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/>
  <mc:AlternateContent xmlns:mc="http://schemas.openxmlformats.org/markup-compatibility/2006">
    <mc:Choice Requires="x15">
      <x15ac:absPath xmlns:x15ac="http://schemas.microsoft.com/office/spreadsheetml/2010/11/ac" url="https://morningstaronline-my.sharepoint.com/personal/julie_petitjean-freytet_morningstar_com/Documents/Work/CEC/4.WS Webinars/Morningstar Learnings/2021.04.20-22/"/>
    </mc:Choice>
  </mc:AlternateContent>
  <xr:revisionPtr revIDLastSave="13696" documentId="8_{48F58B18-B1E9-4BA2-AF0F-9D234FC434A2}" xr6:coauthVersionLast="43" xr6:coauthVersionMax="45" xr10:uidLastSave="{7552D1D3-A70F-445F-9DF7-77064402262A}"/>
  <bookViews>
    <workbookView xWindow="28680" yWindow="-120" windowWidth="29040" windowHeight="15990" xr2:uid="{00000000-000D-0000-FFFF-FFFF00000000}"/>
  </bookViews>
  <sheets>
    <sheet name="Statistics" sheetId="4" r:id="rId1"/>
    <sheet name="Returns" sheetId="3" r:id="rId2"/>
    <sheet name="ESG Rating" sheetId="5" r:id="rId3"/>
    <sheet name="ESG Product Involvement" sheetId="6" r:id="rId4"/>
    <sheet name="ESG Low Carbon" sheetId="7" r:id="rId5"/>
    <sheet name="Holdings" sheetId="22" r:id="rId6"/>
    <sheet name="Historical Holdings" sheetId="13" r:id="rId7"/>
    <sheet name="Owners" sheetId="20" r:id="rId8"/>
    <sheet name="Risk Model" sheetId="8" r:id="rId9"/>
    <sheet name="Revenue Exposure by Country" sheetId="9" r:id="rId10"/>
    <sheet name="Revenue Exposure by Country His" sheetId="14" r:id="rId11"/>
    <sheet name="Flows" sheetId="15" r:id="rId12"/>
    <sheet name="MiFID II" sheetId="21" r:id="rId13"/>
    <sheet name="Effective Duration" sheetId="23" r:id="rId14"/>
    <sheet name="Modified Duration" sheetId="24" r:id="rId15"/>
    <sheet name="Model Portfolios" sheetId="16" r:id="rId16"/>
  </sheets>
  <calcPr calcId="191029" calcMode="manual" calcOnSave="0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7" i="3" l="1"/>
  <c r="H7" i="3"/>
  <c r="G7" i="3"/>
  <c r="F7" i="3"/>
  <c r="E7" i="3"/>
  <c r="D7" i="3"/>
  <c r="C7" i="3"/>
  <c r="F14" i="9"/>
  <c r="Q14" i="9"/>
  <c r="S14" i="9"/>
  <c r="M14" i="9"/>
  <c r="J14" i="9"/>
  <c r="U14" i="9"/>
  <c r="V14" i="9"/>
  <c r="G14" i="9"/>
  <c r="I14" i="9"/>
  <c r="L14" i="9"/>
  <c r="R14" i="9"/>
  <c r="O14" i="9"/>
  <c r="E14" i="9"/>
  <c r="P14" i="9"/>
  <c r="H14" i="9"/>
  <c r="N14" i="9"/>
  <c r="K14" i="9"/>
  <c r="T14" i="9"/>
  <c r="R10" i="4"/>
  <c r="Q10" i="4"/>
  <c r="S10" i="4"/>
  <c r="N10" i="4"/>
  <c r="A9" i="3"/>
  <c r="O10" i="4"/>
  <c r="P10" i="4"/>
  <c r="H9" i="3"/>
  <c r="D9" i="3"/>
  <c r="E9" i="3"/>
  <c r="I9" i="3"/>
  <c r="C9" i="3"/>
  <c r="G9" i="3"/>
  <c r="F9" i="3"/>
  <c r="V7" i="9"/>
  <c r="S9" i="14"/>
  <c r="U7" i="9"/>
  <c r="R9" i="14"/>
  <c r="T7" i="9"/>
  <c r="Q9" i="14"/>
  <c r="S7" i="9"/>
  <c r="P9" i="14"/>
  <c r="R7" i="9"/>
  <c r="O9" i="14"/>
  <c r="Q7" i="9"/>
  <c r="N9" i="14"/>
  <c r="P7" i="9"/>
  <c r="M9" i="14"/>
  <c r="O7" i="9"/>
  <c r="L9" i="14"/>
  <c r="N7" i="9"/>
  <c r="K9" i="14"/>
  <c r="M7" i="9"/>
  <c r="J9" i="14"/>
  <c r="L7" i="9"/>
  <c r="I9" i="14"/>
  <c r="K7" i="9"/>
  <c r="H9" i="14"/>
  <c r="J7" i="9"/>
  <c r="G9" i="14"/>
  <c r="I7" i="9"/>
  <c r="F9" i="14"/>
  <c r="H7" i="9"/>
  <c r="E9" i="14"/>
  <c r="G7" i="9"/>
  <c r="D9" i="14"/>
  <c r="F7" i="9"/>
  <c r="C9" i="14"/>
  <c r="E7" i="9"/>
  <c r="A9" i="14"/>
  <c r="D5" i="15"/>
  <c r="R7" i="6"/>
  <c r="AP7" i="6"/>
  <c r="AS7" i="6"/>
  <c r="AA7" i="6"/>
  <c r="O7" i="6"/>
  <c r="AV7" i="6"/>
  <c r="AD7" i="6"/>
  <c r="AJ7" i="6"/>
  <c r="AM7" i="6"/>
  <c r="AG7" i="6"/>
  <c r="AY7" i="6"/>
  <c r="X7" i="6"/>
  <c r="U7" i="6"/>
  <c r="L7" i="6"/>
  <c r="I7" i="6"/>
  <c r="D9" i="15"/>
  <c r="D7" i="15"/>
  <c r="D13" i="15"/>
  <c r="D10" i="15"/>
  <c r="D11" i="15"/>
  <c r="D12" i="15"/>
  <c r="AC8" i="21"/>
  <c r="AC11" i="21"/>
  <c r="AC9" i="21"/>
  <c r="AC10" i="21"/>
  <c r="AC12" i="21"/>
  <c r="AC13" i="21"/>
  <c r="AB12" i="21"/>
  <c r="AB11" i="21"/>
  <c r="AB13" i="21"/>
  <c r="AB8" i="21"/>
  <c r="AB10" i="21"/>
  <c r="AB9" i="21"/>
  <c r="E8" i="21"/>
  <c r="E9" i="21"/>
  <c r="E12" i="21"/>
  <c r="E11" i="21"/>
  <c r="E10" i="21"/>
  <c r="E13" i="21"/>
  <c r="D11" i="21"/>
  <c r="D13" i="21"/>
  <c r="D12" i="21"/>
  <c r="D10" i="21"/>
  <c r="D9" i="21"/>
  <c r="D8" i="21"/>
  <c r="G9" i="21"/>
  <c r="G8" i="21"/>
  <c r="G12" i="21"/>
  <c r="G10" i="21"/>
  <c r="G11" i="21"/>
  <c r="G13" i="21"/>
  <c r="F13" i="21"/>
  <c r="F11" i="21"/>
  <c r="F8" i="21"/>
  <c r="F12" i="21"/>
  <c r="F9" i="21"/>
  <c r="F10" i="21"/>
  <c r="P11" i="5"/>
  <c r="P7" i="5"/>
  <c r="P12" i="5"/>
  <c r="P10" i="5"/>
  <c r="P8" i="5"/>
  <c r="P9" i="5"/>
  <c r="Q9" i="5"/>
  <c r="G7" i="7"/>
  <c r="G6" i="7"/>
  <c r="G10" i="7"/>
  <c r="G8" i="7"/>
  <c r="G5" i="7"/>
  <c r="Q8" i="5"/>
  <c r="Q11" i="5"/>
  <c r="Q7" i="5"/>
  <c r="Q10" i="5"/>
  <c r="Q12" i="5"/>
  <c r="R11" i="5"/>
  <c r="R10" i="5"/>
  <c r="R12" i="5"/>
  <c r="R7" i="5"/>
  <c r="R9" i="5"/>
  <c r="R8" i="5"/>
  <c r="E8" i="5"/>
  <c r="E12" i="5"/>
  <c r="E9" i="5"/>
  <c r="F12" i="6"/>
  <c r="F14" i="6"/>
  <c r="E11" i="5"/>
  <c r="F11" i="6"/>
  <c r="E10" i="5"/>
  <c r="F8" i="6"/>
  <c r="F10" i="6"/>
  <c r="E7" i="5"/>
  <c r="D12" i="9"/>
  <c r="D8" i="9"/>
  <c r="D11" i="9"/>
  <c r="D9" i="9"/>
  <c r="D13" i="9"/>
  <c r="D14" i="9"/>
  <c r="AW14" i="6"/>
  <c r="AW12" i="6"/>
  <c r="AW10" i="6"/>
  <c r="AW11" i="6"/>
  <c r="AW8" i="6"/>
  <c r="AT12" i="6"/>
  <c r="AT14" i="6"/>
  <c r="AT11" i="6"/>
  <c r="AT8" i="6"/>
  <c r="AT10" i="6"/>
  <c r="AQ14" i="6"/>
  <c r="AQ8" i="6"/>
  <c r="AQ12" i="6"/>
  <c r="AQ11" i="6"/>
  <c r="AQ10" i="6"/>
  <c r="AN10" i="6"/>
  <c r="AN14" i="6"/>
  <c r="AN11" i="6"/>
  <c r="AN8" i="6"/>
  <c r="AN12" i="6"/>
  <c r="AK10" i="6"/>
  <c r="AK11" i="6"/>
  <c r="AK14" i="6"/>
  <c r="AK8" i="6"/>
  <c r="AK12" i="6"/>
  <c r="AH8" i="6"/>
  <c r="AH14" i="6"/>
  <c r="AH10" i="6"/>
  <c r="AH11" i="6"/>
  <c r="AH12" i="6"/>
  <c r="AE10" i="6"/>
  <c r="AE8" i="6"/>
  <c r="AE11" i="6"/>
  <c r="AE12" i="6"/>
  <c r="AE14" i="6"/>
  <c r="AB11" i="6"/>
  <c r="V10" i="6"/>
  <c r="AB12" i="6"/>
  <c r="AB10" i="6"/>
  <c r="V14" i="6"/>
  <c r="V12" i="6"/>
  <c r="V11" i="6"/>
  <c r="V8" i="6"/>
  <c r="AB14" i="6"/>
  <c r="AB8" i="6"/>
  <c r="Y14" i="6"/>
  <c r="Y11" i="6"/>
  <c r="Y10" i="6"/>
  <c r="Y12" i="6"/>
  <c r="Y8" i="6"/>
  <c r="S11" i="6"/>
  <c r="S10" i="6"/>
  <c r="S8" i="6"/>
  <c r="S14" i="6"/>
  <c r="S12" i="6"/>
  <c r="P12" i="6"/>
  <c r="P10" i="6"/>
  <c r="P8" i="6"/>
  <c r="P14" i="6"/>
  <c r="P11" i="6"/>
  <c r="M12" i="6"/>
  <c r="M11" i="6"/>
  <c r="M10" i="6"/>
  <c r="M14" i="6"/>
  <c r="M8" i="6"/>
  <c r="J8" i="6"/>
  <c r="J14" i="6"/>
  <c r="J12" i="6"/>
  <c r="J10" i="6"/>
  <c r="J11" i="6"/>
  <c r="G10" i="6"/>
  <c r="G12" i="6"/>
  <c r="G8" i="6"/>
  <c r="G11" i="6"/>
  <c r="G14" i="6"/>
  <c r="AX14" i="6"/>
  <c r="AX8" i="6"/>
  <c r="AX10" i="6"/>
  <c r="AX12" i="6"/>
  <c r="AX11" i="6"/>
  <c r="AU8" i="6"/>
  <c r="AU10" i="6"/>
  <c r="AU12" i="6"/>
  <c r="AU14" i="6"/>
  <c r="AU11" i="6"/>
  <c r="AR10" i="6"/>
  <c r="AR8" i="6"/>
  <c r="AR14" i="6"/>
  <c r="AR12" i="6"/>
  <c r="AR11" i="6"/>
  <c r="AO11" i="6"/>
  <c r="AO14" i="6"/>
  <c r="AO10" i="6"/>
  <c r="AO12" i="6"/>
  <c r="AO8" i="6"/>
  <c r="AL14" i="6"/>
  <c r="AL8" i="6"/>
  <c r="AL10" i="6"/>
  <c r="AL11" i="6"/>
  <c r="AL12" i="6"/>
  <c r="AI8" i="6"/>
  <c r="AI12" i="6"/>
  <c r="AI10" i="6"/>
  <c r="AI14" i="6"/>
  <c r="AI11" i="6"/>
  <c r="AF12" i="6"/>
  <c r="AF11" i="6"/>
  <c r="AF14" i="6"/>
  <c r="AF10" i="6"/>
  <c r="AF8" i="6"/>
  <c r="AC10" i="6"/>
  <c r="AC11" i="6"/>
  <c r="AC8" i="6"/>
  <c r="AC12" i="6"/>
  <c r="AC14" i="6"/>
  <c r="Z10" i="6"/>
  <c r="Z11" i="6"/>
  <c r="Z14" i="6"/>
  <c r="Z8" i="6"/>
  <c r="Z12" i="6"/>
  <c r="W14" i="6"/>
  <c r="W8" i="6"/>
  <c r="W11" i="6"/>
  <c r="W10" i="6"/>
  <c r="W12" i="6"/>
  <c r="T10" i="6"/>
  <c r="T12" i="6"/>
  <c r="T14" i="6"/>
  <c r="T11" i="6"/>
  <c r="T8" i="6"/>
  <c r="Q14" i="6"/>
  <c r="Q8" i="6"/>
  <c r="Q11" i="6"/>
  <c r="Q12" i="6"/>
  <c r="Q10" i="6"/>
  <c r="N8" i="6"/>
  <c r="N12" i="6"/>
  <c r="N11" i="6"/>
  <c r="N14" i="6"/>
  <c r="N10" i="6"/>
  <c r="K10" i="6"/>
  <c r="K8" i="6"/>
  <c r="K11" i="6"/>
  <c r="K12" i="6"/>
  <c r="K14" i="6"/>
  <c r="H12" i="6"/>
  <c r="H11" i="6"/>
  <c r="H14" i="6"/>
  <c r="H10" i="6"/>
  <c r="H8" i="6"/>
  <c r="L12" i="5"/>
  <c r="L9" i="5"/>
  <c r="K8" i="5"/>
  <c r="L10" i="5"/>
  <c r="K9" i="5"/>
  <c r="K12" i="5"/>
  <c r="K11" i="5"/>
  <c r="K10" i="5"/>
  <c r="L7" i="5"/>
  <c r="L11" i="5"/>
  <c r="L8" i="5"/>
  <c r="K7" i="5"/>
  <c r="N7" i="5"/>
  <c r="N10" i="5"/>
  <c r="N8" i="5"/>
  <c r="N11" i="5"/>
  <c r="N9" i="5"/>
  <c r="N12" i="5"/>
  <c r="O11" i="5"/>
  <c r="O9" i="5"/>
  <c r="O12" i="5"/>
  <c r="O7" i="5"/>
  <c r="O8" i="5"/>
  <c r="O10" i="5"/>
  <c r="J7" i="5"/>
  <c r="J11" i="5"/>
  <c r="J8" i="5"/>
  <c r="J10" i="5"/>
  <c r="J9" i="5"/>
  <c r="J12" i="5"/>
  <c r="M12" i="5"/>
  <c r="M9" i="5"/>
  <c r="M10" i="5"/>
  <c r="M11" i="5"/>
  <c r="M7" i="5"/>
  <c r="M8" i="5"/>
  <c r="O7" i="7"/>
  <c r="O6" i="7"/>
  <c r="O8" i="7"/>
  <c r="O10" i="7"/>
  <c r="O5" i="7"/>
  <c r="N10" i="7"/>
  <c r="N7" i="7"/>
  <c r="N5" i="7"/>
  <c r="N6" i="7"/>
  <c r="N8" i="7"/>
  <c r="E11" i="6"/>
  <c r="E14" i="6"/>
  <c r="E8" i="6"/>
  <c r="E12" i="6"/>
  <c r="E10" i="6"/>
  <c r="I10" i="21"/>
  <c r="I8" i="21"/>
  <c r="I12" i="21"/>
  <c r="I13" i="21"/>
  <c r="I9" i="21"/>
  <c r="I11" i="21"/>
  <c r="H8" i="21"/>
  <c r="H13" i="21"/>
  <c r="H12" i="21"/>
  <c r="H11" i="21"/>
  <c r="H9" i="21"/>
  <c r="H10" i="21"/>
  <c r="K11" i="21"/>
  <c r="K13" i="21"/>
  <c r="K10" i="21"/>
  <c r="K9" i="21"/>
  <c r="K12" i="21"/>
  <c r="K8" i="21"/>
  <c r="J10" i="21"/>
  <c r="J9" i="21"/>
  <c r="J12" i="21"/>
  <c r="J8" i="21"/>
  <c r="J13" i="21"/>
  <c r="J11" i="21"/>
  <c r="M9" i="21"/>
  <c r="M8" i="21"/>
  <c r="M11" i="21"/>
  <c r="M10" i="21"/>
  <c r="M12" i="21"/>
  <c r="M13" i="21"/>
  <c r="L13" i="21"/>
  <c r="L8" i="21"/>
  <c r="L9" i="21"/>
  <c r="L10" i="21"/>
  <c r="L12" i="21"/>
  <c r="L11" i="21"/>
  <c r="O8" i="21"/>
  <c r="O9" i="21"/>
  <c r="O12" i="21"/>
  <c r="O13" i="21"/>
  <c r="O10" i="21"/>
  <c r="O11" i="21"/>
  <c r="N12" i="21"/>
  <c r="N11" i="21"/>
  <c r="N10" i="21"/>
  <c r="N8" i="21"/>
  <c r="N9" i="21"/>
  <c r="N13" i="21"/>
  <c r="G12" i="5"/>
  <c r="G9" i="5"/>
  <c r="G7" i="5"/>
  <c r="G10" i="5"/>
  <c r="G8" i="5"/>
  <c r="G11" i="5"/>
  <c r="C7" i="8"/>
  <c r="C8" i="21"/>
  <c r="C11" i="15"/>
  <c r="C11" i="8"/>
  <c r="C12" i="15"/>
  <c r="C13" i="8"/>
  <c r="C10" i="6"/>
  <c r="C11" i="9"/>
  <c r="C8" i="9"/>
  <c r="C10" i="7"/>
  <c r="C7" i="5"/>
  <c r="C9" i="21"/>
  <c r="C12" i="8"/>
  <c r="C13" i="21"/>
  <c r="C14" i="9"/>
  <c r="C8" i="8"/>
  <c r="C12" i="21"/>
  <c r="C12" i="6"/>
  <c r="C8" i="5"/>
  <c r="C8" i="6"/>
  <c r="C7" i="7"/>
  <c r="C7" i="15"/>
  <c r="C9" i="15"/>
  <c r="C11" i="21"/>
  <c r="C12" i="9"/>
  <c r="C5" i="7"/>
  <c r="C11" i="6"/>
  <c r="C10" i="21"/>
  <c r="C9" i="9"/>
  <c r="C11" i="5"/>
  <c r="C14" i="6"/>
  <c r="C10" i="5"/>
  <c r="C8" i="7"/>
  <c r="C9" i="5"/>
  <c r="C6" i="7"/>
  <c r="C13" i="15"/>
  <c r="C12" i="5"/>
  <c r="C13" i="9"/>
  <c r="F9" i="5"/>
  <c r="F12" i="5"/>
  <c r="F11" i="5"/>
  <c r="F7" i="5"/>
  <c r="F10" i="5"/>
  <c r="F8" i="5"/>
  <c r="Q10" i="21"/>
  <c r="Q9" i="21"/>
  <c r="Q11" i="21"/>
  <c r="Q13" i="21"/>
  <c r="Q8" i="21"/>
  <c r="Q12" i="21"/>
  <c r="S8" i="21"/>
  <c r="S11" i="21"/>
  <c r="S9" i="21"/>
  <c r="S13" i="21"/>
  <c r="S10" i="21"/>
  <c r="S12" i="21"/>
  <c r="P9" i="21"/>
  <c r="P12" i="21"/>
  <c r="P10" i="21"/>
  <c r="P11" i="21"/>
  <c r="P13" i="21"/>
  <c r="P8" i="21"/>
  <c r="R13" i="21"/>
  <c r="R8" i="21"/>
  <c r="R11" i="21"/>
  <c r="R10" i="21"/>
  <c r="R12" i="21"/>
  <c r="R9" i="21"/>
  <c r="AA8" i="21"/>
  <c r="AA11" i="21"/>
  <c r="AA10" i="21"/>
  <c r="AA13" i="21"/>
  <c r="AA9" i="21"/>
  <c r="AA12" i="21"/>
  <c r="Z10" i="21"/>
  <c r="Z11" i="21"/>
  <c r="Z8" i="21"/>
  <c r="Z13" i="21"/>
  <c r="Z12" i="21"/>
  <c r="Z9" i="21"/>
  <c r="AI11" i="21"/>
  <c r="AI9" i="21"/>
  <c r="AI8" i="21"/>
  <c r="AI13" i="21"/>
  <c r="AI10" i="21"/>
  <c r="AI12" i="21"/>
  <c r="AK13" i="21"/>
  <c r="AK10" i="21"/>
  <c r="AK9" i="21"/>
  <c r="AK8" i="21"/>
  <c r="AK11" i="21"/>
  <c r="AK12" i="21"/>
  <c r="Y13" i="21"/>
  <c r="Y11" i="21"/>
  <c r="Y8" i="21"/>
  <c r="Y10" i="21"/>
  <c r="Y12" i="21"/>
  <c r="Y9" i="21"/>
  <c r="X8" i="21"/>
  <c r="X9" i="21"/>
  <c r="X11" i="21"/>
  <c r="X10" i="21"/>
  <c r="X13" i="21"/>
  <c r="X12" i="21"/>
  <c r="AH8" i="21"/>
  <c r="AH13" i="21"/>
  <c r="AH9" i="21"/>
  <c r="AH10" i="21"/>
  <c r="AH12" i="21"/>
  <c r="AH11" i="21"/>
  <c r="AJ11" i="21"/>
  <c r="AJ8" i="21"/>
  <c r="AJ10" i="21"/>
  <c r="AJ9" i="21"/>
  <c r="AJ12" i="21"/>
  <c r="AJ13" i="21"/>
  <c r="AG12" i="21"/>
  <c r="AG8" i="21"/>
  <c r="AG9" i="21"/>
  <c r="AG10" i="21"/>
  <c r="AG13" i="21"/>
  <c r="AG11" i="21"/>
  <c r="AF13" i="21"/>
  <c r="AF11" i="21"/>
  <c r="AF9" i="21"/>
  <c r="AF10" i="21"/>
  <c r="AF12" i="21"/>
  <c r="AF8" i="21"/>
  <c r="AE13" i="21"/>
  <c r="AE9" i="21"/>
  <c r="AE11" i="21"/>
  <c r="AE8" i="21"/>
  <c r="AE10" i="21"/>
  <c r="AE12" i="21"/>
  <c r="AD13" i="21"/>
  <c r="AD11" i="21"/>
  <c r="AD9" i="21"/>
  <c r="AD10" i="21"/>
  <c r="AD8" i="21"/>
  <c r="AD12" i="21"/>
  <c r="E5" i="7"/>
  <c r="E8" i="7"/>
  <c r="E10" i="7"/>
  <c r="E7" i="7"/>
  <c r="E6" i="7"/>
  <c r="B10" i="6"/>
  <c r="B9" i="15"/>
  <c r="B12" i="9"/>
  <c r="B8" i="8"/>
  <c r="B8" i="21"/>
  <c r="B12" i="15"/>
  <c r="B8" i="6"/>
  <c r="B10" i="21"/>
  <c r="B11" i="9"/>
  <c r="B12" i="5"/>
  <c r="B12" i="21"/>
  <c r="B11" i="15"/>
  <c r="B12" i="8"/>
  <c r="B9" i="9"/>
  <c r="B8" i="5"/>
  <c r="B14" i="9"/>
  <c r="B7" i="7"/>
  <c r="B10" i="5"/>
  <c r="B6" i="7"/>
  <c r="B13" i="8"/>
  <c r="B7" i="8"/>
  <c r="B5" i="7"/>
  <c r="B10" i="7"/>
  <c r="B9" i="21"/>
  <c r="B13" i="9"/>
  <c r="B11" i="21"/>
  <c r="B7" i="5"/>
  <c r="B9" i="5"/>
  <c r="B13" i="15"/>
  <c r="B8" i="9"/>
  <c r="B11" i="6"/>
  <c r="B12" i="6"/>
  <c r="B11" i="5"/>
  <c r="B11" i="8"/>
  <c r="B8" i="7"/>
  <c r="B13" i="21"/>
  <c r="B7" i="15"/>
  <c r="B14" i="6"/>
  <c r="H8" i="5"/>
  <c r="H11" i="5"/>
  <c r="H7" i="5"/>
  <c r="H12" i="5"/>
  <c r="H9" i="5"/>
  <c r="H10" i="5"/>
  <c r="I12" i="5"/>
  <c r="I8" i="5"/>
  <c r="I7" i="5"/>
  <c r="I10" i="5"/>
  <c r="I11" i="5"/>
  <c r="I9" i="5"/>
  <c r="D12" i="5"/>
  <c r="D6" i="7"/>
  <c r="D8" i="8"/>
  <c r="D12" i="8"/>
  <c r="D11" i="5"/>
  <c r="D11" i="6"/>
  <c r="D7" i="5"/>
  <c r="D14" i="6"/>
  <c r="D7" i="7"/>
  <c r="D7" i="8"/>
  <c r="D8" i="7"/>
  <c r="D10" i="5"/>
  <c r="D13" i="8"/>
  <c r="D5" i="7"/>
  <c r="D12" i="6"/>
  <c r="D11" i="8"/>
  <c r="D9" i="5"/>
  <c r="D8" i="5"/>
  <c r="D8" i="6"/>
  <c r="D10" i="7"/>
  <c r="D10" i="6"/>
  <c r="E13" i="8"/>
  <c r="E8" i="8"/>
  <c r="E7" i="8"/>
  <c r="E12" i="8"/>
  <c r="E11" i="8"/>
  <c r="L7" i="8"/>
  <c r="L8" i="8"/>
  <c r="L13" i="8"/>
  <c r="L12" i="8"/>
  <c r="L11" i="8"/>
  <c r="K8" i="8"/>
  <c r="K13" i="8"/>
  <c r="K11" i="8"/>
  <c r="K7" i="8"/>
  <c r="K12" i="8"/>
  <c r="J11" i="8"/>
  <c r="J7" i="8"/>
  <c r="J13" i="8"/>
  <c r="J8" i="8"/>
  <c r="J12" i="8"/>
  <c r="I13" i="8"/>
  <c r="I11" i="8"/>
  <c r="I8" i="8"/>
  <c r="I7" i="8"/>
  <c r="I12" i="8"/>
  <c r="H13" i="8"/>
  <c r="H11" i="8"/>
  <c r="H8" i="8"/>
  <c r="H12" i="8"/>
  <c r="H7" i="8"/>
  <c r="G13" i="8"/>
  <c r="G7" i="8"/>
  <c r="G11" i="8"/>
  <c r="G12" i="8"/>
  <c r="G8" i="8"/>
  <c r="F7" i="8"/>
  <c r="F13" i="8"/>
  <c r="F11" i="8"/>
  <c r="F12" i="8"/>
  <c r="F8" i="8"/>
  <c r="K7" i="7"/>
  <c r="K6" i="7"/>
  <c r="K10" i="7"/>
  <c r="K5" i="7"/>
  <c r="K8" i="7"/>
  <c r="J5" i="7"/>
  <c r="J10" i="7"/>
  <c r="J6" i="7"/>
  <c r="J7" i="7"/>
  <c r="J8" i="7"/>
  <c r="V13" i="21"/>
  <c r="V10" i="21"/>
  <c r="V11" i="21"/>
  <c r="V12" i="21"/>
  <c r="V9" i="21"/>
  <c r="V8" i="21"/>
  <c r="W10" i="21"/>
  <c r="W13" i="21"/>
  <c r="W11" i="21"/>
  <c r="W12" i="21"/>
  <c r="W9" i="21"/>
  <c r="U10" i="21"/>
  <c r="U9" i="21"/>
  <c r="U11" i="21"/>
  <c r="U13" i="21"/>
  <c r="U12" i="21"/>
  <c r="T10" i="21"/>
  <c r="T13" i="21"/>
  <c r="T12" i="21"/>
  <c r="T9" i="21"/>
  <c r="T11" i="21"/>
  <c r="F5" i="7"/>
  <c r="F6" i="7"/>
  <c r="F8" i="7"/>
  <c r="F7" i="7"/>
  <c r="F10" i="7"/>
  <c r="H6" i="7"/>
  <c r="H8" i="7"/>
  <c r="H10" i="7"/>
  <c r="H7" i="7"/>
  <c r="H5" i="7"/>
  <c r="M10" i="7"/>
  <c r="M6" i="7"/>
  <c r="M8" i="7"/>
  <c r="M7" i="7"/>
  <c r="M5" i="7"/>
  <c r="L8" i="7"/>
  <c r="L10" i="7"/>
  <c r="L7" i="7"/>
  <c r="L6" i="7"/>
  <c r="L5" i="7"/>
  <c r="I8" i="7"/>
  <c r="I6" i="7"/>
  <c r="I10" i="7"/>
  <c r="I5" i="7"/>
  <c r="I7" i="7"/>
  <c r="G4" i="7"/>
  <c r="G11" i="7"/>
  <c r="G9" i="7"/>
  <c r="D8" i="15"/>
  <c r="AC6" i="21"/>
  <c r="AB6" i="21"/>
  <c r="E6" i="21"/>
  <c r="D6" i="21"/>
  <c r="G6" i="21"/>
  <c r="F6" i="21"/>
  <c r="P6" i="5"/>
  <c r="Q6" i="5"/>
  <c r="R6" i="5"/>
  <c r="E6" i="5"/>
  <c r="F7" i="6"/>
  <c r="D7" i="9"/>
  <c r="AW7" i="6"/>
  <c r="AT7" i="6"/>
  <c r="AQ7" i="6"/>
  <c r="AN7" i="6"/>
  <c r="AK7" i="6"/>
  <c r="AH7" i="6"/>
  <c r="AE7" i="6"/>
  <c r="V7" i="6"/>
  <c r="AB7" i="6"/>
  <c r="Y7" i="6"/>
  <c r="S7" i="6"/>
  <c r="P7" i="6"/>
  <c r="M7" i="6"/>
  <c r="J7" i="6"/>
  <c r="G7" i="6"/>
  <c r="AX7" i="6"/>
  <c r="AU7" i="6"/>
  <c r="AR7" i="6"/>
  <c r="AO7" i="6"/>
  <c r="AL7" i="6"/>
  <c r="AI7" i="6"/>
  <c r="AF7" i="6"/>
  <c r="AC7" i="6"/>
  <c r="Z7" i="6"/>
  <c r="W7" i="6"/>
  <c r="T7" i="6"/>
  <c r="Q7" i="6"/>
  <c r="N7" i="6"/>
  <c r="K7" i="6"/>
  <c r="H7" i="6"/>
  <c r="K6" i="5"/>
  <c r="L6" i="5"/>
  <c r="N6" i="5"/>
  <c r="O6" i="5"/>
  <c r="J6" i="5"/>
  <c r="M6" i="5"/>
  <c r="O4" i="7"/>
  <c r="N4" i="7"/>
  <c r="E7" i="6"/>
  <c r="I6" i="21"/>
  <c r="H6" i="21"/>
  <c r="K6" i="21"/>
  <c r="J6" i="21"/>
  <c r="M6" i="21"/>
  <c r="L6" i="21"/>
  <c r="O6" i="21"/>
  <c r="N6" i="21"/>
  <c r="G6" i="5"/>
  <c r="C6" i="15"/>
  <c r="C7" i="9"/>
  <c r="C6" i="8"/>
  <c r="B8" i="3"/>
  <c r="C6" i="21"/>
  <c r="C10" i="4"/>
  <c r="C5" i="14"/>
  <c r="C7" i="6"/>
  <c r="C6" i="5"/>
  <c r="C4" i="7"/>
  <c r="M10" i="4"/>
  <c r="L10" i="4"/>
  <c r="G10" i="4"/>
  <c r="F6" i="5"/>
  <c r="D10" i="4"/>
  <c r="F10" i="4"/>
  <c r="K10" i="4"/>
  <c r="E10" i="4"/>
  <c r="Q6" i="21"/>
  <c r="S6" i="21"/>
  <c r="P6" i="21"/>
  <c r="R6" i="21"/>
  <c r="AA6" i="21"/>
  <c r="Z6" i="21"/>
  <c r="AI6" i="21"/>
  <c r="AK6" i="21"/>
  <c r="Y6" i="21"/>
  <c r="X6" i="21"/>
  <c r="AH6" i="21"/>
  <c r="AJ6" i="21"/>
  <c r="AG6" i="21"/>
  <c r="AF6" i="21"/>
  <c r="AE6" i="21"/>
  <c r="AD6" i="21"/>
  <c r="H10" i="4"/>
  <c r="E4" i="7"/>
  <c r="B6" i="21"/>
  <c r="B6" i="8"/>
  <c r="B6" i="5"/>
  <c r="B7" i="6"/>
  <c r="B6" i="15"/>
  <c r="B4" i="7"/>
  <c r="B7" i="9"/>
  <c r="H6" i="5"/>
  <c r="I6" i="5"/>
  <c r="D6" i="8"/>
  <c r="D4" i="7"/>
  <c r="D7" i="6"/>
  <c r="D6" i="5"/>
  <c r="J10" i="4"/>
  <c r="E6" i="8"/>
  <c r="L6" i="8"/>
  <c r="K6" i="8"/>
  <c r="J6" i="8"/>
  <c r="I6" i="8"/>
  <c r="H6" i="8"/>
  <c r="G6" i="8"/>
  <c r="F6" i="8"/>
  <c r="I10" i="4"/>
  <c r="K4" i="7"/>
  <c r="J4" i="7"/>
  <c r="B10" i="4"/>
  <c r="V6" i="21"/>
  <c r="W6" i="21"/>
  <c r="U6" i="21"/>
  <c r="T6" i="21"/>
  <c r="F4" i="7"/>
  <c r="H4" i="7"/>
  <c r="M4" i="7"/>
  <c r="L4" i="7"/>
  <c r="I4" i="7"/>
  <c r="AC7" i="21"/>
  <c r="AB7" i="21"/>
  <c r="E7" i="21"/>
  <c r="D7" i="21"/>
  <c r="G7" i="21"/>
  <c r="F7" i="21"/>
  <c r="P13" i="5"/>
  <c r="Q13" i="5"/>
  <c r="R13" i="5"/>
  <c r="E13" i="5"/>
  <c r="F9" i="6"/>
  <c r="F13" i="6"/>
  <c r="D10" i="9"/>
  <c r="AW9" i="6"/>
  <c r="AW13" i="6"/>
  <c r="AT13" i="6"/>
  <c r="AT9" i="6"/>
  <c r="AQ13" i="6"/>
  <c r="AQ9" i="6"/>
  <c r="AN9" i="6"/>
  <c r="AN13" i="6"/>
  <c r="AK13" i="6"/>
  <c r="AK9" i="6"/>
  <c r="AH9" i="6"/>
  <c r="AH13" i="6"/>
  <c r="AE9" i="6"/>
  <c r="AE13" i="6"/>
  <c r="AB9" i="6"/>
  <c r="AB13" i="6"/>
  <c r="V13" i="6"/>
  <c r="V9" i="6"/>
  <c r="Y9" i="6"/>
  <c r="Y13" i="6"/>
  <c r="S9" i="6"/>
  <c r="S13" i="6"/>
  <c r="P9" i="6"/>
  <c r="P13" i="6"/>
  <c r="M13" i="6"/>
  <c r="M9" i="6"/>
  <c r="J13" i="6"/>
  <c r="J9" i="6"/>
  <c r="G13" i="6"/>
  <c r="G9" i="6"/>
  <c r="AX9" i="6"/>
  <c r="AX13" i="6"/>
  <c r="AU9" i="6"/>
  <c r="AU13" i="6"/>
  <c r="AR9" i="6"/>
  <c r="AR13" i="6"/>
  <c r="AO9" i="6"/>
  <c r="AO13" i="6"/>
  <c r="AL13" i="6"/>
  <c r="AL9" i="6"/>
  <c r="AI13" i="6"/>
  <c r="AI9" i="6"/>
  <c r="AF13" i="6"/>
  <c r="AF9" i="6"/>
  <c r="AC13" i="6"/>
  <c r="AC9" i="6"/>
  <c r="Z13" i="6"/>
  <c r="Z9" i="6"/>
  <c r="W13" i="6"/>
  <c r="W9" i="6"/>
  <c r="T9" i="6"/>
  <c r="T13" i="6"/>
  <c r="Q13" i="6"/>
  <c r="Q9" i="6"/>
  <c r="N13" i="6"/>
  <c r="N9" i="6"/>
  <c r="K13" i="6"/>
  <c r="K9" i="6"/>
  <c r="H9" i="6"/>
  <c r="H13" i="6"/>
  <c r="K13" i="5"/>
  <c r="L13" i="5"/>
  <c r="N13" i="5"/>
  <c r="O13" i="5"/>
  <c r="J13" i="5"/>
  <c r="M13" i="5"/>
  <c r="O9" i="7"/>
  <c r="O11" i="7"/>
  <c r="N9" i="7"/>
  <c r="N11" i="7"/>
  <c r="E9" i="6"/>
  <c r="E13" i="6"/>
  <c r="I7" i="21"/>
  <c r="H7" i="21"/>
  <c r="K7" i="21"/>
  <c r="J7" i="21"/>
  <c r="M7" i="21"/>
  <c r="L7" i="21"/>
  <c r="O7" i="21"/>
  <c r="N7" i="21"/>
  <c r="G13" i="5"/>
  <c r="D8" i="3"/>
  <c r="C13" i="5"/>
  <c r="C8" i="3"/>
  <c r="C10" i="8"/>
  <c r="C7" i="21"/>
  <c r="C9" i="8"/>
  <c r="C11" i="7"/>
  <c r="I8" i="3"/>
  <c r="E8" i="3"/>
  <c r="C10" i="9"/>
  <c r="H8" i="3"/>
  <c r="C9" i="6"/>
  <c r="F8" i="3"/>
  <c r="C13" i="6"/>
  <c r="C8" i="15"/>
  <c r="G8" i="3"/>
  <c r="C10" i="15"/>
  <c r="C9" i="7"/>
  <c r="F13" i="5"/>
  <c r="Q7" i="21"/>
  <c r="S7" i="21"/>
  <c r="P7" i="21"/>
  <c r="R7" i="21"/>
  <c r="AA7" i="21"/>
  <c r="Z7" i="21"/>
  <c r="AI7" i="21"/>
  <c r="AK7" i="21"/>
  <c r="Y7" i="21"/>
  <c r="X7" i="21"/>
  <c r="AH7" i="21"/>
  <c r="AJ7" i="21"/>
  <c r="AG7" i="21"/>
  <c r="AF7" i="21"/>
  <c r="AE7" i="21"/>
  <c r="AD7" i="21"/>
  <c r="E11" i="7"/>
  <c r="E9" i="7"/>
  <c r="B13" i="5"/>
  <c r="B9" i="7"/>
  <c r="B9" i="6"/>
  <c r="B9" i="8"/>
  <c r="B11" i="7"/>
  <c r="B10" i="15"/>
  <c r="B10" i="9"/>
  <c r="B13" i="6"/>
  <c r="B8" i="15"/>
  <c r="B7" i="21"/>
  <c r="B10" i="8"/>
  <c r="H13" i="5"/>
  <c r="I13" i="5"/>
  <c r="D9" i="6"/>
  <c r="D13" i="6"/>
  <c r="D9" i="8"/>
  <c r="D9" i="7"/>
  <c r="D11" i="7"/>
  <c r="D13" i="5"/>
  <c r="D10" i="8"/>
  <c r="E9" i="8"/>
  <c r="E10" i="8"/>
  <c r="L9" i="8"/>
  <c r="L10" i="8"/>
  <c r="K10" i="8"/>
  <c r="K9" i="8"/>
  <c r="J9" i="8"/>
  <c r="J10" i="8"/>
  <c r="I10" i="8"/>
  <c r="I9" i="8"/>
  <c r="H10" i="8"/>
  <c r="H9" i="8"/>
  <c r="G9" i="8"/>
  <c r="G10" i="8"/>
  <c r="F10" i="8"/>
  <c r="F9" i="8"/>
  <c r="K9" i="7"/>
  <c r="K11" i="7"/>
  <c r="J9" i="7"/>
  <c r="J11" i="7"/>
  <c r="V7" i="21"/>
  <c r="W8" i="21"/>
  <c r="W7" i="21"/>
  <c r="U7" i="21"/>
  <c r="U8" i="21"/>
  <c r="T8" i="21"/>
  <c r="T7" i="21"/>
  <c r="F11" i="7"/>
  <c r="F9" i="7"/>
  <c r="H9" i="7"/>
  <c r="H11" i="7"/>
  <c r="M9" i="7"/>
  <c r="M11" i="7"/>
  <c r="L9" i="7"/>
  <c r="L11" i="7"/>
  <c r="I9" i="7"/>
  <c r="I11" i="7"/>
  <c r="A5" i="20"/>
  <c r="A10" i="4"/>
  <c r="A5" i="22"/>
  <c r="Q16" i="4"/>
  <c r="S16" i="4"/>
  <c r="N16" i="4"/>
  <c r="O16" i="4"/>
  <c r="P16" i="4"/>
  <c r="Q14" i="4"/>
  <c r="S14" i="4"/>
  <c r="N14" i="4"/>
  <c r="O14" i="4"/>
  <c r="P14" i="4"/>
  <c r="Q13" i="4"/>
  <c r="S13" i="4"/>
  <c r="A5" i="13"/>
  <c r="N13" i="4"/>
  <c r="O13" i="4"/>
  <c r="P13" i="4"/>
  <c r="Q17" i="4"/>
  <c r="S17" i="4"/>
  <c r="N17" i="4"/>
  <c r="O17" i="4"/>
  <c r="P17" i="4"/>
  <c r="Q15" i="4"/>
  <c r="S15" i="4"/>
  <c r="N15" i="4"/>
  <c r="O15" i="4"/>
  <c r="P15" i="4"/>
  <c r="P7" i="24"/>
  <c r="O7" i="24"/>
  <c r="N7" i="24"/>
  <c r="M7" i="24"/>
  <c r="L7" i="24"/>
  <c r="K7" i="24"/>
  <c r="J7" i="24"/>
  <c r="I7" i="24"/>
  <c r="S7" i="24"/>
  <c r="R7" i="24"/>
  <c r="H7" i="24"/>
  <c r="Q7" i="24"/>
  <c r="F7" i="24"/>
  <c r="G7" i="24"/>
  <c r="T7" i="24"/>
  <c r="P7" i="23"/>
  <c r="O7" i="23"/>
  <c r="N7" i="23"/>
  <c r="M7" i="23"/>
  <c r="L7" i="23"/>
  <c r="K7" i="23"/>
  <c r="J7" i="23"/>
  <c r="I7" i="23"/>
  <c r="S7" i="23"/>
  <c r="H7" i="23"/>
  <c r="R7" i="23"/>
  <c r="Q7" i="23"/>
  <c r="F7" i="23"/>
  <c r="G7" i="23"/>
  <c r="T7" i="23"/>
  <c r="E7" i="23"/>
  <c r="E7" i="24"/>
  <c r="P6" i="24"/>
  <c r="O6" i="24"/>
  <c r="N6" i="24"/>
  <c r="M6" i="24"/>
  <c r="L6" i="24"/>
  <c r="K6" i="24"/>
  <c r="J6" i="24"/>
  <c r="I6" i="24"/>
  <c r="S6" i="24"/>
  <c r="R6" i="24"/>
  <c r="H6" i="24"/>
  <c r="Q6" i="24"/>
  <c r="F6" i="24"/>
  <c r="G6" i="24"/>
  <c r="T6" i="24"/>
  <c r="P6" i="23"/>
  <c r="O6" i="23"/>
  <c r="N6" i="23"/>
  <c r="M6" i="23"/>
  <c r="L6" i="23"/>
  <c r="K6" i="23"/>
  <c r="J6" i="23"/>
  <c r="I6" i="23"/>
  <c r="S6" i="23"/>
  <c r="H6" i="23"/>
  <c r="R6" i="23"/>
  <c r="Q6" i="23"/>
  <c r="F6" i="23"/>
  <c r="G6" i="23"/>
  <c r="T6" i="23"/>
  <c r="E6" i="23"/>
  <c r="E6" i="24"/>
  <c r="P12" i="24"/>
  <c r="O12" i="24"/>
  <c r="N12" i="24"/>
  <c r="M12" i="24"/>
  <c r="L12" i="24"/>
  <c r="K12" i="24"/>
  <c r="J12" i="24"/>
  <c r="I12" i="24"/>
  <c r="S12" i="24"/>
  <c r="R12" i="24"/>
  <c r="H12" i="24"/>
  <c r="Q12" i="24"/>
  <c r="F12" i="24"/>
  <c r="G12" i="24"/>
  <c r="T12" i="24"/>
  <c r="P12" i="23"/>
  <c r="O12" i="23"/>
  <c r="N12" i="23"/>
  <c r="M12" i="23"/>
  <c r="L12" i="23"/>
  <c r="K12" i="23"/>
  <c r="J12" i="23"/>
  <c r="I12" i="23"/>
  <c r="S12" i="23"/>
  <c r="H12" i="23"/>
  <c r="R12" i="23"/>
  <c r="Q12" i="23"/>
  <c r="F12" i="23"/>
  <c r="G12" i="23"/>
  <c r="T12" i="23"/>
  <c r="E12" i="23"/>
  <c r="E12" i="24"/>
  <c r="P8" i="24"/>
  <c r="O8" i="24"/>
  <c r="N8" i="24"/>
  <c r="M8" i="24"/>
  <c r="L8" i="24"/>
  <c r="K8" i="24"/>
  <c r="J8" i="24"/>
  <c r="I8" i="24"/>
  <c r="S8" i="24"/>
  <c r="R8" i="24"/>
  <c r="H8" i="24"/>
  <c r="Q8" i="24"/>
  <c r="F8" i="24"/>
  <c r="G8" i="24"/>
  <c r="T8" i="24"/>
  <c r="P8" i="23"/>
  <c r="O8" i="23"/>
  <c r="N8" i="23"/>
  <c r="M8" i="23"/>
  <c r="L8" i="23"/>
  <c r="K8" i="23"/>
  <c r="J8" i="23"/>
  <c r="I8" i="23"/>
  <c r="S8" i="23"/>
  <c r="H8" i="23"/>
  <c r="R8" i="23"/>
  <c r="Q8" i="23"/>
  <c r="F8" i="23"/>
  <c r="G8" i="23"/>
  <c r="T8" i="23"/>
  <c r="E8" i="23"/>
  <c r="E8" i="24"/>
  <c r="P9" i="24"/>
  <c r="O9" i="24"/>
  <c r="N9" i="24"/>
  <c r="M9" i="24"/>
  <c r="L9" i="24"/>
  <c r="K9" i="24"/>
  <c r="J9" i="24"/>
  <c r="I9" i="24"/>
  <c r="S9" i="24"/>
  <c r="R9" i="24"/>
  <c r="H9" i="24"/>
  <c r="Q9" i="24"/>
  <c r="F9" i="24"/>
  <c r="G9" i="24"/>
  <c r="T9" i="24"/>
  <c r="P9" i="23"/>
  <c r="O9" i="23"/>
  <c r="F6" i="16"/>
  <c r="E6" i="16"/>
  <c r="H6" i="16"/>
  <c r="C6" i="16"/>
  <c r="D6" i="16"/>
  <c r="K6" i="16"/>
  <c r="L6" i="16"/>
  <c r="J6" i="16"/>
  <c r="I6" i="16"/>
  <c r="G6" i="16"/>
  <c r="F12" i="16"/>
  <c r="E12" i="16"/>
  <c r="H12" i="16"/>
  <c r="C12" i="16"/>
  <c r="D12" i="16"/>
  <c r="K12" i="16"/>
  <c r="L12" i="16"/>
  <c r="J12" i="16"/>
  <c r="I12" i="16"/>
  <c r="G12" i="16"/>
  <c r="E7" i="16"/>
  <c r="H7" i="16"/>
  <c r="C7" i="16"/>
  <c r="D7" i="16"/>
  <c r="E13" i="16"/>
  <c r="H13" i="16"/>
  <c r="C13" i="16"/>
  <c r="D13" i="16"/>
  <c r="F8" i="16"/>
  <c r="E8" i="16"/>
  <c r="H8" i="16"/>
  <c r="C8" i="16"/>
  <c r="D8" i="16"/>
  <c r="K8" i="16"/>
  <c r="L8" i="16"/>
  <c r="J8" i="16"/>
  <c r="I8" i="16"/>
  <c r="G8" i="16"/>
  <c r="F14" i="16"/>
  <c r="E14" i="16"/>
  <c r="H14" i="16"/>
  <c r="C14" i="16"/>
  <c r="D14" i="16"/>
  <c r="K14" i="16"/>
  <c r="L14" i="16"/>
  <c r="J14" i="16"/>
  <c r="I14" i="16"/>
  <c r="G14" i="16"/>
  <c r="F10" i="16"/>
  <c r="E10" i="16"/>
  <c r="H10" i="16"/>
  <c r="C10" i="16"/>
  <c r="D10" i="16"/>
  <c r="K10" i="16"/>
  <c r="L10" i="16"/>
  <c r="J10" i="16"/>
  <c r="I10" i="16"/>
  <c r="G10" i="16"/>
  <c r="E9" i="16"/>
  <c r="H9" i="16"/>
  <c r="C9" i="16"/>
  <c r="D9" i="16"/>
  <c r="E11" i="16"/>
  <c r="H11" i="16"/>
  <c r="C11" i="16"/>
  <c r="D11" i="16"/>
  <c r="E15" i="16"/>
  <c r="H15" i="16"/>
  <c r="C15" i="16"/>
  <c r="Q12" i="4"/>
  <c r="S12" i="4"/>
  <c r="N12" i="4"/>
  <c r="O12" i="4"/>
  <c r="P12" i="4"/>
  <c r="Q11" i="4"/>
  <c r="S11" i="4"/>
  <c r="N11" i="4"/>
  <c r="O11" i="4"/>
  <c r="P11" i="4"/>
  <c r="N9" i="23"/>
  <c r="M9" i="23"/>
  <c r="L9" i="23"/>
  <c r="K9" i="23"/>
  <c r="J9" i="23"/>
  <c r="I9" i="23"/>
  <c r="S9" i="23"/>
  <c r="H9" i="23"/>
  <c r="R9" i="23"/>
  <c r="Q9" i="23"/>
  <c r="F9" i="23"/>
  <c r="G9" i="23"/>
  <c r="T9" i="23"/>
  <c r="E9" i="23"/>
  <c r="E9" i="24"/>
  <c r="P10" i="24"/>
  <c r="O10" i="24"/>
  <c r="N10" i="24"/>
  <c r="M10" i="24"/>
  <c r="L10" i="24"/>
  <c r="K10" i="24"/>
  <c r="J10" i="24"/>
  <c r="I10" i="24"/>
  <c r="S10" i="24"/>
  <c r="R10" i="24"/>
  <c r="H10" i="24"/>
  <c r="Q10" i="24"/>
  <c r="F10" i="24"/>
  <c r="G10" i="24"/>
  <c r="T10" i="24"/>
  <c r="P10" i="23"/>
  <c r="O10" i="23"/>
  <c r="N10" i="23"/>
  <c r="M10" i="23"/>
  <c r="L10" i="23"/>
  <c r="K10" i="23"/>
  <c r="J10" i="23"/>
  <c r="I10" i="23"/>
  <c r="S10" i="23"/>
  <c r="H10" i="23"/>
  <c r="R10" i="23"/>
  <c r="Q10" i="23"/>
  <c r="F10" i="23"/>
  <c r="G10" i="23"/>
  <c r="T10" i="23"/>
  <c r="E10" i="23"/>
  <c r="E10" i="24"/>
  <c r="P11" i="24"/>
  <c r="O11" i="24"/>
  <c r="N11" i="24"/>
  <c r="M11" i="24"/>
  <c r="L11" i="24"/>
  <c r="K11" i="24"/>
  <c r="J11" i="24"/>
  <c r="I11" i="24"/>
  <c r="S11" i="24"/>
  <c r="R11" i="24"/>
  <c r="H11" i="24"/>
  <c r="Q11" i="24"/>
  <c r="F11" i="24"/>
  <c r="G11" i="24"/>
  <c r="T11" i="24"/>
  <c r="P11" i="23"/>
  <c r="O11" i="23"/>
  <c r="N11" i="23"/>
  <c r="M11" i="23"/>
  <c r="L11" i="23"/>
  <c r="K11" i="23"/>
  <c r="J11" i="23"/>
  <c r="I11" i="23"/>
  <c r="S11" i="23"/>
  <c r="H11" i="23"/>
  <c r="R11" i="23"/>
  <c r="Q11" i="23"/>
  <c r="F11" i="23"/>
  <c r="G11" i="23"/>
  <c r="T11" i="23"/>
  <c r="E11" i="23"/>
  <c r="E11" i="24"/>
  <c r="D15" i="16"/>
  <c r="B1" i="20"/>
  <c r="C16" i="4"/>
  <c r="M16" i="4"/>
  <c r="R16" i="4" s="1"/>
  <c r="L16" i="4"/>
  <c r="G16" i="4"/>
  <c r="D16" i="4"/>
  <c r="F16" i="4"/>
  <c r="K16" i="4"/>
  <c r="E16" i="4"/>
  <c r="H16" i="4"/>
  <c r="J16" i="4"/>
  <c r="I16" i="4"/>
  <c r="B16" i="4"/>
  <c r="C14" i="4"/>
  <c r="M14" i="4"/>
  <c r="R14" i="4" s="1"/>
  <c r="L14" i="4"/>
  <c r="G14" i="4"/>
  <c r="D14" i="4"/>
  <c r="F14" i="4"/>
  <c r="K14" i="4"/>
  <c r="E14" i="4"/>
  <c r="H14" i="4"/>
  <c r="J14" i="4"/>
  <c r="I14" i="4"/>
  <c r="B14" i="4"/>
  <c r="B2" i="13"/>
  <c r="B2" i="22"/>
  <c r="C13" i="4"/>
  <c r="M13" i="4"/>
  <c r="R13" i="4" s="1"/>
  <c r="L13" i="4"/>
  <c r="G13" i="4"/>
  <c r="D13" i="4"/>
  <c r="F13" i="4"/>
  <c r="K13" i="4"/>
  <c r="E13" i="4"/>
  <c r="H13" i="4"/>
  <c r="J13" i="4"/>
  <c r="I13" i="4"/>
  <c r="B13" i="4"/>
  <c r="D7" i="24"/>
  <c r="D7" i="23"/>
  <c r="C7" i="24"/>
  <c r="C7" i="23"/>
  <c r="B7" i="24"/>
  <c r="B7" i="23"/>
  <c r="C17" i="4"/>
  <c r="M17" i="4"/>
  <c r="R17" i="4" s="1"/>
  <c r="L17" i="4"/>
  <c r="G17" i="4"/>
  <c r="D17" i="4"/>
  <c r="F17" i="4"/>
  <c r="K17" i="4"/>
  <c r="E17" i="4"/>
  <c r="H17" i="4"/>
  <c r="J17" i="4"/>
  <c r="I17" i="4"/>
  <c r="B17" i="4"/>
  <c r="C15" i="4"/>
  <c r="M15" i="4"/>
  <c r="R15" i="4" s="1"/>
  <c r="L15" i="4"/>
  <c r="G15" i="4"/>
  <c r="D15" i="4"/>
  <c r="F15" i="4"/>
  <c r="K15" i="4"/>
  <c r="E15" i="4"/>
  <c r="H15" i="4"/>
  <c r="J15" i="4"/>
  <c r="I15" i="4"/>
  <c r="B15" i="4"/>
  <c r="D6" i="23"/>
  <c r="D6" i="24"/>
  <c r="C6" i="23"/>
  <c r="C6" i="24"/>
  <c r="B6" i="24"/>
  <c r="B6" i="23"/>
  <c r="D12" i="24"/>
  <c r="D12" i="23"/>
  <c r="C12" i="24"/>
  <c r="C12" i="23"/>
  <c r="B12" i="23"/>
  <c r="B12" i="24"/>
  <c r="D8" i="24"/>
  <c r="D8" i="23"/>
  <c r="C8" i="23"/>
  <c r="C8" i="24"/>
  <c r="B8" i="23"/>
  <c r="B8" i="24"/>
  <c r="D9" i="24"/>
  <c r="D9" i="23"/>
  <c r="C9" i="23"/>
  <c r="C9" i="24"/>
  <c r="B9" i="24"/>
  <c r="B9" i="23"/>
  <c r="D10" i="24"/>
  <c r="D10" i="23"/>
  <c r="C10" i="24"/>
  <c r="C10" i="23"/>
  <c r="B10" i="23"/>
  <c r="B10" i="24"/>
  <c r="C12" i="4"/>
  <c r="M12" i="4"/>
  <c r="R12" i="4" s="1"/>
  <c r="L12" i="4"/>
  <c r="G12" i="4"/>
  <c r="D12" i="4"/>
  <c r="F12" i="4"/>
  <c r="K12" i="4"/>
  <c r="E12" i="4"/>
  <c r="H12" i="4"/>
  <c r="J12" i="4"/>
  <c r="I12" i="4"/>
  <c r="B12" i="4"/>
  <c r="D11" i="23"/>
  <c r="D11" i="24"/>
  <c r="C11" i="24"/>
  <c r="C11" i="23"/>
  <c r="B11" i="23"/>
  <c r="B11" i="24"/>
  <c r="B6" i="16"/>
  <c r="B12" i="16"/>
  <c r="B7" i="16"/>
  <c r="B13" i="16"/>
  <c r="B8" i="16"/>
  <c r="B14" i="16"/>
  <c r="B10" i="16"/>
  <c r="B9" i="16"/>
  <c r="C11" i="4"/>
  <c r="M11" i="4"/>
  <c r="R11" i="4" s="1"/>
  <c r="L11" i="4"/>
  <c r="G11" i="4"/>
  <c r="D11" i="4"/>
  <c r="F11" i="4"/>
  <c r="K11" i="4"/>
  <c r="E11" i="4"/>
  <c r="H11" i="4"/>
  <c r="J11" i="4"/>
  <c r="I11" i="4"/>
  <c r="B11" i="4"/>
  <c r="B2" i="20"/>
  <c r="B11" i="16"/>
  <c r="B15" i="16"/>
  <c r="D1" i="22"/>
  <c r="D2" i="22"/>
  <c r="D1" i="4"/>
  <c r="D1" i="13"/>
  <c r="B7" i="3" l="1"/>
  <c r="B3" i="3"/>
  <c r="D1" i="20"/>
  <c r="D1" i="16" a="1"/>
  <c r="D2" i="13"/>
  <c r="B3" i="15"/>
  <c r="Q3" i="5"/>
  <c r="G5" i="14"/>
  <c r="B2" i="3"/>
  <c r="D2" i="20"/>
  <c r="B2" i="15"/>
  <c r="Q2" i="5"/>
  <c r="G6" i="14"/>
  <c r="D1" i="16" l="1"/>
  <c r="A7" i="21"/>
  <c r="A8" i="21"/>
  <c r="A9" i="21"/>
  <c r="A10" i="21"/>
  <c r="A11" i="21"/>
  <c r="A12" i="21"/>
  <c r="A13" i="21"/>
  <c r="A7" i="15"/>
  <c r="A8" i="15"/>
  <c r="A9" i="15"/>
  <c r="A10" i="15"/>
  <c r="A11" i="15"/>
  <c r="A12" i="15"/>
  <c r="A13" i="15"/>
  <c r="A8" i="9"/>
  <c r="A9" i="9"/>
  <c r="A10" i="9"/>
  <c r="A11" i="9"/>
  <c r="A12" i="9"/>
  <c r="A13" i="9"/>
  <c r="A14" i="9"/>
  <c r="A7" i="8"/>
  <c r="A8" i="8"/>
  <c r="A9" i="8"/>
  <c r="A10" i="8"/>
  <c r="A11" i="8"/>
  <c r="A12" i="8"/>
  <c r="A13" i="8"/>
  <c r="A5" i="7"/>
  <c r="A6" i="7"/>
  <c r="A7" i="7"/>
  <c r="A8" i="7"/>
  <c r="A9" i="7"/>
  <c r="A10" i="7"/>
  <c r="A11" i="7"/>
  <c r="A8" i="6"/>
  <c r="A9" i="6"/>
  <c r="A10" i="6"/>
  <c r="A11" i="6"/>
  <c r="A12" i="6"/>
  <c r="A13" i="6"/>
  <c r="A14" i="6"/>
  <c r="A7" i="5"/>
  <c r="A8" i="5"/>
  <c r="A9" i="5"/>
  <c r="A10" i="5"/>
  <c r="A11" i="5"/>
  <c r="A12" i="5"/>
  <c r="A13" i="5"/>
  <c r="E10" i="9"/>
  <c r="F10" i="9"/>
  <c r="G10" i="9"/>
  <c r="H10" i="9"/>
  <c r="I10" i="9"/>
  <c r="J10" i="9"/>
  <c r="K10" i="9"/>
  <c r="L10" i="9"/>
  <c r="M10" i="9"/>
  <c r="N10" i="9"/>
  <c r="O10" i="9"/>
  <c r="P10" i="9"/>
  <c r="Q10" i="9"/>
  <c r="R10" i="9"/>
  <c r="S10" i="9"/>
  <c r="T10" i="9"/>
  <c r="U10" i="9"/>
  <c r="V10" i="9"/>
  <c r="E11" i="9"/>
  <c r="F11" i="9"/>
  <c r="G11" i="9"/>
  <c r="H11" i="9"/>
  <c r="I11" i="9"/>
  <c r="J11" i="9"/>
  <c r="K11" i="9"/>
  <c r="L11" i="9"/>
  <c r="M11" i="9"/>
  <c r="N11" i="9"/>
  <c r="O11" i="9"/>
  <c r="P11" i="9"/>
  <c r="Q11" i="9"/>
  <c r="R11" i="9"/>
  <c r="S11" i="9"/>
  <c r="T11" i="9"/>
  <c r="U11" i="9"/>
  <c r="V11" i="9"/>
  <c r="E12" i="9"/>
  <c r="F12" i="9"/>
  <c r="G12" i="9"/>
  <c r="H12" i="9"/>
  <c r="I12" i="9"/>
  <c r="J12" i="9"/>
  <c r="K12" i="9"/>
  <c r="L12" i="9"/>
  <c r="M12" i="9"/>
  <c r="N12" i="9"/>
  <c r="O12" i="9"/>
  <c r="P12" i="9"/>
  <c r="Q12" i="9"/>
  <c r="R12" i="9"/>
  <c r="S12" i="9"/>
  <c r="T12" i="9"/>
  <c r="U12" i="9"/>
  <c r="V12" i="9"/>
  <c r="E9" i="9"/>
  <c r="F9" i="9"/>
  <c r="G9" i="9"/>
  <c r="H9" i="9"/>
  <c r="I9" i="9"/>
  <c r="J9" i="9"/>
  <c r="K9" i="9"/>
  <c r="L9" i="9"/>
  <c r="M9" i="9"/>
  <c r="N9" i="9"/>
  <c r="O9" i="9"/>
  <c r="P9" i="9"/>
  <c r="Q9" i="9"/>
  <c r="R9" i="9"/>
  <c r="S9" i="9"/>
  <c r="T9" i="9"/>
  <c r="U9" i="9"/>
  <c r="V9" i="9"/>
  <c r="E13" i="9"/>
  <c r="F13" i="9"/>
  <c r="G13" i="9"/>
  <c r="H13" i="9"/>
  <c r="I13" i="9"/>
  <c r="J13" i="9"/>
  <c r="K13" i="9"/>
  <c r="L13" i="9"/>
  <c r="M13" i="9"/>
  <c r="N13" i="9"/>
  <c r="O13" i="9"/>
  <c r="P13" i="9"/>
  <c r="Q13" i="9"/>
  <c r="R13" i="9"/>
  <c r="S13" i="9"/>
  <c r="T13" i="9"/>
  <c r="U13" i="9"/>
  <c r="V13" i="9"/>
  <c r="E8" i="9"/>
  <c r="F8" i="9"/>
  <c r="G8" i="9"/>
  <c r="H8" i="9"/>
  <c r="I8" i="9"/>
  <c r="J8" i="9"/>
  <c r="K8" i="9"/>
  <c r="L8" i="9"/>
  <c r="M8" i="9"/>
  <c r="N8" i="9"/>
  <c r="O8" i="9"/>
  <c r="P8" i="9"/>
  <c r="Q8" i="9"/>
  <c r="R8" i="9"/>
  <c r="S8" i="9"/>
  <c r="T8" i="9"/>
  <c r="U8" i="9"/>
  <c r="V8" i="9"/>
  <c r="A4" i="7" l="1"/>
  <c r="A7" i="6"/>
  <c r="A6" i="5"/>
  <c r="A6" i="21"/>
  <c r="A7" i="9"/>
  <c r="A6" i="8"/>
  <c r="A6" i="15"/>
  <c r="B5" i="14" l="1"/>
</calcChain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<sst xmlns="http://schemas.openxmlformats.org/spreadsheetml/2006/main" count="7777" uniqueCount="5594">
  <si>
    <t>F0GBR04PF3</t>
  </si>
  <si>
    <t>SecId</t>
  </si>
  <si>
    <t>Morningstar Category</t>
  </si>
  <si>
    <t>Morningstar Rating Overall</t>
  </si>
  <si>
    <t>MPT Benchmark</t>
  </si>
  <si>
    <t>MPT Benchmark ID</t>
  </si>
  <si>
    <t>Return</t>
  </si>
  <si>
    <t>Tracking Error</t>
  </si>
  <si>
    <t>Morningstar Analyst Rating</t>
  </si>
  <si>
    <t>Name</t>
  </si>
  <si>
    <t>End date</t>
  </si>
  <si>
    <t>Identifier</t>
  </si>
  <si>
    <t>1 Year</t>
  </si>
  <si>
    <t>3 Years</t>
  </si>
  <si>
    <t>5 years</t>
  </si>
  <si>
    <t>Risk 3 years</t>
  </si>
  <si>
    <t>Sharpe Ratio</t>
  </si>
  <si>
    <t>Secid</t>
  </si>
  <si>
    <t>ISIN</t>
  </si>
  <si>
    <t>F00000LIV1</t>
  </si>
  <si>
    <t>F0GBR04S23</t>
  </si>
  <si>
    <t>F00000WBS9</t>
  </si>
  <si>
    <t>F0GBR05VU6</t>
  </si>
  <si>
    <t>F0GBR04AW1</t>
  </si>
  <si>
    <t>Std Dev</t>
  </si>
  <si>
    <t>Currency</t>
  </si>
  <si>
    <t>EUR</t>
  </si>
  <si>
    <t>All statistics are linked to the End Date in D1 and the Currency in D2.</t>
  </si>
  <si>
    <t>The Tracking Error is linked to the MPT Benchmark ID cell of each individual fund to enable calculating statistics using individual indices</t>
  </si>
  <si>
    <t>Global Category</t>
  </si>
  <si>
    <t>Sustainability Rating Date</t>
  </si>
  <si>
    <t>Number of Funds in Global Category - Sustainability</t>
  </si>
  <si>
    <t>Historical Sustainability Score</t>
  </si>
  <si>
    <t>Historical Sustainability Percent Rank in Global Category</t>
  </si>
  <si>
    <t>Portfolio ESG Risk Exposure Score</t>
  </si>
  <si>
    <t>Portfolio ESG Managed Risk Score</t>
  </si>
  <si>
    <t>Portfolio Sustainability Score</t>
  </si>
  <si>
    <t>Product Involvement % - Abortive/Contraceptives/Stem Cell</t>
  </si>
  <si>
    <t>Product Involvement % - Adult Entertainment</t>
  </si>
  <si>
    <t>Product Involvement % - Alcohol</t>
  </si>
  <si>
    <t>Product Involvement % - Animal Testing</t>
  </si>
  <si>
    <t>Product Involvement % - Controversial Weapons</t>
  </si>
  <si>
    <t>Product Involvement % - Fur &amp; Specialty Leather</t>
  </si>
  <si>
    <t>Product Involvement % - GMO</t>
  </si>
  <si>
    <t>Product Involvement % - Gambling</t>
  </si>
  <si>
    <t>Product Involvement % - Military Contracting</t>
  </si>
  <si>
    <t>Product Involvement % - Nuclear</t>
  </si>
  <si>
    <t>Product Involvement % - Palm Oil</t>
  </si>
  <si>
    <t>Product Involvement % - Pesticides</t>
  </si>
  <si>
    <t>Product Involvement % - Small Arms</t>
  </si>
  <si>
    <t>Product Involvement % - Thermal Coal</t>
  </si>
  <si>
    <t>Product Involvement % - Tobacco</t>
  </si>
  <si>
    <t>Product Involvement # of Holdings - Abortive/Contraceptives/Stem Cell</t>
  </si>
  <si>
    <t>Portfolio Date</t>
  </si>
  <si>
    <t>Product Involvement # of Holdings - Adult Entertainment</t>
  </si>
  <si>
    <t>Employs Exclusions - Adult Entertainment</t>
  </si>
  <si>
    <t>Product Involvement # of Holdings - Alcohol</t>
  </si>
  <si>
    <t>Employs Exclusions - Alcohol</t>
  </si>
  <si>
    <t>Product Involvement # of Holdings - Animal Testing</t>
  </si>
  <si>
    <t>Product Involvement # of Holdings - Controversial Weapons</t>
  </si>
  <si>
    <t>Product Involvement # of Holdings - GMO</t>
  </si>
  <si>
    <t>Product Involvement # of Holdings - Gambling</t>
  </si>
  <si>
    <t>Product Involvement # of Holdings - Military Contracting</t>
  </si>
  <si>
    <t>Product Involvement # of Holdings - Nuclear</t>
  </si>
  <si>
    <t>Product Involvement # of Holdings - Palm Oil</t>
  </si>
  <si>
    <t>Product Involvement # of Holdings - Pesticides</t>
  </si>
  <si>
    <t>Product Involvement # of Holdings - Small Arms</t>
  </si>
  <si>
    <t>Product Involvement # of Holdings - Tobacco</t>
  </si>
  <si>
    <t>Product Involvement # of Holdings - Thermal Coal</t>
  </si>
  <si>
    <t>Employs Exclusions - Animal Testing</t>
  </si>
  <si>
    <t>Employs Exclusions - Controversial Weapons</t>
  </si>
  <si>
    <t>Employs Exclusions - Fur &amp; Specialty Leather</t>
  </si>
  <si>
    <t>Employs Exclusions - GMO</t>
  </si>
  <si>
    <t>Employs Exclusions - Gambling</t>
  </si>
  <si>
    <t>Employs Exclusions - Military Contracting</t>
  </si>
  <si>
    <t>Employs Exclusions - Nuclear</t>
  </si>
  <si>
    <t>Employs Exclusions - Palm Oil</t>
  </si>
  <si>
    <t>Employs Exclusions - Pesticides</t>
  </si>
  <si>
    <t>Employs Exclusions - Small Arms</t>
  </si>
  <si>
    <t>Employs Exclusions - Thermal Coal</t>
  </si>
  <si>
    <t>Employs Exclusions - Tobacco</t>
  </si>
  <si>
    <t>Carbon Risk Score</t>
  </si>
  <si>
    <t>Carbon Risk Classification</t>
  </si>
  <si>
    <t>Emissions Scope 1</t>
  </si>
  <si>
    <t>Emissions Scope 2</t>
  </si>
  <si>
    <t>Benchmark Carbon Risk Score</t>
  </si>
  <si>
    <t>Portfolio Fossil Fuel Involvement</t>
  </si>
  <si>
    <t>Benchmark Emissions Scope 1</t>
  </si>
  <si>
    <t>Benchmark Emissions Scope 2</t>
  </si>
  <si>
    <t>Portfolio Emissions vs. Benchmark Scope 1</t>
  </si>
  <si>
    <t>Portfolio Emissions vs. Benchmark Scope 2</t>
  </si>
  <si>
    <t>Factor Profile Date</t>
  </si>
  <si>
    <t>Factor Profile - Liquidity</t>
  </si>
  <si>
    <t>Factor Profile - Momentum</t>
  </si>
  <si>
    <t>Factor Profile - Quality</t>
  </si>
  <si>
    <t>Factor Profile - Size</t>
  </si>
  <si>
    <t>Factor Profile - Style</t>
  </si>
  <si>
    <t>Factor Profile - Volatility</t>
  </si>
  <si>
    <t>Factor Profile - Yield</t>
  </si>
  <si>
    <t>Revenue Exposure by Country % Austria</t>
  </si>
  <si>
    <t>Revenue Exposure by Country % Belgium</t>
  </si>
  <si>
    <t>Revenue Exposure by Country % Denmark</t>
  </si>
  <si>
    <t>Revenue Exposure by Country Date</t>
  </si>
  <si>
    <t>Revenue Exposure by Country % Finland</t>
  </si>
  <si>
    <t>Revenue Exposure by Country % France</t>
  </si>
  <si>
    <t>Revenue Exposure by Country % Germany</t>
  </si>
  <si>
    <t>Revenue Exposure by Country % Greece</t>
  </si>
  <si>
    <t>Revenue Exposure by Country % Iceland</t>
  </si>
  <si>
    <t>Revenue Exposure by Country % Ireland</t>
  </si>
  <si>
    <t>Revenue Exposure by Country % Italy</t>
  </si>
  <si>
    <t>Revenue Exposure by Country % Luxembourg</t>
  </si>
  <si>
    <t>Revenue Exposure by Country % Netherlands</t>
  </si>
  <si>
    <t>Revenue Exposure by Country % Norway</t>
  </si>
  <si>
    <t>Revenue Exposure by Country % Portugal</t>
  </si>
  <si>
    <t>Revenue Exposure by Country % Switzerland</t>
  </si>
  <si>
    <t>Revenue Exposure by Country % Spain</t>
  </si>
  <si>
    <t>Revenue Exposure by Country % Sweden</t>
  </si>
  <si>
    <t>Revenue Exposure by Country % United Kingdom</t>
  </si>
  <si>
    <t>Start Date</t>
  </si>
  <si>
    <t>End Date</t>
  </si>
  <si>
    <t>Detail Holding Type</t>
  </si>
  <si>
    <t>Weight</t>
  </si>
  <si>
    <t>0P0000AEUQ</t>
  </si>
  <si>
    <t>Honda Motor Co Ltd</t>
  </si>
  <si>
    <t>EQUITY</t>
  </si>
  <si>
    <t>0P0000AEZJ</t>
  </si>
  <si>
    <t>Z Holdings Corp</t>
  </si>
  <si>
    <t>0P00006WCJ</t>
  </si>
  <si>
    <t>CSL Ltd</t>
  </si>
  <si>
    <t>0P0000AETU</t>
  </si>
  <si>
    <t>Sumitomo Mitsui Trust Holdings Inc</t>
  </si>
  <si>
    <t>0P0000Q79U</t>
  </si>
  <si>
    <t>AIA Group Ltd</t>
  </si>
  <si>
    <t>0P0000AETM</t>
  </si>
  <si>
    <t>Astellas Pharma Inc</t>
  </si>
  <si>
    <t>0P0000AEU5</t>
  </si>
  <si>
    <t>Daiwa Securities Group Inc</t>
  </si>
  <si>
    <t>0P0000AEU9</t>
  </si>
  <si>
    <t>East Japan Railway Co</t>
  </si>
  <si>
    <t>0P0000AEUC</t>
  </si>
  <si>
    <t>Fanuc Corp</t>
  </si>
  <si>
    <t>0P0000AETT</t>
  </si>
  <si>
    <t>Chugai Pharmaceutical Co Ltd</t>
  </si>
  <si>
    <t>0P00006WAE</t>
  </si>
  <si>
    <t>BHP Group Ltd</t>
  </si>
  <si>
    <t>0P0000AEU7</t>
  </si>
  <si>
    <t>Denso Corp</t>
  </si>
  <si>
    <t>0P0000AEY2</t>
  </si>
  <si>
    <t>Sony Corp</t>
  </si>
  <si>
    <t>0P0000AEX9</t>
  </si>
  <si>
    <t>Obayashi Corp</t>
  </si>
  <si>
    <t>0P0000A67J</t>
  </si>
  <si>
    <t>DBS Group Holdings Ltd</t>
  </si>
  <si>
    <t>0P0000AEUO</t>
  </si>
  <si>
    <t>Hitachi Ltd</t>
  </si>
  <si>
    <t>0P0000AEXN</t>
  </si>
  <si>
    <t>SECOM Co Ltd</t>
  </si>
  <si>
    <t>0P0000AETG</t>
  </si>
  <si>
    <t>Ajinomoto Co Inc</t>
  </si>
  <si>
    <t>0P0000AEWI</t>
  </si>
  <si>
    <t>NGK Insulators Ltd</t>
  </si>
  <si>
    <t>0P0000AEVI</t>
  </si>
  <si>
    <t>Kyocera Corp</t>
  </si>
  <si>
    <t>0P0000AEV4</t>
  </si>
  <si>
    <t>Kao Corp</t>
  </si>
  <si>
    <t>0P0000AEY3</t>
  </si>
  <si>
    <t>Sumitomo Chemical Co Ltd</t>
  </si>
  <si>
    <t>0P0000ZT99</t>
  </si>
  <si>
    <t>Meridian Energy Ltd</t>
  </si>
  <si>
    <t>0P0000EB9C</t>
  </si>
  <si>
    <t>Central Japan Railway Co</t>
  </si>
  <si>
    <t>0P0000UOQB</t>
  </si>
  <si>
    <t>HKT Trust and HKT Ltd</t>
  </si>
  <si>
    <t>0P00006X21</t>
  </si>
  <si>
    <t>Westpac Banking Corp</t>
  </si>
  <si>
    <t>0P0000AETF</t>
  </si>
  <si>
    <t>AEON Co Ltd</t>
  </si>
  <si>
    <t>0P00009RPF</t>
  </si>
  <si>
    <t>Swire Pacific Ltd Class A</t>
  </si>
  <si>
    <t>0P0000AEUI</t>
  </si>
  <si>
    <t>Fujitsu Ltd</t>
  </si>
  <si>
    <t>0P0000AEZI</t>
  </si>
  <si>
    <t>West Japan Railway Co</t>
  </si>
  <si>
    <t>0P00006X26</t>
  </si>
  <si>
    <t>Woolworths Group Ltd</t>
  </si>
  <si>
    <t>0P00006WZD</t>
  </si>
  <si>
    <t>Telstra Corp Ltd</t>
  </si>
  <si>
    <t>0P0000AEYN</t>
  </si>
  <si>
    <t>Terumo Corp</t>
  </si>
  <si>
    <t>0P0000AEU2</t>
  </si>
  <si>
    <t>Daikin Industries Ltd</t>
  </si>
  <si>
    <t>0P00009RP1</t>
  </si>
  <si>
    <t>Hong Kong and China Gas Co Ltd</t>
  </si>
  <si>
    <t>0P0000AEXO</t>
  </si>
  <si>
    <t>Sekisui House Ltd</t>
  </si>
  <si>
    <t>0P0000AEYM</t>
  </si>
  <si>
    <t>Teijin Ltd</t>
  </si>
  <si>
    <t>0P0000AEVH</t>
  </si>
  <si>
    <t>Kuraray Co Ltd</t>
  </si>
  <si>
    <t>0P0000AEZ3</t>
  </si>
  <si>
    <t>Tokyo Electron Ltd</t>
  </si>
  <si>
    <t>0P00006WEM</t>
  </si>
  <si>
    <t>Commonwealth Bank of Australia</t>
  </si>
  <si>
    <t>0P0000AEVM</t>
  </si>
  <si>
    <t>Panasonic Corp</t>
  </si>
  <si>
    <t>0P0000A69D</t>
  </si>
  <si>
    <t>Singapore Telecommunications Ltd</t>
  </si>
  <si>
    <t>0P0000AEVF</t>
  </si>
  <si>
    <t>Kubota Corp</t>
  </si>
  <si>
    <t>0P0000AEU4</t>
  </si>
  <si>
    <t>Daiwa House Industry Co Ltd</t>
  </si>
  <si>
    <t>0P00006WQA</t>
  </si>
  <si>
    <t>National Australia Bank Ltd</t>
  </si>
  <si>
    <t>0P00013TTV</t>
  </si>
  <si>
    <t>WH Group Ltd</t>
  </si>
  <si>
    <t>0P00006X25</t>
  </si>
  <si>
    <t>Woodside Petroleum Ltd</t>
  </si>
  <si>
    <t>0P0000AEUD</t>
  </si>
  <si>
    <t>Fast Retailing Co Ltd</t>
  </si>
  <si>
    <t>0P0000ECI2</t>
  </si>
  <si>
    <t>Sumitomo Rubber Industries Ltd</t>
  </si>
  <si>
    <t>Cash Jpy</t>
  </si>
  <si>
    <t>CASH - CURRENCY</t>
  </si>
  <si>
    <t>0P0000EB4H</t>
  </si>
  <si>
    <t>Aisin Seiki Co Ltd</t>
  </si>
  <si>
    <t>0P00009S9Y</t>
  </si>
  <si>
    <t>BOC Hong Kong Holdings Ltd</t>
  </si>
  <si>
    <t>0P0000AEY6</t>
  </si>
  <si>
    <t>Sumitomo Heavy Industries Ltd</t>
  </si>
  <si>
    <t>0P00009RX8</t>
  </si>
  <si>
    <t>Hong Kong Exchanges and Clearing Ltd</t>
  </si>
  <si>
    <t>0P0000EBRL</t>
  </si>
  <si>
    <t>OMRON Corp</t>
  </si>
  <si>
    <t>0P0000E60W</t>
  </si>
  <si>
    <t>Rohm Co Ltd</t>
  </si>
  <si>
    <t>0P0000AEWH</t>
  </si>
  <si>
    <t>NEC Corp</t>
  </si>
  <si>
    <t>0P0000EC1P</t>
  </si>
  <si>
    <t>Mitsubishi UFJ Lease &amp; Finance Co Ltd</t>
  </si>
  <si>
    <t>0P00009Y0S</t>
  </si>
  <si>
    <t>GPT Group</t>
  </si>
  <si>
    <t>EQUITY - REIT</t>
  </si>
  <si>
    <t>0P00009Y17</t>
  </si>
  <si>
    <t>Mirvac Group</t>
  </si>
  <si>
    <t>0P0000EQ0A</t>
  </si>
  <si>
    <t>Makita Corp</t>
  </si>
  <si>
    <t>0P00009Y1R</t>
  </si>
  <si>
    <t>Stockland Corp Ltd</t>
  </si>
  <si>
    <t>0P0000V194</t>
  </si>
  <si>
    <t>Swire Properties Ltd</t>
  </si>
  <si>
    <t>0P0000AEWP</t>
  </si>
  <si>
    <t>Nikon Corp</t>
  </si>
  <si>
    <t>0P0000EHN7</t>
  </si>
  <si>
    <t>Nippon Building Fund Inc</t>
  </si>
  <si>
    <t>0P0000EEC9</t>
  </si>
  <si>
    <t>0P0000Z2O5</t>
  </si>
  <si>
    <t>Suntory Beverage &amp; Food Ltd</t>
  </si>
  <si>
    <t>0P00006X2Q</t>
  </si>
  <si>
    <t>REA Group Ltd</t>
  </si>
  <si>
    <t>0P0000EPVD</t>
  </si>
  <si>
    <t>Santen Pharmaceutical Co Ltd</t>
  </si>
  <si>
    <t>0P00009Y0L</t>
  </si>
  <si>
    <t>Dexus</t>
  </si>
  <si>
    <t>0P00006WLV</t>
  </si>
  <si>
    <t>Insurance Australia Group Ltd</t>
  </si>
  <si>
    <t>0P00006WBG</t>
  </si>
  <si>
    <t>BlueScope Steel Ltd</t>
  </si>
  <si>
    <t>0P0000AEUB</t>
  </si>
  <si>
    <t>Eisai Co Ltd</t>
  </si>
  <si>
    <t>0P0000ECDQ</t>
  </si>
  <si>
    <t>Sekisui Chemical Co Ltd</t>
  </si>
  <si>
    <t>0P0000AEVX</t>
  </si>
  <si>
    <t>Mitsubishi Estate Co Ltd</t>
  </si>
  <si>
    <t>0P0000A692</t>
  </si>
  <si>
    <t>United Overseas Bank Ltd</t>
  </si>
  <si>
    <t>0P0000AEUE</t>
  </si>
  <si>
    <t>Fuji Electric Co Ltd</t>
  </si>
  <si>
    <t>0P0000ECSS</t>
  </si>
  <si>
    <t>Murata Manufacturing Co Ltd</t>
  </si>
  <si>
    <t>0P0000UUDU</t>
  </si>
  <si>
    <t>Vicinity Centres</t>
  </si>
  <si>
    <t>0P0000EQ04</t>
  </si>
  <si>
    <t>Square Enix Holdings Co Ltd</t>
  </si>
  <si>
    <t>0P00006WWB</t>
  </si>
  <si>
    <t>Santos Ltd</t>
  </si>
  <si>
    <t>0P0000AEZF</t>
  </si>
  <si>
    <t>Trend Micro Inc</t>
  </si>
  <si>
    <t>0P0000A6C7</t>
  </si>
  <si>
    <t>CapitaLand Ltd</t>
  </si>
  <si>
    <t>0P0000ECAP</t>
  </si>
  <si>
    <t>Toyota Industries Corp</t>
  </si>
  <si>
    <t>Cash Eur</t>
  </si>
  <si>
    <t>0P00009RP8</t>
  </si>
  <si>
    <t>Hang Seng Bank Ltd</t>
  </si>
  <si>
    <t>0P0000AEY8</t>
  </si>
  <si>
    <t>Sumitomo Metal Mining Co Ltd</t>
  </si>
  <si>
    <t>0P0000EB7Q</t>
  </si>
  <si>
    <t>Kurita Water Industries Ltd</t>
  </si>
  <si>
    <t>Cash Hkd</t>
  </si>
  <si>
    <t>0P00006WOC</t>
  </si>
  <si>
    <t>Macquarie Group Ltd</t>
  </si>
  <si>
    <t>0P0000AEVJ</t>
  </si>
  <si>
    <t>Kyowa Kirin Co Ltd</t>
  </si>
  <si>
    <t>0P0000A68H</t>
  </si>
  <si>
    <t>Oversea-Chinese Banking Corp Ltd</t>
  </si>
  <si>
    <t>0P0000AEXW</t>
  </si>
  <si>
    <t>Shiseido Co Ltd</t>
  </si>
  <si>
    <t>0P00006WHX</t>
  </si>
  <si>
    <t>Flight Centre Travel Group Ltd</t>
  </si>
  <si>
    <t>Cash Nzd</t>
  </si>
  <si>
    <t>Cash Sgd</t>
  </si>
  <si>
    <t>Cash Usd</t>
  </si>
  <si>
    <t>Cash Aud</t>
  </si>
  <si>
    <t>Cash</t>
  </si>
  <si>
    <t>CASH</t>
  </si>
  <si>
    <t>Morningstar Quantitative Rating</t>
  </si>
  <si>
    <t>0P00009RQL</t>
  </si>
  <si>
    <t>Shangri-La Asia Ltd</t>
  </si>
  <si>
    <t>0P00006WBM</t>
  </si>
  <si>
    <t>Boral Ltd</t>
  </si>
  <si>
    <t>0P00009RPB</t>
  </si>
  <si>
    <t>Hysan Development Co Ltd</t>
  </si>
  <si>
    <t>0P0000A1L5</t>
  </si>
  <si>
    <t>Brambles Ltd</t>
  </si>
  <si>
    <t>0P0000AEVS</t>
  </si>
  <si>
    <t>Tokio Marine Holdings Inc</t>
  </si>
  <si>
    <t>0P0000AEV2</t>
  </si>
  <si>
    <t>KDDI Corp</t>
  </si>
  <si>
    <t>0P0000AEX1</t>
  </si>
  <si>
    <t>Nippon Telegraph &amp; Telephone Corp</t>
  </si>
  <si>
    <t>0P0000AEXZ</t>
  </si>
  <si>
    <t>SoftBank Group Corp</t>
  </si>
  <si>
    <t>0P00014GKB</t>
  </si>
  <si>
    <t>Recruit Holdings Co Ltd</t>
  </si>
  <si>
    <t>0P0000A683</t>
  </si>
  <si>
    <t>Keppel Corp Ltd</t>
  </si>
  <si>
    <t>0P00006WY9</t>
  </si>
  <si>
    <t>Suncorp Group Ltd</t>
  </si>
  <si>
    <t>0P00009RQJ</t>
  </si>
  <si>
    <t>MTR Corp Ltd</t>
  </si>
  <si>
    <t>0P0000E6B3</t>
  </si>
  <si>
    <t>DeNA Co Ltd</t>
  </si>
  <si>
    <t>0P0000AEZ5</t>
  </si>
  <si>
    <t>Tokyu Corp</t>
  </si>
  <si>
    <t>0P0000EB0O</t>
  </si>
  <si>
    <t>Hitachi Metals Ltd</t>
  </si>
  <si>
    <t>0P0000ED5A</t>
  </si>
  <si>
    <t>YASKAWA Electric Corp</t>
  </si>
  <si>
    <t>0P0000E626</t>
  </si>
  <si>
    <t>Yakult Honsha Co Ltd</t>
  </si>
  <si>
    <t>Dates</t>
  </si>
  <si>
    <t>Estimated Fund-Level Net Flow (Monthly - Comprehensive)</t>
  </si>
  <si>
    <t>Data Point</t>
  </si>
  <si>
    <t>Cash &amp; Cash Equivalents</t>
  </si>
  <si>
    <t>e8d41483-630e-4ee6-9c28-d3c02868274f;MD</t>
  </si>
  <si>
    <t>d9560590-97f7-4f54-a75e-628f2cb53062;MD</t>
  </si>
  <si>
    <t>9819e3c8-c2f9-458d-9d2a-7b416f98fb9d;MD</t>
  </si>
  <si>
    <t>64fb5835-f63a-47aa-bfb0-0021787bbf70;MD</t>
  </si>
  <si>
    <t>665f4d9f-414c-4f1a-90a5-0cc6b01cd930;MD</t>
  </si>
  <si>
    <t>ce5d1ff5-7ef3-4ff0-9930-6afbeb7b56c8;BM</t>
  </si>
  <si>
    <t>063549c8-224d-4a51-a3ce-e603ba5521ec;BM</t>
  </si>
  <si>
    <t>adfba143-d0ac-4cd9-9ef7-b1f84cf367fb;BM</t>
  </si>
  <si>
    <t>4255335a-43d8-4fac-962f-df170fbe0c47;BM</t>
  </si>
  <si>
    <t>053a4bfc-4f06-43e3-8080-aaea9e27e221;BM</t>
  </si>
  <si>
    <t>Excess Return</t>
  </si>
  <si>
    <t>Transaction Fee Estimated</t>
  </si>
  <si>
    <t>Transaction Fee Estimated Date</t>
  </si>
  <si>
    <t>Transaction Fee Actual</t>
  </si>
  <si>
    <t>Transaction Fee Actual Date</t>
  </si>
  <si>
    <t>Performance Fee Estimated</t>
  </si>
  <si>
    <t>Performance Fee Estimated Date</t>
  </si>
  <si>
    <t>Performance Fee Actual</t>
  </si>
  <si>
    <t>Performance Fee Actual Date</t>
  </si>
  <si>
    <t>Ongoing Cost Estimated</t>
  </si>
  <si>
    <t>Ongoing Cost Estimated Date</t>
  </si>
  <si>
    <t>Ongoing Cost Actual</t>
  </si>
  <si>
    <t>Ongoing Cost Actual Date</t>
  </si>
  <si>
    <t>Maximum Exit Fee (Percentage)</t>
  </si>
  <si>
    <t>Maximum Exit Fee Date (Percentage)</t>
  </si>
  <si>
    <t>Maximum Exit Fee (Base Currency)</t>
  </si>
  <si>
    <t>Maximum Exit Fee Date (Base Currency)</t>
  </si>
  <si>
    <t>Distribution Fee (percentage of NAV) Actual</t>
  </si>
  <si>
    <t>Distribution Fee (percentage of NAV) Actual Date</t>
  </si>
  <si>
    <t>Distribution Fee (percentage of NAV) Estimated Date</t>
  </si>
  <si>
    <t>Distribution Fee (percentage of NAV) Estimated</t>
  </si>
  <si>
    <t>Maximum Entry Cost Acquired</t>
  </si>
  <si>
    <t>Maximum Entry Cost Acquired Date</t>
  </si>
  <si>
    <t>Maximum Exit Cost Acquired</t>
  </si>
  <si>
    <t>Maximum Exit Cost Acquired Date</t>
  </si>
  <si>
    <t>Typical Exit Cost</t>
  </si>
  <si>
    <t>Typical Exit Cost Date</t>
  </si>
  <si>
    <t>Management Fee (ex Distribution fees) Actual</t>
  </si>
  <si>
    <t>Management Fee (ex Distribution fees) Actual Date</t>
  </si>
  <si>
    <t>Management Fee (ex Distribution Fees) Estimated</t>
  </si>
  <si>
    <t>Management Fee (ex Distribution Fees) Estimated Date</t>
  </si>
  <si>
    <t>Maximum Entry Cost (Percentage)</t>
  </si>
  <si>
    <t>Maximum Entry Cost Date (Percentage)</t>
  </si>
  <si>
    <t>Maximum Entry Cost (Base Currency)</t>
  </si>
  <si>
    <t>Maximum Entry Cost Date (Base Currency)</t>
  </si>
  <si>
    <t>Sustainable Investment - ESG Fund Overall</t>
  </si>
  <si>
    <t>Change those values and refresh the cells in range K5-P13 to view the changes</t>
  </si>
  <si>
    <t>Product Involvement represents the percentage of a fund's assets under management that is invested in companies that are classified as directly involved in the mentioned product; indirectly by supplying or distributing the mentioned product.</t>
  </si>
  <si>
    <t xml:space="preserve">Employs Exclusions highlights funds that intend to avoid a certain industry or group of industries that do not align with the fund's values. </t>
  </si>
  <si>
    <t>Conditional formatting is used to flag where there is a conflict between the two data points.</t>
  </si>
  <si>
    <t>You can extract the latest holdings only, historical holdings, or the top 10 or top 50 as required using this formula</t>
  </si>
  <si>
    <t>You can now retrieve ownership information. In this instance we can see over the last 12 months which portfolios invested in the stock ID in B1</t>
  </si>
  <si>
    <t>Standard Factor Risk Model data is now available</t>
  </si>
  <si>
    <t xml:space="preserve">The Revenue Exposure by Country breakdown shows a fund's geographic exposure based on the revenue sources of the companies in the fund's stock portfolio. </t>
  </si>
  <si>
    <t>You can also extract Revenue Exposure by Region</t>
  </si>
  <si>
    <t>Historical flows can be extracted with the MSTS formula</t>
  </si>
  <si>
    <t>You can also extract historical Revenue Exposure with the MSTS formula</t>
  </si>
  <si>
    <t>MiFID II data can be retrieved via the Excel Add-In</t>
  </si>
  <si>
    <t>Position Market Value</t>
  </si>
  <si>
    <t>Morningstar DM xUS Internal QA</t>
  </si>
  <si>
    <t xml:space="preserve">1742429   </t>
  </si>
  <si>
    <t>Morningstar DMxUS Ft Tlt Cdt V5S1</t>
  </si>
  <si>
    <t xml:space="preserve">1138941   </t>
  </si>
  <si>
    <t>Morningstar DMxUS Ft Tlt Cdt V4S1</t>
  </si>
  <si>
    <t xml:space="preserve">1138940   </t>
  </si>
  <si>
    <t>Morningstar DMxUS Ft Tlt Cdt V5S2</t>
  </si>
  <si>
    <t xml:space="preserve">1138946   </t>
  </si>
  <si>
    <t>Morningstar DMxUS Ft Tlt Cdt V3S1</t>
  </si>
  <si>
    <t xml:space="preserve">1138939   </t>
  </si>
  <si>
    <t>Morningstar DMxUS Ft Tlt Cdt V4S2</t>
  </si>
  <si>
    <t xml:space="preserve">1138945   </t>
  </si>
  <si>
    <t>Morningstar DMxUS Ft Tlt Cdt V5S3</t>
  </si>
  <si>
    <t xml:space="preserve">1138951   </t>
  </si>
  <si>
    <t>S&amp;P Pan Europe LargeMid</t>
  </si>
  <si>
    <t xml:space="preserve">260362    </t>
  </si>
  <si>
    <t>Morningstar DMxUS Ft Tlt Cdt V2S1</t>
  </si>
  <si>
    <t xml:space="preserve">1138938   </t>
  </si>
  <si>
    <t>MSCI World Islamic Large Cap</t>
  </si>
  <si>
    <t xml:space="preserve">831129    </t>
  </si>
  <si>
    <t>MSCI World Islamic Ex USA Large</t>
  </si>
  <si>
    <t xml:space="preserve">831144    </t>
  </si>
  <si>
    <t>MSCI World Islamic Ex USA</t>
  </si>
  <si>
    <t xml:space="preserve">831143    </t>
  </si>
  <si>
    <t>MSCI World Islamic Ex EMU Large</t>
  </si>
  <si>
    <t xml:space="preserve">831135    </t>
  </si>
  <si>
    <t>MSCI World Islamic Ex EMU</t>
  </si>
  <si>
    <t xml:space="preserve">831134    </t>
  </si>
  <si>
    <t>MSCI World Islamic Ex Australia</t>
  </si>
  <si>
    <t xml:space="preserve">831131    </t>
  </si>
  <si>
    <t>MSCI World Islamic Ex AUS Large</t>
  </si>
  <si>
    <t xml:space="preserve">831132    </t>
  </si>
  <si>
    <t>MSCI World IMI/Energy Ig</t>
  </si>
  <si>
    <t xml:space="preserve">918774    </t>
  </si>
  <si>
    <t>MSCI World Ex USA IMI/Energy Ig</t>
  </si>
  <si>
    <t xml:space="preserve">918863    </t>
  </si>
  <si>
    <t>MSCI World Ex USA IMI/Energy</t>
  </si>
  <si>
    <t xml:space="preserve">917387    </t>
  </si>
  <si>
    <t>MSCI World Ex USA IMI Value</t>
  </si>
  <si>
    <t xml:space="preserve">917026    </t>
  </si>
  <si>
    <t>MSCI World Ex EMU Value</t>
  </si>
  <si>
    <t xml:space="preserve">916287    </t>
  </si>
  <si>
    <t>MSCI World Ex EMU Large Value</t>
  </si>
  <si>
    <t xml:space="preserve">916469    </t>
  </si>
  <si>
    <t>MSCI World Ex EMU IMI/Energy Ig</t>
  </si>
  <si>
    <t xml:space="preserve">918828    </t>
  </si>
  <si>
    <t>MSCI World Ex EMU IMI/Energy</t>
  </si>
  <si>
    <t xml:space="preserve">917375    </t>
  </si>
  <si>
    <t>MSCI World Ex EMU IMI Value</t>
  </si>
  <si>
    <t xml:space="preserve">880909    </t>
  </si>
  <si>
    <t>MSCI World Ex Australia Large Value</t>
  </si>
  <si>
    <t xml:space="preserve">916468    </t>
  </si>
  <si>
    <t>MSCI World Ex Australia IMI Value</t>
  </si>
  <si>
    <t xml:space="preserve">880908    </t>
  </si>
  <si>
    <t>MSCI World Ex Australia IMI</t>
  </si>
  <si>
    <t xml:space="preserve">844610    </t>
  </si>
  <si>
    <t>MSCI World Ex AU/Energy Ig</t>
  </si>
  <si>
    <t xml:space="preserve">917915    </t>
  </si>
  <si>
    <t>MSCI World Ex AU/Energy</t>
  </si>
  <si>
    <t xml:space="preserve">915410    </t>
  </si>
  <si>
    <t>MSCI World Ex AU IMI/Energy Ig</t>
  </si>
  <si>
    <t xml:space="preserve">918816    </t>
  </si>
  <si>
    <t>MSCI World Ex AU IMI/Energy</t>
  </si>
  <si>
    <t xml:space="preserve">917370    </t>
  </si>
  <si>
    <t>MSCI W Ex USA/Energy Ig</t>
  </si>
  <si>
    <t xml:space="preserve">918007    </t>
  </si>
  <si>
    <t>MSCI W Ex USA/Energy</t>
  </si>
  <si>
    <t xml:space="preserve">915450    </t>
  </si>
  <si>
    <t>MSCI W Ex EMU/Energy Ig</t>
  </si>
  <si>
    <t xml:space="preserve">917938    </t>
  </si>
  <si>
    <t>MSCI W Ex EMU/Energy</t>
  </si>
  <si>
    <t xml:space="preserve">915420    </t>
  </si>
  <si>
    <t>MSCI KOKUSAI/Energy Ig</t>
  </si>
  <si>
    <t xml:space="preserve">917856    </t>
  </si>
  <si>
    <t>MSCI KOKUSAI Islamic Large Cap</t>
  </si>
  <si>
    <t xml:space="preserve">831114    </t>
  </si>
  <si>
    <t>MSCI KOKUSAI Islamic</t>
  </si>
  <si>
    <t xml:space="preserve">831113    </t>
  </si>
  <si>
    <t>MSCI KOKUSAI IMI/Energy Ig</t>
  </si>
  <si>
    <t xml:space="preserve">918621    </t>
  </si>
  <si>
    <t>MSCI KOKUSAI IMI/Energy</t>
  </si>
  <si>
    <t xml:space="preserve">917253    </t>
  </si>
  <si>
    <t>MSCI KOKUSAI IMI Value</t>
  </si>
  <si>
    <t xml:space="preserve">880904    </t>
  </si>
  <si>
    <t>MSCI GB/Energy Ig</t>
  </si>
  <si>
    <t xml:space="preserve">915750    </t>
  </si>
  <si>
    <t>MSCI GB IMI/Energy Ig</t>
  </si>
  <si>
    <t xml:space="preserve">917670    </t>
  </si>
  <si>
    <t>MSCI G7/Energy Ig</t>
  </si>
  <si>
    <t xml:space="preserve">915297    </t>
  </si>
  <si>
    <t>MSCI G7/Energy</t>
  </si>
  <si>
    <t xml:space="preserve">915296    </t>
  </si>
  <si>
    <t>MSCI Europe Islamic Large</t>
  </si>
  <si>
    <t xml:space="preserve">831108    </t>
  </si>
  <si>
    <t>MSCI Europe Islamic Ex EMU Large</t>
  </si>
  <si>
    <t xml:space="preserve">831225    </t>
  </si>
  <si>
    <t>MSCI Europe Islamic Ex EMU</t>
  </si>
  <si>
    <t xml:space="preserve">831224    </t>
  </si>
  <si>
    <t>MSCI Europe Islamic Ex DE Large</t>
  </si>
  <si>
    <t xml:space="preserve">831228    </t>
  </si>
  <si>
    <t>MSCI Europe Islamic Ex DE</t>
  </si>
  <si>
    <t xml:space="preserve">831227    </t>
  </si>
  <si>
    <t>MSCI Europe Islamic Ex CH Large</t>
  </si>
  <si>
    <t xml:space="preserve">831222    </t>
  </si>
  <si>
    <t>MSCI Europe Islamic Ex Ch</t>
  </si>
  <si>
    <t xml:space="preserve">831221    </t>
  </si>
  <si>
    <t>MSCI Europe IMI/Energy Ig</t>
  </si>
  <si>
    <t xml:space="preserve">918426    </t>
  </si>
  <si>
    <t>MSCI Europe IMI Value</t>
  </si>
  <si>
    <t xml:space="preserve">916999    </t>
  </si>
  <si>
    <t>MSCI Europe ExEMU/Energy Ig</t>
  </si>
  <si>
    <t xml:space="preserve">917756    </t>
  </si>
  <si>
    <t>MSCI Europe ExEMU/Energy</t>
  </si>
  <si>
    <t xml:space="preserve">915258    </t>
  </si>
  <si>
    <t>MSCI Europe ExEMU IMI/Energy Ig</t>
  </si>
  <si>
    <t xml:space="preserve">918442    </t>
  </si>
  <si>
    <t>MSCI Europe ExEMU IMI/Energy</t>
  </si>
  <si>
    <t xml:space="preserve">917137    </t>
  </si>
  <si>
    <t>MSCI Europe Ex Switzerland Value</t>
  </si>
  <si>
    <t xml:space="preserve">916285    </t>
  </si>
  <si>
    <t>MSCI Europe Ex Switzerland IMI</t>
  </si>
  <si>
    <t xml:space="preserve">844603    </t>
  </si>
  <si>
    <t>MSCI Europe Ex Germany Value</t>
  </si>
  <si>
    <t xml:space="preserve">916284    </t>
  </si>
  <si>
    <t>MSCI Europe Ex Germany IMI Value</t>
  </si>
  <si>
    <t xml:space="preserve">917001    </t>
  </si>
  <si>
    <t>MSCI Europe Ex Germany IMI</t>
  </si>
  <si>
    <t xml:space="preserve">844602    </t>
  </si>
  <si>
    <t>MSCI Europe Ex EMU Value</t>
  </si>
  <si>
    <t xml:space="preserve">916283    </t>
  </si>
  <si>
    <t>MSCI Europe Ex EMU IMI Value</t>
  </si>
  <si>
    <t xml:space="preserve">917000    </t>
  </si>
  <si>
    <t>MSCI Europe Ex EMU IMI</t>
  </si>
  <si>
    <t xml:space="preserve">844601    </t>
  </si>
  <si>
    <t>MSCI Europe Ex DE/Energy Ig</t>
  </si>
  <si>
    <t xml:space="preserve">918194    </t>
  </si>
  <si>
    <t>MSCI Europe Ex DE/Energy</t>
  </si>
  <si>
    <t xml:space="preserve">916295    </t>
  </si>
  <si>
    <t>MSCI Europe Ex DE IMI/Energy Ig</t>
  </si>
  <si>
    <t xml:space="preserve">918463    </t>
  </si>
  <si>
    <t>MSCI Europe Ex DE IMI/Energy</t>
  </si>
  <si>
    <t xml:space="preserve">917144    </t>
  </si>
  <si>
    <t>MSCI Europe Ex CHE IMI Value</t>
  </si>
  <si>
    <t xml:space="preserve">917002    </t>
  </si>
  <si>
    <t>MSCI Europe Ex CH/Energy Ig</t>
  </si>
  <si>
    <t xml:space="preserve">918213    </t>
  </si>
  <si>
    <t>MSCI Europe Ex CH/Energy</t>
  </si>
  <si>
    <t xml:space="preserve">916305    </t>
  </si>
  <si>
    <t>MSCI Europe Ex CH IMI/Energy Ig</t>
  </si>
  <si>
    <t xml:space="preserve">918484    </t>
  </si>
  <si>
    <t>MSCI Europe Ex CH IMI/Energy</t>
  </si>
  <si>
    <t xml:space="preserve">917152    </t>
  </si>
  <si>
    <t>MSCI EMU&amp;UK</t>
  </si>
  <si>
    <t xml:space="preserve">898538    </t>
  </si>
  <si>
    <t>MSCI EMU + UK/Energy Ig</t>
  </si>
  <si>
    <t xml:space="preserve">898514    </t>
  </si>
  <si>
    <t>MSCI EMU + UK/Energy</t>
  </si>
  <si>
    <t xml:space="preserve">898513    </t>
  </si>
  <si>
    <t>MSCI EMU + UK Value</t>
  </si>
  <si>
    <t xml:space="preserve">898590    </t>
  </si>
  <si>
    <t>MSCI EMU + UK Large Value</t>
  </si>
  <si>
    <t xml:space="preserve">898608    </t>
  </si>
  <si>
    <t>MSCI EMU + UK Large</t>
  </si>
  <si>
    <t xml:space="preserve">898593    </t>
  </si>
  <si>
    <t>MSCI EMU + UK Islamic Large</t>
  </si>
  <si>
    <t xml:space="preserve">831215    </t>
  </si>
  <si>
    <t>MSCI EMU + UK Islamic</t>
  </si>
  <si>
    <t xml:space="preserve">831214    </t>
  </si>
  <si>
    <t>MSCI EMU + UK IMI/Energy Ig</t>
  </si>
  <si>
    <t xml:space="preserve">899927    </t>
  </si>
  <si>
    <t>MSCI EMU + UK IMI/Energy</t>
  </si>
  <si>
    <t xml:space="preserve">899887    </t>
  </si>
  <si>
    <t>MSCI EMU + UK IMI Value</t>
  </si>
  <si>
    <t xml:space="preserve">899873    </t>
  </si>
  <si>
    <t>MSCI EMU + UK IMI</t>
  </si>
  <si>
    <t xml:space="preserve">844599    </t>
  </si>
  <si>
    <t>MSCI EASEA/Energy Ig</t>
  </si>
  <si>
    <t xml:space="preserve">915204    </t>
  </si>
  <si>
    <t>MSCI EASEA/Energy</t>
  </si>
  <si>
    <t xml:space="preserve">915203    </t>
  </si>
  <si>
    <t>MSCI EASEA(EAFE Ex Japan) Large Value</t>
  </si>
  <si>
    <t xml:space="preserve">916445    </t>
  </si>
  <si>
    <t>MSCI EASEA(EAFE Ex Japan) Large</t>
  </si>
  <si>
    <t xml:space="preserve">916387    </t>
  </si>
  <si>
    <t>MSCI EASEA Islamic Large</t>
  </si>
  <si>
    <t xml:space="preserve">831212    </t>
  </si>
  <si>
    <t>MSCI EASEA Islamic</t>
  </si>
  <si>
    <t xml:space="preserve">831211    </t>
  </si>
  <si>
    <t>MSCI EASEA IMI/Energy Ig</t>
  </si>
  <si>
    <t xml:space="preserve">918412    </t>
  </si>
  <si>
    <t>MSCI EASEA IMI/Energy</t>
  </si>
  <si>
    <t xml:space="preserve">917122    </t>
  </si>
  <si>
    <t>MSCI EASEA IMI Value</t>
  </si>
  <si>
    <t xml:space="preserve">916998    </t>
  </si>
  <si>
    <t>MSCI EASEA (EAFE Ex JPN) IMI</t>
  </si>
  <si>
    <t xml:space="preserve">844598    </t>
  </si>
  <si>
    <t>MSCI EAFE/Energy Ig</t>
  </si>
  <si>
    <t xml:space="preserve">915157    </t>
  </si>
  <si>
    <t>MSCI EAFE&amp;EM/Energy Ig</t>
  </si>
  <si>
    <t xml:space="preserve">898408    </t>
  </si>
  <si>
    <t>MSCI EAFE&amp;EM/Energy</t>
  </si>
  <si>
    <t xml:space="preserve">898407    </t>
  </si>
  <si>
    <t>MSCI EAFE&amp;Canada/Energy Ig</t>
  </si>
  <si>
    <t xml:space="preserve">917734    </t>
  </si>
  <si>
    <t>MSCI EAFE&amp;Canada/Energy</t>
  </si>
  <si>
    <t xml:space="preserve">915173    </t>
  </si>
  <si>
    <t>MSCI EAFE Islamic Large</t>
  </si>
  <si>
    <t xml:space="preserve">831209    </t>
  </si>
  <si>
    <t>MSCI EAFE Islamic</t>
  </si>
  <si>
    <t xml:space="preserve">831205    </t>
  </si>
  <si>
    <t>MSCI EAFE IMI/Energy Ig</t>
  </si>
  <si>
    <t xml:space="preserve">918385    </t>
  </si>
  <si>
    <t>MSCI EAFE IMI/Energy</t>
  </si>
  <si>
    <t xml:space="preserve">917110    </t>
  </si>
  <si>
    <t>MSCI EAFE IMI Value</t>
  </si>
  <si>
    <t xml:space="preserve">916996    </t>
  </si>
  <si>
    <t>MSCI ACWIFM/Energy</t>
  </si>
  <si>
    <t xml:space="preserve">898560    </t>
  </si>
  <si>
    <t>MSCI ACWIFM Ex Us/Energy</t>
  </si>
  <si>
    <t xml:space="preserve">898580    </t>
  </si>
  <si>
    <t>MSCI ACWIFM Ex JPN/Energy</t>
  </si>
  <si>
    <t xml:space="preserve">898570    </t>
  </si>
  <si>
    <t>MSCI ACWI Islamic Large</t>
  </si>
  <si>
    <t xml:space="preserve">821631    </t>
  </si>
  <si>
    <t>MSCI ACWI Islamic Ex USA Lrg</t>
  </si>
  <si>
    <t xml:space="preserve">821630    </t>
  </si>
  <si>
    <t>MSCI ACWI Islamic Ex USA</t>
  </si>
  <si>
    <t xml:space="preserve">821629    </t>
  </si>
  <si>
    <t>MSCI ACWI Islamic Ex EMU Lrg</t>
  </si>
  <si>
    <t xml:space="preserve">821622    </t>
  </si>
  <si>
    <t>MSCI ACWI Islamic Ex EMU</t>
  </si>
  <si>
    <t xml:space="preserve">821621    </t>
  </si>
  <si>
    <t>MSCI ACWI Islamic Ex CH Large</t>
  </si>
  <si>
    <t xml:space="preserve">821620    </t>
  </si>
  <si>
    <t>MSCI ACWI Islamic Ex CH</t>
  </si>
  <si>
    <t xml:space="preserve">821619    </t>
  </si>
  <si>
    <t>MSCI ACWI Islamic Ex AU Large</t>
  </si>
  <si>
    <t xml:space="preserve">821618    </t>
  </si>
  <si>
    <t>MSCI ACWI Islamic Ex AU</t>
  </si>
  <si>
    <t xml:space="preserve">821617    </t>
  </si>
  <si>
    <t>MSCI ACWI IMI/Energy Ig</t>
  </si>
  <si>
    <t xml:space="preserve">899439    </t>
  </si>
  <si>
    <t>MSCI ACWI IMI Value</t>
  </si>
  <si>
    <t xml:space="preserve">844834    </t>
  </si>
  <si>
    <t>MSCI ACWI ExUSA/Energy Ig</t>
  </si>
  <si>
    <t xml:space="preserve">899038    </t>
  </si>
  <si>
    <t>MSCI ACWI ExUSA IMI/Energy Ig</t>
  </si>
  <si>
    <t xml:space="preserve">899754    </t>
  </si>
  <si>
    <t>MSCI ACWI ExUSA IMI/Energy</t>
  </si>
  <si>
    <t xml:space="preserve">899340    </t>
  </si>
  <si>
    <t>MSCI ACWI ExEMU/Energy Ig</t>
  </si>
  <si>
    <t xml:space="preserve">898919    </t>
  </si>
  <si>
    <t>MSCI ACWI ExEMU/Energy</t>
  </si>
  <si>
    <t xml:space="preserve">898918    </t>
  </si>
  <si>
    <t>MSCI ACWI ExEMU IMI/Energy Ig</t>
  </si>
  <si>
    <t xml:space="preserve">899704    </t>
  </si>
  <si>
    <t>MSCI ACWI ExEMU IMI/Energy</t>
  </si>
  <si>
    <t xml:space="preserve">899325    </t>
  </si>
  <si>
    <t>MSCI ACWI ExCH/Energy Ig</t>
  </si>
  <si>
    <t xml:space="preserve">899197    </t>
  </si>
  <si>
    <t>MSCI ACWI ExCH/Energy</t>
  </si>
  <si>
    <t xml:space="preserve">899187    </t>
  </si>
  <si>
    <t>MSCI ACWI ExCH IMI/Energy Ig</t>
  </si>
  <si>
    <t xml:space="preserve">899733    </t>
  </si>
  <si>
    <t>MSCI ACWI ExCH IMI/Energy</t>
  </si>
  <si>
    <t xml:space="preserve">899334    </t>
  </si>
  <si>
    <t>MSCI ACWI ExAU/Energy Ig</t>
  </si>
  <si>
    <t xml:space="preserve">898885    </t>
  </si>
  <si>
    <t>MSCI ACWI ExAU/Energy</t>
  </si>
  <si>
    <t xml:space="preserve">898884    </t>
  </si>
  <si>
    <t>MSCI ACWI ExAU IMI/Energy Ig</t>
  </si>
  <si>
    <t xml:space="preserve">899445    </t>
  </si>
  <si>
    <t>MSCI ACWI ExAU IMI/Energy</t>
  </si>
  <si>
    <t xml:space="preserve">899321    </t>
  </si>
  <si>
    <t>MSCI ACWI Ex JPN/Energy Ig</t>
  </si>
  <si>
    <t xml:space="preserve">898985    </t>
  </si>
  <si>
    <t>MSCI ACWI Ex JPN/Energy</t>
  </si>
  <si>
    <t xml:space="preserve">898984    </t>
  </si>
  <si>
    <t>MSCI ACWI Ex JPN IMI/Energy Ig</t>
  </si>
  <si>
    <t xml:space="preserve">899850    </t>
  </si>
  <si>
    <t>MSCI ACWI Ex JPN IMI/Energy</t>
  </si>
  <si>
    <t xml:space="preserve">899331    </t>
  </si>
  <si>
    <t>MSCI ACWI Ex JPN IMI Value</t>
  </si>
  <si>
    <t xml:space="preserve">844738    </t>
  </si>
  <si>
    <t>MSCI ACWI Ex JPN IMI</t>
  </si>
  <si>
    <t xml:space="preserve">844627    </t>
  </si>
  <si>
    <t>MSCI ACWI Ex Japan Large Value</t>
  </si>
  <si>
    <t xml:space="preserve">899235    </t>
  </si>
  <si>
    <t>MSCI ACWI Ex Japan Large</t>
  </si>
  <si>
    <t xml:space="preserve">899225    </t>
  </si>
  <si>
    <t>MSCI ACWI Ex EMU Value</t>
  </si>
  <si>
    <t xml:space="preserve">899178    </t>
  </si>
  <si>
    <t>MSCI ACWI Ex EMU Large Value</t>
  </si>
  <si>
    <t xml:space="preserve">899233    </t>
  </si>
  <si>
    <t>MSCI ACWI Ex EMU Large</t>
  </si>
  <si>
    <t xml:space="preserve">899223    </t>
  </si>
  <si>
    <t>MSCI ACWI Ex EMU IMI Value</t>
  </si>
  <si>
    <t xml:space="preserve">844736    </t>
  </si>
  <si>
    <t>MSCI ACWI Ex EMU IMI</t>
  </si>
  <si>
    <t xml:space="preserve">844625    </t>
  </si>
  <si>
    <t>MSCI ACWI Ex CHE Large Value</t>
  </si>
  <si>
    <t xml:space="preserve">899236    </t>
  </si>
  <si>
    <t>MSCI ACWI Ex CHE Large</t>
  </si>
  <si>
    <t xml:space="preserve">899226    </t>
  </si>
  <si>
    <t>MSCI ACWI Ex CH Value</t>
  </si>
  <si>
    <t xml:space="preserve">899180    </t>
  </si>
  <si>
    <t>MSCI ACWI Ex CH IMI Value</t>
  </si>
  <si>
    <t xml:space="preserve">844739    </t>
  </si>
  <si>
    <t>MSCI ACWI Ex Australia Value</t>
  </si>
  <si>
    <t xml:space="preserve">899177    </t>
  </si>
  <si>
    <t>MSCI ACWI Ex Australia Large Value</t>
  </si>
  <si>
    <t xml:space="preserve">899232    </t>
  </si>
  <si>
    <t>MSCI ACWI Ex Australia Large</t>
  </si>
  <si>
    <t xml:space="preserve">899222    </t>
  </si>
  <si>
    <t>MSCI ACWI Ex Australia IMI</t>
  </si>
  <si>
    <t xml:space="preserve">844624    </t>
  </si>
  <si>
    <t>MSCI ACWI Ex AUS IMI Value</t>
  </si>
  <si>
    <t xml:space="preserve">844735    </t>
  </si>
  <si>
    <t>MSCI ACFM E+C/Energy</t>
  </si>
  <si>
    <t xml:space="preserve">898549    </t>
  </si>
  <si>
    <t>MSCI AC Wld Islamic Ex JPN Large</t>
  </si>
  <si>
    <t xml:space="preserve">821626    </t>
  </si>
  <si>
    <t>MSCI AC Europe/Energy Ig</t>
  </si>
  <si>
    <t xml:space="preserve">898171    </t>
  </si>
  <si>
    <t>MSCI AC Europe/Energy</t>
  </si>
  <si>
    <t xml:space="preserve">898170    </t>
  </si>
  <si>
    <t>MSCI AC Europe&amp;Middle East Value</t>
  </si>
  <si>
    <t xml:space="preserve">897958    </t>
  </si>
  <si>
    <t>MSCI AC Europe&amp;Middle East Large Value</t>
  </si>
  <si>
    <t xml:space="preserve">899231    </t>
  </si>
  <si>
    <t>MSCI AC Europe&amp;ME/Energy Ig</t>
  </si>
  <si>
    <t xml:space="preserve">898138    </t>
  </si>
  <si>
    <t>MSCI AC Europe&amp;ME/Energy</t>
  </si>
  <si>
    <t xml:space="preserve">898137    </t>
  </si>
  <si>
    <t>MSCI AC Europe Large Value</t>
  </si>
  <si>
    <t xml:space="preserve">898614    </t>
  </si>
  <si>
    <t>MSCI AC Europe Large</t>
  </si>
  <si>
    <t xml:space="preserve">898599    </t>
  </si>
  <si>
    <t>MSCI AC Europe Islamic Large</t>
  </si>
  <si>
    <t xml:space="preserve">831188    </t>
  </si>
  <si>
    <t>MSCI AC Europe Islamic</t>
  </si>
  <si>
    <t xml:space="preserve">831187    </t>
  </si>
  <si>
    <t>MSCI AC Europe IMI Value</t>
  </si>
  <si>
    <t xml:space="preserve">898696    </t>
  </si>
  <si>
    <t>MSCI AC Europe &amp; Middle East Large</t>
  </si>
  <si>
    <t xml:space="preserve">899221    </t>
  </si>
  <si>
    <t>MSCI AC EUR&amp;Middle East IMI</t>
  </si>
  <si>
    <t xml:space="preserve">844619    </t>
  </si>
  <si>
    <t>MSCI AC EUR&amp;ME IMI/Energy Ig</t>
  </si>
  <si>
    <t xml:space="preserve">899419    </t>
  </si>
  <si>
    <t>MSCI AC EUR&amp;ME IMI/Energy</t>
  </si>
  <si>
    <t xml:space="preserve">899311    </t>
  </si>
  <si>
    <t>MSCI AC EUR&amp;ME IMI Value</t>
  </si>
  <si>
    <t xml:space="preserve">899289    </t>
  </si>
  <si>
    <t>MSCI AC EUR IMI/Energy Ig</t>
  </si>
  <si>
    <t xml:space="preserve">898745    </t>
  </si>
  <si>
    <t>MSCI AC EUR IMI/Energy</t>
  </si>
  <si>
    <t xml:space="preserve">898702    </t>
  </si>
  <si>
    <t>Morningstar DMxUS Ft Tlt Cdt V3S2</t>
  </si>
  <si>
    <t xml:space="preserve">1138944   </t>
  </si>
  <si>
    <t>Morningstar DMxUS Ft Tlt Cdt V4S3</t>
  </si>
  <si>
    <t xml:space="preserve">1138950   </t>
  </si>
  <si>
    <t>Morningstar DMxUS Ft Tlt Cdt V1S1</t>
  </si>
  <si>
    <t xml:space="preserve">1138937   </t>
  </si>
  <si>
    <t>Morningstar DMxUS Ft Tlt Cdt V5S4</t>
  </si>
  <si>
    <t xml:space="preserve">1138956   </t>
  </si>
  <si>
    <t>Morningstar DMxUS Ft Tlt Cdt V2S2</t>
  </si>
  <si>
    <t xml:space="preserve">1138943   </t>
  </si>
  <si>
    <t>Morningstar DMxUS Ft Tlt Cdt V3S3</t>
  </si>
  <si>
    <t xml:space="preserve">1138949   </t>
  </si>
  <si>
    <t>MSCI Wld Enr 10-40</t>
  </si>
  <si>
    <t xml:space="preserve">923508    </t>
  </si>
  <si>
    <t>Morningstar DMxUS Ft Tlt Cdt V4S4</t>
  </si>
  <si>
    <t xml:space="preserve">1138955   </t>
  </si>
  <si>
    <t>Morningstar DMxUS Ft Tlt Cdt V1S2</t>
  </si>
  <si>
    <t xml:space="preserve">1138942   </t>
  </si>
  <si>
    <t>Morningstar DMxUS Ft Tlt Cdt V5S5</t>
  </si>
  <si>
    <t xml:space="preserve">1138961   </t>
  </si>
  <si>
    <t>Morningstar DMxUS Ft Tlt Cdt V2S3</t>
  </si>
  <si>
    <t xml:space="preserve">1138948   </t>
  </si>
  <si>
    <t>Morningstar DMxUS Ft Tlt Cdt V3S4</t>
  </si>
  <si>
    <t xml:space="preserve">1138954   </t>
  </si>
  <si>
    <t>Morningstar DMxUS Ft Tlt Cdt V4S5</t>
  </si>
  <si>
    <t xml:space="preserve">1138960   </t>
  </si>
  <si>
    <t>Morningstar DMxUS Ft Tlt Cdt V1S3</t>
  </si>
  <si>
    <t xml:space="preserve">1138947   </t>
  </si>
  <si>
    <t>Morningstar DMxUS Ft Tlt Cdt V2S4</t>
  </si>
  <si>
    <t xml:space="preserve">1138953   </t>
  </si>
  <si>
    <t>Morningstar DMxUS Ft Tlt Cdt V3S5</t>
  </si>
  <si>
    <t xml:space="preserve">1138959   </t>
  </si>
  <si>
    <t>Morningstar DMxUS Ft Tlt Cdt V1S4</t>
  </si>
  <si>
    <t xml:space="preserve">1138952   </t>
  </si>
  <si>
    <t>Morningstar DMxUS Ft Tlt Cdt V2S5</t>
  </si>
  <si>
    <t xml:space="preserve">1138958   </t>
  </si>
  <si>
    <t>Morningstar DMxUS Ft Tlt Cdt V1S5</t>
  </si>
  <si>
    <t xml:space="preserve">1138957   </t>
  </si>
  <si>
    <t>MSCI UK Risk Weighted</t>
  </si>
  <si>
    <t xml:space="preserve">856950    </t>
  </si>
  <si>
    <t>Nomura Foreign Eq MSCI-KOKUSAI Mother</t>
  </si>
  <si>
    <t xml:space="preserve">412217    </t>
  </si>
  <si>
    <t>MUKAM Foreign Equity Index Mother</t>
  </si>
  <si>
    <t xml:space="preserve">417663    </t>
  </si>
  <si>
    <t>Nomura Global High Income Equity Fund</t>
  </si>
  <si>
    <t xml:space="preserve">406841    </t>
  </si>
  <si>
    <t>SMTAM Foreign Equity Index Mother Fund</t>
  </si>
  <si>
    <t xml:space="preserve">447879    </t>
  </si>
  <si>
    <t>Vanguard Total Intl Stock Idx Fund</t>
  </si>
  <si>
    <t xml:space="preserve">5857      </t>
  </si>
  <si>
    <t>HSBC Life DCS UK Equities Passive</t>
  </si>
  <si>
    <t xml:space="preserve">194680    </t>
  </si>
  <si>
    <t>AMOne Foreign Equity Passive Fund MF</t>
  </si>
  <si>
    <t xml:space="preserve">433923    </t>
  </si>
  <si>
    <t>Morgan Stanley MSCI Kokusai Idx Mother</t>
  </si>
  <si>
    <t xml:space="preserve">423916    </t>
  </si>
  <si>
    <t>SMDS Foreign Equity Index Mother</t>
  </si>
  <si>
    <t xml:space="preserve">555703    </t>
  </si>
  <si>
    <t>Nikko Foreign EqIdx MSCI-KOKUSAI(NHdg)MF</t>
  </si>
  <si>
    <t xml:space="preserve">417658    </t>
  </si>
  <si>
    <t>American Funds Capital Income Bldr</t>
  </si>
  <si>
    <t xml:space="preserve">418       </t>
  </si>
  <si>
    <t>Nissay Foreign Equity Index Mother</t>
  </si>
  <si>
    <t xml:space="preserve">444647    </t>
  </si>
  <si>
    <t>SMTAM Foreign Equity Mother</t>
  </si>
  <si>
    <t xml:space="preserve">448420    </t>
  </si>
  <si>
    <t>Undrly Aviva UK Equity Pen</t>
  </si>
  <si>
    <t xml:space="preserve">658645    </t>
  </si>
  <si>
    <t>AMOne DL International Research Op MF</t>
  </si>
  <si>
    <t xml:space="preserve">516848    </t>
  </si>
  <si>
    <t>State Street Foreign Equity Idx Open MF</t>
  </si>
  <si>
    <t xml:space="preserve">435016    </t>
  </si>
  <si>
    <t>Vanguard Developed Markets Index Fund</t>
  </si>
  <si>
    <t xml:space="preserve">6159      </t>
  </si>
  <si>
    <t>Capital Group Wrld Grwth &amp; Inc Trust Cmp</t>
  </si>
  <si>
    <t xml:space="preserve">2081954   </t>
  </si>
  <si>
    <t>American Funds Capital World Gr&amp;Inc Fd</t>
  </si>
  <si>
    <t xml:space="preserve">406       </t>
  </si>
  <si>
    <t>Daiwa Foreign Equity Index Mother Fund</t>
  </si>
  <si>
    <t xml:space="preserve">433948    </t>
  </si>
  <si>
    <t>MUKAM MUFJ Foreign Equity MF</t>
  </si>
  <si>
    <t xml:space="preserve">417662    </t>
  </si>
  <si>
    <t>Hitachi Foreign Equity Index Mother Fund</t>
  </si>
  <si>
    <t xml:space="preserve">578852    </t>
  </si>
  <si>
    <t>iShares UK Equity Index Fund (UK)</t>
  </si>
  <si>
    <t xml:space="preserve">158005    </t>
  </si>
  <si>
    <t>Undrly Stan Life Uk Eq (Mgd Fds)Int Asst</t>
  </si>
  <si>
    <t xml:space="preserve">1397496   </t>
  </si>
  <si>
    <t>iShares Core MSCI EAFE ETF</t>
  </si>
  <si>
    <t xml:space="preserve">702339    </t>
  </si>
  <si>
    <t>Nomura Euro Top Company Mother Fund</t>
  </si>
  <si>
    <t xml:space="preserve">412231    </t>
  </si>
  <si>
    <t>Halifax UK Growth</t>
  </si>
  <si>
    <t xml:space="preserve">46571     </t>
  </si>
  <si>
    <t>iShares Core FTSE 100 ETF</t>
  </si>
  <si>
    <t xml:space="preserve">53425     </t>
  </si>
  <si>
    <t>Vanguard FTSE UK All Share Index UT</t>
  </si>
  <si>
    <t xml:space="preserve">714817    </t>
  </si>
  <si>
    <t>L&amp;G Idx Pen Fd</t>
  </si>
  <si>
    <t xml:space="preserve">728987    </t>
  </si>
  <si>
    <t>Harding Loevner International Eq Port</t>
  </si>
  <si>
    <t xml:space="preserve">2659      </t>
  </si>
  <si>
    <t>iShares MSCI EAFE ETF</t>
  </si>
  <si>
    <t xml:space="preserve">1990240   </t>
  </si>
  <si>
    <t>Blackrock Equity Index Non-Lendable</t>
  </si>
  <si>
    <t xml:space="preserve">2140075   </t>
  </si>
  <si>
    <t>ZIL Fidelity Eurp Growth USD</t>
  </si>
  <si>
    <t xml:space="preserve">55283     </t>
  </si>
  <si>
    <t xml:space="preserve">92274     </t>
  </si>
  <si>
    <t>Baring Europe High Yield Stock Mother Fd</t>
  </si>
  <si>
    <t xml:space="preserve">534216    </t>
  </si>
  <si>
    <t>BlackRock - Eq Idx Fund CF Tr</t>
  </si>
  <si>
    <t xml:space="preserve">20027     </t>
  </si>
  <si>
    <t>Liontrust Special Situations Fund</t>
  </si>
  <si>
    <t xml:space="preserve">127104    </t>
  </si>
  <si>
    <t>KLP AksjeGlobal indeks 1 A</t>
  </si>
  <si>
    <t xml:space="preserve">106699    </t>
  </si>
  <si>
    <t>AI UK Equity (ex Aviva, Invm Trs) Idx Fd</t>
  </si>
  <si>
    <t xml:space="preserve">2118154   </t>
  </si>
  <si>
    <t>Blackrock ACS UK Equity Tracker Fund</t>
  </si>
  <si>
    <t xml:space="preserve">1465247   </t>
  </si>
  <si>
    <t xml:space="preserve">2118153   </t>
  </si>
  <si>
    <t>Nomura Foreign Equity Hedged Mother</t>
  </si>
  <si>
    <t xml:space="preserve">825091    </t>
  </si>
  <si>
    <t>L&amp;G UK Index Trust</t>
  </si>
  <si>
    <t xml:space="preserve">47243     </t>
  </si>
  <si>
    <t>Undrly L&amp;G Pen Managed</t>
  </si>
  <si>
    <t xml:space="preserve">147439    </t>
  </si>
  <si>
    <t>L &amp; G Eq In Fd</t>
  </si>
  <si>
    <t xml:space="preserve">728986    </t>
  </si>
  <si>
    <t>Halifax UK Eq Income</t>
  </si>
  <si>
    <t xml:space="preserve">46570     </t>
  </si>
  <si>
    <t>Daiwa Foreign Equity Index Hdg Mother</t>
  </si>
  <si>
    <t xml:space="preserve">1585339   </t>
  </si>
  <si>
    <t>Capital Group Europacific Growth Comp</t>
  </si>
  <si>
    <t xml:space="preserve">2028887   </t>
  </si>
  <si>
    <t>American Funds Europacific Growth Fd</t>
  </si>
  <si>
    <t xml:space="preserve">916       </t>
  </si>
  <si>
    <t>T. Rowe Price International Value Equity</t>
  </si>
  <si>
    <t xml:space="preserve">687415    </t>
  </si>
  <si>
    <t>T. Rowe Price International Value Eq Fd</t>
  </si>
  <si>
    <t xml:space="preserve">5676      </t>
  </si>
  <si>
    <t>Royal London UK Equity Income Fund</t>
  </si>
  <si>
    <t xml:space="preserve">61518     </t>
  </si>
  <si>
    <t>Undrly Zurich UK Equity Pen</t>
  </si>
  <si>
    <t xml:space="preserve">597423    </t>
  </si>
  <si>
    <t>Fidelity® International Index Fund</t>
  </si>
  <si>
    <t xml:space="preserve">5647      </t>
  </si>
  <si>
    <t>Undrly Scot Wid UK All Share Trckr Pen</t>
  </si>
  <si>
    <t xml:space="preserve">48776     </t>
  </si>
  <si>
    <t>MYAM Foreign Equity Port Mother</t>
  </si>
  <si>
    <t xml:space="preserve">555730    </t>
  </si>
  <si>
    <t>Capital Group Intl Growth &amp; Inc Comp</t>
  </si>
  <si>
    <t xml:space="preserve">2081958   </t>
  </si>
  <si>
    <t>American Funds Intl Gr And Inc Fd</t>
  </si>
  <si>
    <t xml:space="preserve">362939    </t>
  </si>
  <si>
    <t>Undrly BGI Aquila UK Equity Index Life</t>
  </si>
  <si>
    <t xml:space="preserve">642863    </t>
  </si>
  <si>
    <t>Vanguard FTSE All-World ex-US Index Fund</t>
  </si>
  <si>
    <t xml:space="preserve">199153    </t>
  </si>
  <si>
    <t>NT Collective EAFE Index Fund - NL</t>
  </si>
  <si>
    <t xml:space="preserve">620754    </t>
  </si>
  <si>
    <t>SMTAM Europe Growth Equity Mother</t>
  </si>
  <si>
    <t xml:space="preserve">1056483   </t>
  </si>
  <si>
    <t>Vanguard European Stock Index Fund</t>
  </si>
  <si>
    <t xml:space="preserve">3517      </t>
  </si>
  <si>
    <t>Standard Life Pen UK Eq Fd</t>
  </si>
  <si>
    <t xml:space="preserve">78755     </t>
  </si>
  <si>
    <t>Scottish Widows UK Growth</t>
  </si>
  <si>
    <t xml:space="preserve">48784     </t>
  </si>
  <si>
    <t>Invesco Diversified Dividend</t>
  </si>
  <si>
    <t xml:space="preserve">1020587   </t>
  </si>
  <si>
    <t>Stt Strt World Developed ex US Idx Fd</t>
  </si>
  <si>
    <t xml:space="preserve">1928257   </t>
  </si>
  <si>
    <t>Virgin UK Idx Tracking Trust</t>
  </si>
  <si>
    <t xml:space="preserve">404360    </t>
  </si>
  <si>
    <t>Undrly SK UK Uncnstrd (Signature)</t>
  </si>
  <si>
    <t xml:space="preserve">63627     </t>
  </si>
  <si>
    <t>Vanguard FTSE 100 ETF</t>
  </si>
  <si>
    <t xml:space="preserve">714991    </t>
  </si>
  <si>
    <t>SSgA MSCI EAFE Index NL Fund</t>
  </si>
  <si>
    <t xml:space="preserve">213238    </t>
  </si>
  <si>
    <t>SMDS Global Hi Div Eq Mother</t>
  </si>
  <si>
    <t xml:space="preserve">448287    </t>
  </si>
  <si>
    <t>Capital Group New Perspective Comp</t>
  </si>
  <si>
    <t xml:space="preserve">2028883   </t>
  </si>
  <si>
    <t>American Funds New Perspective Fund</t>
  </si>
  <si>
    <t xml:space="preserve">2317      </t>
  </si>
  <si>
    <t>Six Circles International Uncon Eq Fd</t>
  </si>
  <si>
    <t xml:space="preserve">2249327   </t>
  </si>
  <si>
    <t>Capital Group Investment Co of Amer Comp</t>
  </si>
  <si>
    <t xml:space="preserve">2081956   </t>
  </si>
  <si>
    <t>American Funds Invmt Co of Amer</t>
  </si>
  <si>
    <t xml:space="preserve">1638      </t>
  </si>
  <si>
    <t>Undrly Cler Med UK Growth Pen</t>
  </si>
  <si>
    <t xml:space="preserve">591541    </t>
  </si>
  <si>
    <t>BlackRock MSCI EAFE® Equity Index NL</t>
  </si>
  <si>
    <t xml:space="preserve">401002    </t>
  </si>
  <si>
    <t>CREF Stock Account</t>
  </si>
  <si>
    <t xml:space="preserve">15482     </t>
  </si>
  <si>
    <t>St James´s Place Eq Inc</t>
  </si>
  <si>
    <t xml:space="preserve">311364    </t>
  </si>
  <si>
    <t>Wells Fargo/BlackRock Intl Eq Idx CIT</t>
  </si>
  <si>
    <t xml:space="preserve">479725    </t>
  </si>
  <si>
    <t>International Value Equity Trust</t>
  </si>
  <si>
    <t xml:space="preserve">654564    </t>
  </si>
  <si>
    <t>Schwab International Equity ETF™</t>
  </si>
  <si>
    <t xml:space="preserve">441767    </t>
  </si>
  <si>
    <t>LF Prudential UK Growth QIS Fund</t>
  </si>
  <si>
    <t xml:space="preserve">959721    </t>
  </si>
  <si>
    <t>American Funds Global Balanced Fund</t>
  </si>
  <si>
    <t xml:space="preserve">586164    </t>
  </si>
  <si>
    <t>UBS Global Equity 40 Mother Fund</t>
  </si>
  <si>
    <t xml:space="preserve">579854    </t>
  </si>
  <si>
    <t>St James´s Place UK &amp; General Prog</t>
  </si>
  <si>
    <t xml:space="preserve">312286    </t>
  </si>
  <si>
    <t>Blackrock ACS 50:50 Global Eq Tracker Fd</t>
  </si>
  <si>
    <t xml:space="preserve">1465244   </t>
  </si>
  <si>
    <t>Ninety One UK Alpha Fund</t>
  </si>
  <si>
    <t xml:space="preserve">46921     </t>
  </si>
  <si>
    <t>iShares MSCI United Kingdom ETF</t>
  </si>
  <si>
    <t xml:space="preserve">14253     </t>
  </si>
  <si>
    <t>KLP AksjeEuropa Indeks I</t>
  </si>
  <si>
    <t xml:space="preserve">166084    </t>
  </si>
  <si>
    <t>Bridge Builder International Equity Fund</t>
  </si>
  <si>
    <t xml:space="preserve">1075860   </t>
  </si>
  <si>
    <t>American Funds New World Fund</t>
  </si>
  <si>
    <t xml:space="preserve">5498      </t>
  </si>
  <si>
    <t>Nissay Europe Eq Select Mother</t>
  </si>
  <si>
    <t xml:space="preserve">1014265   </t>
  </si>
  <si>
    <t>Fidelity Index UK Fund</t>
  </si>
  <si>
    <t xml:space="preserve">53146     </t>
  </si>
  <si>
    <t>Resona RAM Dev Country Eq Mother Fund</t>
  </si>
  <si>
    <t xml:space="preserve">1406141   </t>
  </si>
  <si>
    <t>SJPI Strategic Managed</t>
  </si>
  <si>
    <t xml:space="preserve">597643    </t>
  </si>
  <si>
    <t>NT Collective MSCI ACWI ex-US Idx Fnd NL</t>
  </si>
  <si>
    <t xml:space="preserve">596484    </t>
  </si>
  <si>
    <t>Undrly Scot Eq UK Equity Inc Pen</t>
  </si>
  <si>
    <t xml:space="preserve">393255    </t>
  </si>
  <si>
    <t>$$State Street UK Equity Index SPdup</t>
  </si>
  <si>
    <t xml:space="preserve">436144    </t>
  </si>
  <si>
    <t>TIAA-CREF INTERNATIONAL EQ Index</t>
  </si>
  <si>
    <t xml:space="preserve">24442     </t>
  </si>
  <si>
    <t>BlackRock MSCI ACWI ex-U.S. IMI Index NL</t>
  </si>
  <si>
    <t xml:space="preserve">478235    </t>
  </si>
  <si>
    <t>Undrly UBS Life FTSE 350 Tracker</t>
  </si>
  <si>
    <t xml:space="preserve">196000    </t>
  </si>
  <si>
    <t>Scottish Widows Fdmtl Idx UK Eq</t>
  </si>
  <si>
    <t xml:space="preserve">782559    </t>
  </si>
  <si>
    <t>iShares MSCI EAFE Value ETF</t>
  </si>
  <si>
    <t xml:space="preserve">109094    </t>
  </si>
  <si>
    <t>Majedie UK Equity Fund</t>
  </si>
  <si>
    <t xml:space="preserve">54526     </t>
  </si>
  <si>
    <t>Undrly Stan Life Assurance UK Eq S1 Pen</t>
  </si>
  <si>
    <t xml:space="preserve">1305830   </t>
  </si>
  <si>
    <t>Undrly Scot Wid UK Pen</t>
  </si>
  <si>
    <t xml:space="preserve">48778     </t>
  </si>
  <si>
    <t>SJPI Schroder Mgd</t>
  </si>
  <si>
    <t xml:space="preserve">597638    </t>
  </si>
  <si>
    <t>OMGB Investec Global Energy USD</t>
  </si>
  <si>
    <t xml:space="preserve">46883     </t>
  </si>
  <si>
    <t>Invesco MSCI Kokusai Index Mother</t>
  </si>
  <si>
    <t xml:space="preserve">558228    </t>
  </si>
  <si>
    <t>State Street Glb All Cap Eq Ex-US Idx NL</t>
  </si>
  <si>
    <t xml:space="preserve">563302    </t>
  </si>
  <si>
    <t>St James's Balanced Managed</t>
  </si>
  <si>
    <t xml:space="preserve">597644    </t>
  </si>
  <si>
    <t>iShares Core MSCI Total Intl Stk ETF</t>
  </si>
  <si>
    <t xml:space="preserve">702340    </t>
  </si>
  <si>
    <t>Royal London UK Dividend Growth Fund</t>
  </si>
  <si>
    <t xml:space="preserve">470821    </t>
  </si>
  <si>
    <t>ILI Schroder UTL Income GBP</t>
  </si>
  <si>
    <t xml:space="preserve">54876     </t>
  </si>
  <si>
    <t>iShares 100 UK Equity Index Fund (UK)</t>
  </si>
  <si>
    <t xml:space="preserve">680738    </t>
  </si>
  <si>
    <t>Nissay Stable Return Pursue Mother</t>
  </si>
  <si>
    <t xml:space="preserve">864188    </t>
  </si>
  <si>
    <t>AEGON Intl Post DWS Balanced Managed A</t>
  </si>
  <si>
    <t xml:space="preserve">327534    </t>
  </si>
  <si>
    <t>JPM Europe Strategic Value Fund</t>
  </si>
  <si>
    <t xml:space="preserve">47000     </t>
  </si>
  <si>
    <t>Halifax UK FTSE AllSh Idx Track</t>
  </si>
  <si>
    <t xml:space="preserve">123392    </t>
  </si>
  <si>
    <t>St James's Place UK &amp; Intl Inc</t>
  </si>
  <si>
    <t xml:space="preserve">597640    </t>
  </si>
  <si>
    <t xml:space="preserve">817736    </t>
  </si>
  <si>
    <t>SJPI Diversified Income GBP</t>
  </si>
  <si>
    <t xml:space="preserve">524001    </t>
  </si>
  <si>
    <t>HSBC FTSE All Share Index Fund</t>
  </si>
  <si>
    <t xml:space="preserve">46677     </t>
  </si>
  <si>
    <t>Royal London UK Equity Fund</t>
  </si>
  <si>
    <t xml:space="preserve">61517     </t>
  </si>
  <si>
    <t xml:space="preserve">2171956   </t>
  </si>
  <si>
    <t>L&amp;G Pension PMC UK Eq Inx 5% Capped</t>
  </si>
  <si>
    <t xml:space="preserve">195056    </t>
  </si>
  <si>
    <t>BlackRock MSCI ACWI ex-U.S. IMI Index</t>
  </si>
  <si>
    <t xml:space="preserve">555275    </t>
  </si>
  <si>
    <t>TMA Foreign Equity Index Mother</t>
  </si>
  <si>
    <t xml:space="preserve">555707    </t>
  </si>
  <si>
    <t>Danica Balance 100% Offensiv</t>
  </si>
  <si>
    <t xml:space="preserve">101210    </t>
  </si>
  <si>
    <t>NT Coll All Country World ex-US IMI NL</t>
  </si>
  <si>
    <t xml:space="preserve">596486    </t>
  </si>
  <si>
    <t>iShares Core MSCI Europe UCITS ETF</t>
  </si>
  <si>
    <t xml:space="preserve">256922    </t>
  </si>
  <si>
    <t>Omnis UK All Companies Fund</t>
  </si>
  <si>
    <t xml:space="preserve">1905724   </t>
  </si>
  <si>
    <t>Aberdeen UK All Share Tracker Fund</t>
  </si>
  <si>
    <t xml:space="preserve">505727    </t>
  </si>
  <si>
    <t>Fidelity® Series Global ex US Index Fund</t>
  </si>
  <si>
    <t xml:space="preserve">444635    </t>
  </si>
  <si>
    <t>Undrly L&amp;G PMC Glb Eq 30:70 75% Hedged</t>
  </si>
  <si>
    <t xml:space="preserve">548426    </t>
  </si>
  <si>
    <t>Schwab Fundamental Intl Lg Co ETF</t>
  </si>
  <si>
    <t xml:space="preserve">771642    </t>
  </si>
  <si>
    <t>State Street Inntll Index Sec Lnd Ser</t>
  </si>
  <si>
    <t xml:space="preserve">28521     </t>
  </si>
  <si>
    <t>Columbia Overseas Value Fund</t>
  </si>
  <si>
    <t xml:space="preserve">270998    </t>
  </si>
  <si>
    <t>Undrly Aviva UK Equity Life</t>
  </si>
  <si>
    <t xml:space="preserve">658614    </t>
  </si>
  <si>
    <t>Halifax UK FTSE 100 Idx Track</t>
  </si>
  <si>
    <t xml:space="preserve">123390    </t>
  </si>
  <si>
    <t>L&amp;G Pension PMC Glb Eq 60:40 Inx Acc</t>
  </si>
  <si>
    <t xml:space="preserve">729006    </t>
  </si>
  <si>
    <t>L&amp;G (N) Tracker Trust</t>
  </si>
  <si>
    <t xml:space="preserve">595546    </t>
  </si>
  <si>
    <t>AMOne DL International Hybrid Op MF</t>
  </si>
  <si>
    <t xml:space="preserve">433927    </t>
  </si>
  <si>
    <t>Nissay Balance Active Mother Fund</t>
  </si>
  <si>
    <t xml:space="preserve">431004    </t>
  </si>
  <si>
    <t>Undrly Abbey Equity Pen</t>
  </si>
  <si>
    <t xml:space="preserve">594089    </t>
  </si>
  <si>
    <t>KBC Equity Fund Strategic Cyclicals</t>
  </si>
  <si>
    <t xml:space="preserve">54403     </t>
  </si>
  <si>
    <t>BNY Mellon UK Equity Fund</t>
  </si>
  <si>
    <t xml:space="preserve">47847     </t>
  </si>
  <si>
    <t>Länsförsäkringar Europa Index</t>
  </si>
  <si>
    <t xml:space="preserve">421084    </t>
  </si>
  <si>
    <t xml:space="preserve">348316    </t>
  </si>
  <si>
    <t>iShares Global Energy ETF</t>
  </si>
  <si>
    <t xml:space="preserve">17548     </t>
  </si>
  <si>
    <t>JPMorgan BetaBuilders Europe ETF</t>
  </si>
  <si>
    <t xml:space="preserve">1765459   </t>
  </si>
  <si>
    <t>American Funds IS® International Fund</t>
  </si>
  <si>
    <t xml:space="preserve">14963     </t>
  </si>
  <si>
    <t>iShares Core MSCI World ETF</t>
  </si>
  <si>
    <t xml:space="preserve">461942    </t>
  </si>
  <si>
    <t>Halifax Cautious Managed</t>
  </si>
  <si>
    <t xml:space="preserve">592907    </t>
  </si>
  <si>
    <t xml:space="preserve">327713    </t>
  </si>
  <si>
    <t>Länsförsäkringar Global Index</t>
  </si>
  <si>
    <t xml:space="preserve">773328    </t>
  </si>
  <si>
    <t>Deutsche Euro Star Open</t>
  </si>
  <si>
    <t xml:space="preserve">555969    </t>
  </si>
  <si>
    <t>Standard Life Pen 2 Glb Eq 50:50</t>
  </si>
  <si>
    <t xml:space="preserve">78770     </t>
  </si>
  <si>
    <t>Undrly AXA Deferred Distribution Life</t>
  </si>
  <si>
    <t xml:space="preserve">451464    </t>
  </si>
  <si>
    <t>DNB Global Indeks</t>
  </si>
  <si>
    <t xml:space="preserve">511123    </t>
  </si>
  <si>
    <t>L&amp;G UK 100 Index Trust</t>
  </si>
  <si>
    <t xml:space="preserve">52639     </t>
  </si>
  <si>
    <t>NT EAFE Index Equity Strategy</t>
  </si>
  <si>
    <t xml:space="preserve">206397    </t>
  </si>
  <si>
    <t>NT Collective EAFE Index Fund - Lending</t>
  </si>
  <si>
    <t xml:space="preserve">620753    </t>
  </si>
  <si>
    <t>Temple Bar</t>
  </si>
  <si>
    <t xml:space="preserve">324454    </t>
  </si>
  <si>
    <t>BlackRock MSCI World Equity ex-U.S.</t>
  </si>
  <si>
    <t xml:space="preserve">42229     </t>
  </si>
  <si>
    <t>Threadneedle UK Institutional Fund</t>
  </si>
  <si>
    <t xml:space="preserve">55023     </t>
  </si>
  <si>
    <t>FaithLife Int Equity (Indexed)</t>
  </si>
  <si>
    <t xml:space="preserve">82742     </t>
  </si>
  <si>
    <t>Rathbone Income Fund</t>
  </si>
  <si>
    <t xml:space="preserve">48328     </t>
  </si>
  <si>
    <t>L&amp;G Pension PMC Consensus Inx Acc</t>
  </si>
  <si>
    <t xml:space="preserve">729003    </t>
  </si>
  <si>
    <t>Harding Loevner International Equity Inv</t>
  </si>
  <si>
    <t xml:space="preserve">1018025   </t>
  </si>
  <si>
    <t xml:space="preserve">1789190   </t>
  </si>
  <si>
    <t>Old Mutual Global Equity</t>
  </si>
  <si>
    <t xml:space="preserve">391152    </t>
  </si>
  <si>
    <t>State Street Gbl All Cap Equity ExUS SL</t>
  </si>
  <si>
    <t xml:space="preserve">510728    </t>
  </si>
  <si>
    <t>State Street MSCI EAFE Index NL Fund</t>
  </si>
  <si>
    <t xml:space="preserve">648003    </t>
  </si>
  <si>
    <t>L&amp;G Pension PMC Glb Eq 70:30 Inx Acc</t>
  </si>
  <si>
    <t xml:space="preserve">729005    </t>
  </si>
  <si>
    <t>Vanguard European Stock Idx</t>
  </si>
  <si>
    <t xml:space="preserve">52002     </t>
  </si>
  <si>
    <t>Undrly Stan Life Mixed Ast 20-60% Pen</t>
  </si>
  <si>
    <t xml:space="preserve">77287     </t>
  </si>
  <si>
    <t>HSBC FTSE 100 Index Fund</t>
  </si>
  <si>
    <t xml:space="preserve">46675     </t>
  </si>
  <si>
    <t>Corning BlackRock MSCI ACWI ex-US Idx Fd</t>
  </si>
  <si>
    <t xml:space="preserve">169160    </t>
  </si>
  <si>
    <t>Sygnia Itrix FTSE 100 ETF</t>
  </si>
  <si>
    <t xml:space="preserve">481081    </t>
  </si>
  <si>
    <t>L &amp; G Dist-Fd</t>
  </si>
  <si>
    <t xml:space="preserve">147441    </t>
  </si>
  <si>
    <t>iShares MSCI EAFE International Index Fd</t>
  </si>
  <si>
    <t xml:space="preserve">724117    </t>
  </si>
  <si>
    <t>Xtrackers MSCI Europe ETF</t>
  </si>
  <si>
    <t xml:space="preserve">727535    </t>
  </si>
  <si>
    <t>Fidelity European Larger Companies Fund</t>
  </si>
  <si>
    <t xml:space="preserve">60160     </t>
  </si>
  <si>
    <t>OnePath Vanguard International Shr Idx</t>
  </si>
  <si>
    <t xml:space="preserve">126504    </t>
  </si>
  <si>
    <t>Schroder Income Maximiser Fund</t>
  </si>
  <si>
    <t xml:space="preserve">132327    </t>
  </si>
  <si>
    <t>Danske Invest Global Index</t>
  </si>
  <si>
    <t xml:space="preserve">1560712   </t>
  </si>
  <si>
    <t>Blackrock ACS 30:70 Global Eq Tracker Fd</t>
  </si>
  <si>
    <t xml:space="preserve">1465246   </t>
  </si>
  <si>
    <t>NT ACWI exUS Mkt Idx IMI DC NL</t>
  </si>
  <si>
    <t xml:space="preserve">713643    </t>
  </si>
  <si>
    <t>Schwab International Index Fund®</t>
  </si>
  <si>
    <t xml:space="preserve">2089      </t>
  </si>
  <si>
    <t>Undrly BlackRock DC UK Growth Pen</t>
  </si>
  <si>
    <t xml:space="preserve">1694638   </t>
  </si>
  <si>
    <t>JPMCB EAFE Equity Index Fund</t>
  </si>
  <si>
    <t xml:space="preserve">1667577   </t>
  </si>
  <si>
    <t>Nikko Foreign EqIdx MSCI-KOKUSAI(Hdg) MF</t>
  </si>
  <si>
    <t xml:space="preserve">417668    </t>
  </si>
  <si>
    <t>Vanguard FTSE UK Equity Income Index Fd</t>
  </si>
  <si>
    <t xml:space="preserve">440320    </t>
  </si>
  <si>
    <t xml:space="preserve">46402     </t>
  </si>
  <si>
    <t>BlackRock World Index Sub-Fund</t>
  </si>
  <si>
    <t xml:space="preserve">327031    </t>
  </si>
  <si>
    <t>ZIL Blackrock Developed World Ind GBP</t>
  </si>
  <si>
    <t xml:space="preserve">677105    </t>
  </si>
  <si>
    <t xml:space="preserve">60336     </t>
  </si>
  <si>
    <t>Fidelity® SAI International Index Fund</t>
  </si>
  <si>
    <t xml:space="preserve">1127576   </t>
  </si>
  <si>
    <t>Undrly Zurich Equity AL</t>
  </si>
  <si>
    <t xml:space="preserve">90206     </t>
  </si>
  <si>
    <t>FP Brunel UK Equity Fund</t>
  </si>
  <si>
    <t xml:space="preserve">1934370   </t>
  </si>
  <si>
    <t>Nordea Invest Portefølje Aktier</t>
  </si>
  <si>
    <t xml:space="preserve">564591    </t>
  </si>
  <si>
    <t>SPDR® Portfolio Developed Wld ex-US ETF</t>
  </si>
  <si>
    <t xml:space="preserve">194070    </t>
  </si>
  <si>
    <t>Scottish Widows UK Equity Income</t>
  </si>
  <si>
    <t xml:space="preserve">48779     </t>
  </si>
  <si>
    <t xml:space="preserve">328015    </t>
  </si>
  <si>
    <t>JPMorgan Claverhouse IT ORD</t>
  </si>
  <si>
    <t xml:space="preserve">419240    </t>
  </si>
  <si>
    <t>Storebrand Global Indeks</t>
  </si>
  <si>
    <t xml:space="preserve">127101    </t>
  </si>
  <si>
    <t>JPM UK Higher Income Fund</t>
  </si>
  <si>
    <t xml:space="preserve">47050     </t>
  </si>
  <si>
    <t>Hartford International Value Fund</t>
  </si>
  <si>
    <t xml:space="preserve">502221    </t>
  </si>
  <si>
    <t>iShares 350 UK Equity Index Fund (UK)</t>
  </si>
  <si>
    <t xml:space="preserve">793155    </t>
  </si>
  <si>
    <t>Wesleyan Managed IP SPUndrl</t>
  </si>
  <si>
    <t xml:space="preserve">592319    </t>
  </si>
  <si>
    <t>LF Canlife UK Equity Fund</t>
  </si>
  <si>
    <t xml:space="preserve">814568    </t>
  </si>
  <si>
    <t>Undrly Stan Life In House Fd GB Forptfl</t>
  </si>
  <si>
    <t xml:space="preserve">352466    </t>
  </si>
  <si>
    <t>JPM UK Equity Core Fund</t>
  </si>
  <si>
    <t xml:space="preserve">47060     </t>
  </si>
  <si>
    <t>Northern International Equity Index Fund</t>
  </si>
  <si>
    <t xml:space="preserve">88531     </t>
  </si>
  <si>
    <t>LVIP Mondrian International Value Fund</t>
  </si>
  <si>
    <t xml:space="preserve">15152     </t>
  </si>
  <si>
    <t>iShares Core MSCI Europe ETF</t>
  </si>
  <si>
    <t xml:space="preserve">880142    </t>
  </si>
  <si>
    <t>Man GLG Income Fund</t>
  </si>
  <si>
    <t xml:space="preserve">48976     </t>
  </si>
  <si>
    <t>JPM Europe Equity Plus Fund</t>
  </si>
  <si>
    <t xml:space="preserve">247282    </t>
  </si>
  <si>
    <t>Spartan International Index Pool</t>
  </si>
  <si>
    <t xml:space="preserve">1836334   </t>
  </si>
  <si>
    <t>Blackrock ACS 60:40 Global Eq Tracker Fd</t>
  </si>
  <si>
    <t xml:space="preserve">1465245   </t>
  </si>
  <si>
    <t>Undrly NFU Mutual UK Equity Life</t>
  </si>
  <si>
    <t xml:space="preserve">688833    </t>
  </si>
  <si>
    <t>Scottish Widows FdmtlLowVolIdx UK Eq X</t>
  </si>
  <si>
    <t xml:space="preserve">1276526   </t>
  </si>
  <si>
    <t>Merchants Trust ORD</t>
  </si>
  <si>
    <t xml:space="preserve">47574     </t>
  </si>
  <si>
    <t>Undrly HSBC Life DC FTSE All Share</t>
  </si>
  <si>
    <t xml:space="preserve">585708    </t>
  </si>
  <si>
    <t>ZIL Blackrock UK Ind GBP BM</t>
  </si>
  <si>
    <t xml:space="preserve">677112    </t>
  </si>
  <si>
    <t xml:space="preserve">172951    </t>
  </si>
  <si>
    <t>iShares FTSE 100 ETF</t>
  </si>
  <si>
    <t xml:space="preserve">460600    </t>
  </si>
  <si>
    <t>Vanguard Total World Stock Index Fund</t>
  </si>
  <si>
    <t xml:space="preserve">303255    </t>
  </si>
  <si>
    <t>Liontrust UK Growth Fund</t>
  </si>
  <si>
    <t xml:space="preserve">58039     </t>
  </si>
  <si>
    <t>Aviva Investors UK Index Tracking Fund</t>
  </si>
  <si>
    <t xml:space="preserve">52681     </t>
  </si>
  <si>
    <t>Man GLG Undervalued Assets Fund</t>
  </si>
  <si>
    <t xml:space="preserve">819174    </t>
  </si>
  <si>
    <t>Janus Henderson Instl UK Index Opps Tr</t>
  </si>
  <si>
    <t xml:space="preserve">333245    </t>
  </si>
  <si>
    <t>Undrly ReAssure BL Managed 2 Acc Pen</t>
  </si>
  <si>
    <t xml:space="preserve">2122947   </t>
  </si>
  <si>
    <t>Undrly L&amp;G Pen Distribution</t>
  </si>
  <si>
    <t xml:space="preserve">728994    </t>
  </si>
  <si>
    <t>JPM Europe Strategic Dividend Fund</t>
  </si>
  <si>
    <t xml:space="preserve">151116    </t>
  </si>
  <si>
    <t>ILI BlackRock UK Special Situations GBP</t>
  </si>
  <si>
    <t xml:space="preserve">60340     </t>
  </si>
  <si>
    <t>American Century NT Intl Val Fd</t>
  </si>
  <si>
    <t xml:space="preserve">1018152   </t>
  </si>
  <si>
    <t>AriDeka</t>
  </si>
  <si>
    <t xml:space="preserve">55986     </t>
  </si>
  <si>
    <t>CSIF (CH) Equity Europe ex EMU ex CH</t>
  </si>
  <si>
    <t xml:space="preserve">511453    </t>
  </si>
  <si>
    <t>Spartan Developed International Index Pl</t>
  </si>
  <si>
    <t xml:space="preserve">1531361   </t>
  </si>
  <si>
    <t>BMO MSCI EAFE ETF</t>
  </si>
  <si>
    <t xml:space="preserve">838857    </t>
  </si>
  <si>
    <t>Undrly FTSE RAFI All Wd 3000 Eq Idx Life</t>
  </si>
  <si>
    <t xml:space="preserve">1304685   </t>
  </si>
  <si>
    <t>Ninety One UK Special Situations Fund</t>
  </si>
  <si>
    <t xml:space="preserve">46923     </t>
  </si>
  <si>
    <t>SMDS Foreign Equity Mother D</t>
  </si>
  <si>
    <t xml:space="preserve">417670    </t>
  </si>
  <si>
    <t>Xtrackers MSCI EAFE Hedged Equity ETF</t>
  </si>
  <si>
    <t xml:space="preserve">582382    </t>
  </si>
  <si>
    <t>SMDS Foreign Equity Mother A</t>
  </si>
  <si>
    <t xml:space="preserve">415789    </t>
  </si>
  <si>
    <t>St James´s Place UK Growth</t>
  </si>
  <si>
    <t xml:space="preserve">312401    </t>
  </si>
  <si>
    <t>Murray International Inv Tr</t>
  </si>
  <si>
    <t xml:space="preserve">626138    </t>
  </si>
  <si>
    <t xml:space="preserve">1897205   </t>
  </si>
  <si>
    <t>Pacific Select International Value Port</t>
  </si>
  <si>
    <t xml:space="preserve">15140     </t>
  </si>
  <si>
    <t>Schroder Recovery Fund</t>
  </si>
  <si>
    <t xml:space="preserve">98617     </t>
  </si>
  <si>
    <t>ASI UK Equity Index Managed Fund</t>
  </si>
  <si>
    <t xml:space="preserve">480430    </t>
  </si>
  <si>
    <t>JNL/BlackRock Global Natural Res Fd</t>
  </si>
  <si>
    <t xml:space="preserve">194962    </t>
  </si>
  <si>
    <t>iShares Core MSCI Europe ETF (Acc)</t>
  </si>
  <si>
    <t xml:space="preserve">460438    </t>
  </si>
  <si>
    <t>iShares MSCI ACWI ETF</t>
  </si>
  <si>
    <t xml:space="preserve">302298    </t>
  </si>
  <si>
    <t>Danske Invest Global Indeks Udb</t>
  </si>
  <si>
    <t xml:space="preserve">45332     </t>
  </si>
  <si>
    <t>Capital Group New Perspective</t>
  </si>
  <si>
    <t xml:space="preserve">1420245   </t>
  </si>
  <si>
    <t>Newton Gr and Inc Fd for Charities</t>
  </si>
  <si>
    <t xml:space="preserve">983047    </t>
  </si>
  <si>
    <t>Migros AST Fonds Aktien Ausland</t>
  </si>
  <si>
    <t xml:space="preserve">195378    </t>
  </si>
  <si>
    <t>MW Balance Fund</t>
  </si>
  <si>
    <t xml:space="preserve">334531    </t>
  </si>
  <si>
    <t>Undrly Pru (M&amp;G) Equity Pen</t>
  </si>
  <si>
    <t xml:space="preserve">201139    </t>
  </si>
  <si>
    <t>AB All Market Real Return Portfolio</t>
  </si>
  <si>
    <t xml:space="preserve">565146    </t>
  </si>
  <si>
    <t>American Century U.S. Value Equity</t>
  </si>
  <si>
    <t xml:space="preserve">58480     </t>
  </si>
  <si>
    <t>Law Debenture Corporation</t>
  </si>
  <si>
    <t xml:space="preserve">502048    </t>
  </si>
  <si>
    <t>Anchor BCI Worldwide Flexible</t>
  </si>
  <si>
    <t xml:space="preserve">764251    </t>
  </si>
  <si>
    <t>SSgA Global Equity US Index NL Series C</t>
  </si>
  <si>
    <t xml:space="preserve">438605    </t>
  </si>
  <si>
    <t>Dimensional UK Value Fd</t>
  </si>
  <si>
    <t xml:space="preserve">74240     </t>
  </si>
  <si>
    <t>American Century Value Fund</t>
  </si>
  <si>
    <t xml:space="preserve">2976      </t>
  </si>
  <si>
    <t>Dimensional UK Core Equity</t>
  </si>
  <si>
    <t xml:space="preserve">183534    </t>
  </si>
  <si>
    <t>Fidelity® Global ex US Index Fund</t>
  </si>
  <si>
    <t xml:space="preserve">621611    </t>
  </si>
  <si>
    <t>NTCC International Equity Fund</t>
  </si>
  <si>
    <t xml:space="preserve">1597462   </t>
  </si>
  <si>
    <t>Schroder Prime UK Equity</t>
  </si>
  <si>
    <t xml:space="preserve">450843    </t>
  </si>
  <si>
    <t>Spartan Global ex US Index Pool</t>
  </si>
  <si>
    <t xml:space="preserve">1531360   </t>
  </si>
  <si>
    <t>AXA IM Lifetime Distribution</t>
  </si>
  <si>
    <t xml:space="preserve">1012883   </t>
  </si>
  <si>
    <t>Sygnia Itrix MSCI World ETF</t>
  </si>
  <si>
    <t xml:space="preserve">481084    </t>
  </si>
  <si>
    <t>ASI UK Equity Enhanced Index Fund</t>
  </si>
  <si>
    <t xml:space="preserve">1157465   </t>
  </si>
  <si>
    <t>Morningstar Multi-Asset All Growth FundZ</t>
  </si>
  <si>
    <t xml:space="preserve">578753    </t>
  </si>
  <si>
    <t>Danske Invest Europa Indeks</t>
  </si>
  <si>
    <t xml:space="preserve">45344     </t>
  </si>
  <si>
    <t>Northern Trust World ex-US Index Fund NL</t>
  </si>
  <si>
    <t xml:space="preserve">718515    </t>
  </si>
  <si>
    <t>JPM Global Natural Resources Fund</t>
  </si>
  <si>
    <t xml:space="preserve">132085    </t>
  </si>
  <si>
    <t>CLI Fidelity UK Select</t>
  </si>
  <si>
    <t xml:space="preserve">53151     </t>
  </si>
  <si>
    <t>LVIP SSgA International Index Fund</t>
  </si>
  <si>
    <t xml:space="preserve">332501    </t>
  </si>
  <si>
    <t>iShares UK Dividend ETF</t>
  </si>
  <si>
    <t xml:space="preserve">124627    </t>
  </si>
  <si>
    <t>iShares Core MSCI EAFE IMI ETF</t>
  </si>
  <si>
    <t xml:space="preserve">745890    </t>
  </si>
  <si>
    <t>Pictet EAFE Equity Tr</t>
  </si>
  <si>
    <t xml:space="preserve">23373     </t>
  </si>
  <si>
    <t>JPM Global Income Fund</t>
  </si>
  <si>
    <t xml:space="preserve">402536    </t>
  </si>
  <si>
    <t>Vanguard FTSE Dev Europe UCITS ETF</t>
  </si>
  <si>
    <t xml:space="preserve">754827    </t>
  </si>
  <si>
    <t>JPM UK Equity Income Fund</t>
  </si>
  <si>
    <t xml:space="preserve">1651332   </t>
  </si>
  <si>
    <t>Vanguard Global Stock Index Fund</t>
  </si>
  <si>
    <t xml:space="preserve">59943     </t>
  </si>
  <si>
    <t>Nordea Invest Engros Int. Aktier</t>
  </si>
  <si>
    <t xml:space="preserve">54640     </t>
  </si>
  <si>
    <t>Six Circles Mgd Eq Port Intl Uncons Fd</t>
  </si>
  <si>
    <t xml:space="preserve">2249317   </t>
  </si>
  <si>
    <t>LSV Asset Mgt - Intl Lg-Cap Val Eq Tr</t>
  </si>
  <si>
    <t xml:space="preserve">18683     </t>
  </si>
  <si>
    <t>TM RWC UK Equity Income Fund</t>
  </si>
  <si>
    <t xml:space="preserve">1980006   </t>
  </si>
  <si>
    <t>Amundi Fds Top European Players</t>
  </si>
  <si>
    <t xml:space="preserve">856982    </t>
  </si>
  <si>
    <t>Undrly BlackRock Lf UK Growth AE Acc Lf</t>
  </si>
  <si>
    <t xml:space="preserve">2127161   </t>
  </si>
  <si>
    <t>Macquarie True Index International Eq</t>
  </si>
  <si>
    <t xml:space="preserve">447241    </t>
  </si>
  <si>
    <t>NT World exUS Investable Mkt Idx Fnd NL</t>
  </si>
  <si>
    <t xml:space="preserve">718513    </t>
  </si>
  <si>
    <t>ILI JPM Natural Resources GBP</t>
  </si>
  <si>
    <t xml:space="preserve">47041     </t>
  </si>
  <si>
    <t>LEGAL &amp; GENERAL MSCI EAFE CIT</t>
  </si>
  <si>
    <t xml:space="preserve">1055246   </t>
  </si>
  <si>
    <t>JHVIT Strategic Equity Allocation Trust</t>
  </si>
  <si>
    <t xml:space="preserve">663439    </t>
  </si>
  <si>
    <t>NT Coll MSCI ACWI ex-US Index Fund DC NL</t>
  </si>
  <si>
    <t xml:space="preserve">620765    </t>
  </si>
  <si>
    <t>BlackRock Europe Equity 1 Fund</t>
  </si>
  <si>
    <t xml:space="preserve">1288670   </t>
  </si>
  <si>
    <t>Undrly Canlife UK Equity Pen</t>
  </si>
  <si>
    <t xml:space="preserve">78599     </t>
  </si>
  <si>
    <t>Mondrian International Value Eq Fd</t>
  </si>
  <si>
    <t xml:space="preserve">1411      </t>
  </si>
  <si>
    <t>PruM&amp;G UK Equity 350 Passive</t>
  </si>
  <si>
    <t xml:space="preserve">306577    </t>
  </si>
  <si>
    <t>Undrly AXA Wealth AXA IM Dist F1 Pen</t>
  </si>
  <si>
    <t xml:space="preserve">55674     </t>
  </si>
  <si>
    <t>Undrly Fid DC L&amp;G Future World</t>
  </si>
  <si>
    <t xml:space="preserve">1397205   </t>
  </si>
  <si>
    <t>BlackRock UK Equity Fund</t>
  </si>
  <si>
    <t xml:space="preserve">311263    </t>
  </si>
  <si>
    <t>BIEF UK Select Equity</t>
  </si>
  <si>
    <t xml:space="preserve">2138861   </t>
  </si>
  <si>
    <t>AXA Framlington Monthly Income Fund</t>
  </si>
  <si>
    <t xml:space="preserve">46397     </t>
  </si>
  <si>
    <t>Prudential Foreign Equity Mother</t>
  </si>
  <si>
    <t xml:space="preserve">579872    </t>
  </si>
  <si>
    <t>Life Path Index 2040 Fund F</t>
  </si>
  <si>
    <t xml:space="preserve">457645    </t>
  </si>
  <si>
    <t>RWC Enhanced Income Fund</t>
  </si>
  <si>
    <t xml:space="preserve">594215    </t>
  </si>
  <si>
    <t>BNY Mellon Equity Income Fund</t>
  </si>
  <si>
    <t xml:space="preserve">730871    </t>
  </si>
  <si>
    <t>iShares Currency Hedged MSCI EAFE ETF</t>
  </si>
  <si>
    <t xml:space="preserve">831636    </t>
  </si>
  <si>
    <t>Halifax International Growth</t>
  </si>
  <si>
    <t xml:space="preserve">46566     </t>
  </si>
  <si>
    <t>Janus Henderson UK Alpha Fund</t>
  </si>
  <si>
    <t xml:space="preserve">54601     </t>
  </si>
  <si>
    <t>SPDR® FTSE UK All Share ETF</t>
  </si>
  <si>
    <t xml:space="preserve">647816    </t>
  </si>
  <si>
    <t>Undrly Barclays Life Equity Pen</t>
  </si>
  <si>
    <t xml:space="preserve">556201    </t>
  </si>
  <si>
    <t>Sprucegrove US Intl Investment Fund</t>
  </si>
  <si>
    <t xml:space="preserve">755456    </t>
  </si>
  <si>
    <t>ILI BlackRock UK Income GBP</t>
  </si>
  <si>
    <t xml:space="preserve">60338     </t>
  </si>
  <si>
    <t>Undrly Cler Med UK Growth Life</t>
  </si>
  <si>
    <t xml:space="preserve">591528    </t>
  </si>
  <si>
    <t>iShares Core MSCI Kokusai ETF</t>
  </si>
  <si>
    <t xml:space="preserve">1498220   </t>
  </si>
  <si>
    <t>LF Canlife UK Equity Income Fund</t>
  </si>
  <si>
    <t xml:space="preserve">44119     </t>
  </si>
  <si>
    <t>iShares Global 100 ETF</t>
  </si>
  <si>
    <t xml:space="preserve">1990249   </t>
  </si>
  <si>
    <t>Russell Investments Global Shares</t>
  </si>
  <si>
    <t xml:space="preserve">434271    </t>
  </si>
  <si>
    <t>SPDR® MSCI Europe Energy ETF</t>
  </si>
  <si>
    <t xml:space="preserve">981635    </t>
  </si>
  <si>
    <t>Vanguard International Hi Div Yld Fd</t>
  </si>
  <si>
    <t xml:space="preserve">1124663   </t>
  </si>
  <si>
    <t>American Funds IS® New World Fund</t>
  </si>
  <si>
    <t xml:space="preserve">16779     </t>
  </si>
  <si>
    <t>Amundi IS MSCI Europe</t>
  </si>
  <si>
    <t xml:space="preserve">416492    </t>
  </si>
  <si>
    <t>ZI Threadneedle Pan Europ Grth</t>
  </si>
  <si>
    <t xml:space="preserve">55016     </t>
  </si>
  <si>
    <t>Xtrackers MSCI World ETF</t>
  </si>
  <si>
    <t xml:space="preserve">903315    </t>
  </si>
  <si>
    <t>M&amp;G Index Tracker Fund</t>
  </si>
  <si>
    <t xml:space="preserve">47397     </t>
  </si>
  <si>
    <t>iShares Core MSCI Intl Dev Mkts ETF</t>
  </si>
  <si>
    <t xml:space="preserve">1357527   </t>
  </si>
  <si>
    <t>iShares Europe ETF</t>
  </si>
  <si>
    <t xml:space="preserve">1990247   </t>
  </si>
  <si>
    <t>EQ/International Equity Index Portfolio</t>
  </si>
  <si>
    <t xml:space="preserve">17043     </t>
  </si>
  <si>
    <t>Fidelity® Total International Index Fund</t>
  </si>
  <si>
    <t xml:space="preserve">1226313   </t>
  </si>
  <si>
    <t>Undrly Abbey Equity Life</t>
  </si>
  <si>
    <t xml:space="preserve">594090    </t>
  </si>
  <si>
    <t>PACE International Equity Invmt</t>
  </si>
  <si>
    <t xml:space="preserve">3104      </t>
  </si>
  <si>
    <t>Scottish Widows UK Tracker</t>
  </si>
  <si>
    <t xml:space="preserve">48788     </t>
  </si>
  <si>
    <t>Schroder UK Equity Fund</t>
  </si>
  <si>
    <t xml:space="preserve">54885     </t>
  </si>
  <si>
    <t>Undrly Zurich AL Eq UK sub</t>
  </si>
  <si>
    <t xml:space="preserve">678710    </t>
  </si>
  <si>
    <t>JPMorgan International Rsrch Enh Eq Fd</t>
  </si>
  <si>
    <t xml:space="preserve">1566      </t>
  </si>
  <si>
    <t>STANLIB OUT Global Eq</t>
  </si>
  <si>
    <t xml:space="preserve">669587    </t>
  </si>
  <si>
    <t>MI Select Managers UK Equity Fund</t>
  </si>
  <si>
    <t xml:space="preserve">1687145   </t>
  </si>
  <si>
    <t>Undrly Scot Wid PM UK Equity Pen</t>
  </si>
  <si>
    <t xml:space="preserve">425381    </t>
  </si>
  <si>
    <t>Marks &amp; Spencer UK 100 Comp</t>
  </si>
  <si>
    <t xml:space="preserve">327878    </t>
  </si>
  <si>
    <t>Voya International Index Port</t>
  </si>
  <si>
    <t xml:space="preserve">265014    </t>
  </si>
  <si>
    <t>T. Rowe Price Non-US Equities Tr</t>
  </si>
  <si>
    <t xml:space="preserve">1688389   </t>
  </si>
  <si>
    <t>Life Path Index 2030 Fund F</t>
  </si>
  <si>
    <t xml:space="preserve">141388    </t>
  </si>
  <si>
    <t>Invesco FTSE RAFI Dev Mkts ex-US ETF</t>
  </si>
  <si>
    <t xml:space="preserve">200703    </t>
  </si>
  <si>
    <t>Life Path Index 2050 Fund F</t>
  </si>
  <si>
    <t xml:space="preserve">457689    </t>
  </si>
  <si>
    <t>Cadence Capital Mgt Intl Equity Income</t>
  </si>
  <si>
    <t xml:space="preserve">1157066   </t>
  </si>
  <si>
    <t>L&amp;G Pension PMC Glb Eq 50:50 Inx Acc</t>
  </si>
  <si>
    <t xml:space="preserve">194694    </t>
  </si>
  <si>
    <t>Nordea Invest Europe Enhanced</t>
  </si>
  <si>
    <t xml:space="preserve">1739517   </t>
  </si>
  <si>
    <t>L &amp; G Eq Fd</t>
  </si>
  <si>
    <t xml:space="preserve">47230     </t>
  </si>
  <si>
    <t>Fidelity MoneyBuilder Dividend Fund</t>
  </si>
  <si>
    <t xml:space="preserve">53137     </t>
  </si>
  <si>
    <t>OneFamily Stockmarket 100 Trust</t>
  </si>
  <si>
    <t xml:space="preserve">44348     </t>
  </si>
  <si>
    <t>Jupiter Distribution Fund</t>
  </si>
  <si>
    <t xml:space="preserve">47085     </t>
  </si>
  <si>
    <t>Royal London UK Income with Growth Trust</t>
  </si>
  <si>
    <t xml:space="preserve">329463    </t>
  </si>
  <si>
    <t>Life Path Index 2035 Fund F</t>
  </si>
  <si>
    <t xml:space="preserve">457661    </t>
  </si>
  <si>
    <t>Undrly Aquila Life Glb Dev Fdmtl WtdLife</t>
  </si>
  <si>
    <t xml:space="preserve">1126087   </t>
  </si>
  <si>
    <t>Fidelity® International Enhanced Idx Fd</t>
  </si>
  <si>
    <t xml:space="preserve">262889    </t>
  </si>
  <si>
    <t>DNB Europa Indeks</t>
  </si>
  <si>
    <t xml:space="preserve">48286     </t>
  </si>
  <si>
    <t>Templeton Global Growth Fund Limited</t>
  </si>
  <si>
    <t xml:space="preserve">532986    </t>
  </si>
  <si>
    <t>Life Path Index 2045 Fund F</t>
  </si>
  <si>
    <t xml:space="preserve">457662    </t>
  </si>
  <si>
    <t>Undrly Stan Life In House Fd F6 Forptfl</t>
  </si>
  <si>
    <t xml:space="preserve">329047    </t>
  </si>
  <si>
    <t>Ninety One GSF UK Alpha Fund</t>
  </si>
  <si>
    <t xml:space="preserve">46895     </t>
  </si>
  <si>
    <t>Standard Life Distr Fd</t>
  </si>
  <si>
    <t xml:space="preserve">83790     </t>
  </si>
  <si>
    <t>Sprucegrove International CIT</t>
  </si>
  <si>
    <t xml:space="preserve">1631039   </t>
  </si>
  <si>
    <t>Vanguard FTSE 100 Index Unit Trust</t>
  </si>
  <si>
    <t xml:space="preserve">1288783   </t>
  </si>
  <si>
    <t>HSBC FTSE 100 ETF</t>
  </si>
  <si>
    <t xml:space="preserve">451775    </t>
  </si>
  <si>
    <t>Scottish Widows High Reserve</t>
  </si>
  <si>
    <t xml:space="preserve">48742     </t>
  </si>
  <si>
    <t>Hansard EU UK Eq Gross (BlackRock UK)</t>
  </si>
  <si>
    <t xml:space="preserve">60337     </t>
  </si>
  <si>
    <t>CSIF (CH) III Eq Wrl ex CH B Pnsn F Plus</t>
  </si>
  <si>
    <t xml:space="preserve">1863834   </t>
  </si>
  <si>
    <t>iShares MSCI ACWI ex US ETF</t>
  </si>
  <si>
    <t xml:space="preserve">255335    </t>
  </si>
  <si>
    <t>AEGON Equity Fund</t>
  </si>
  <si>
    <t xml:space="preserve">194638    </t>
  </si>
  <si>
    <t>Lyxor MSCI Europe (DR) ETF(Collateral Portfolio)</t>
  </si>
  <si>
    <t xml:space="preserve">779440    </t>
  </si>
  <si>
    <t>NT ACWI ex-US Index Equity Strategy</t>
  </si>
  <si>
    <t xml:space="preserve">268817    </t>
  </si>
  <si>
    <t>EQ/International Managed Volatil Port</t>
  </si>
  <si>
    <t xml:space="preserve">412158    </t>
  </si>
  <si>
    <t>NT Coll All Country World ex-US Indx Fnd</t>
  </si>
  <si>
    <t xml:space="preserve">450066    </t>
  </si>
  <si>
    <t>HL Select UK Growth Fund</t>
  </si>
  <si>
    <t xml:space="preserve">1303155   </t>
  </si>
  <si>
    <t>Nordea Stratega 30</t>
  </si>
  <si>
    <t xml:space="preserve">95838     </t>
  </si>
  <si>
    <t>PineBridge Europe Equity</t>
  </si>
  <si>
    <t xml:space="preserve">818525    </t>
  </si>
  <si>
    <t>Macquarie Pooled Labor Sel Intl Eq Port</t>
  </si>
  <si>
    <t xml:space="preserve">6113      </t>
  </si>
  <si>
    <t>BNY Mellon International Fund</t>
  </si>
  <si>
    <t xml:space="preserve">6165      </t>
  </si>
  <si>
    <t>Undrly L&amp;G Pen UK Recovery</t>
  </si>
  <si>
    <t xml:space="preserve">728999    </t>
  </si>
  <si>
    <t>Undrly Stan Life Managed Life</t>
  </si>
  <si>
    <t xml:space="preserve">83788     </t>
  </si>
  <si>
    <t>SPDR® MSCI World Energy ETF</t>
  </si>
  <si>
    <t xml:space="preserve">1157099   </t>
  </si>
  <si>
    <t>Nordea Invest Global Enhanced</t>
  </si>
  <si>
    <t xml:space="preserve">1739516   </t>
  </si>
  <si>
    <t>Schwab Fndmntl Intl Lg Cmpny Idx Fund</t>
  </si>
  <si>
    <t xml:space="preserve">202132    </t>
  </si>
  <si>
    <t>American Funds IS® Capital Inc Builder®</t>
  </si>
  <si>
    <t xml:space="preserve">945721    </t>
  </si>
  <si>
    <t xml:space="preserve">47049     </t>
  </si>
  <si>
    <t>USAA International Fund</t>
  </si>
  <si>
    <t xml:space="preserve">3447      </t>
  </si>
  <si>
    <t>F&amp;C Investment Trust</t>
  </si>
  <si>
    <t xml:space="preserve">301738    </t>
  </si>
  <si>
    <t>MW Income Fund</t>
  </si>
  <si>
    <t xml:space="preserve">506027    </t>
  </si>
  <si>
    <t>Undrly Lloyds TSB Income Life</t>
  </si>
  <si>
    <t xml:space="preserve">47308     </t>
  </si>
  <si>
    <t>Barings Global Equity</t>
  </si>
  <si>
    <t xml:space="preserve">328758    </t>
  </si>
  <si>
    <t>NVIT International Index Fund</t>
  </si>
  <si>
    <t xml:space="preserve">150716    </t>
  </si>
  <si>
    <t>Plato IIF European Equity</t>
  </si>
  <si>
    <t xml:space="preserve">133302    </t>
  </si>
  <si>
    <t>iShares Global 100 ETF (AU)</t>
  </si>
  <si>
    <t xml:space="preserve">14286     </t>
  </si>
  <si>
    <t>NFU Mutual UK Growth Fund</t>
  </si>
  <si>
    <t xml:space="preserve">396489    </t>
  </si>
  <si>
    <t>State Street S&amp;P Gbl LargeMidCap Nat Res</t>
  </si>
  <si>
    <t xml:space="preserve">859951    </t>
  </si>
  <si>
    <t>Nordea Discretionary Global Equity</t>
  </si>
  <si>
    <t xml:space="preserve">1473787   </t>
  </si>
  <si>
    <t>Undrly Scot Wid UK Life</t>
  </si>
  <si>
    <t xml:space="preserve">48782     </t>
  </si>
  <si>
    <t>Mercer Low Volatility Equity Fund</t>
  </si>
  <si>
    <t xml:space="preserve">732330    </t>
  </si>
  <si>
    <t>S&amp;P Distribution Bond SPUndrl</t>
  </si>
  <si>
    <t xml:space="preserve">46971     </t>
  </si>
  <si>
    <t>Fidelity Europe Fund</t>
  </si>
  <si>
    <t xml:space="preserve">85568     </t>
  </si>
  <si>
    <t>Thrivent International Allocation Port</t>
  </si>
  <si>
    <t xml:space="preserve">341882    </t>
  </si>
  <si>
    <t>Brunner Investment Trust</t>
  </si>
  <si>
    <t xml:space="preserve">45504     </t>
  </si>
  <si>
    <t>Wells Fargo Intl Val Port</t>
  </si>
  <si>
    <t xml:space="preserve">1176826   </t>
  </si>
  <si>
    <t>Allianz Best Styles Europe Equity</t>
  </si>
  <si>
    <t xml:space="preserve">907926    </t>
  </si>
  <si>
    <t>iShares Edge MSCI Wld Val Fctr ETF</t>
  </si>
  <si>
    <t xml:space="preserve">994227    </t>
  </si>
  <si>
    <t>Allianz Global Sustainability</t>
  </si>
  <si>
    <t xml:space="preserve">44612     </t>
  </si>
  <si>
    <t>JPMCB Intl Research Enhanced Eq II Fund</t>
  </si>
  <si>
    <t xml:space="preserve">666726    </t>
  </si>
  <si>
    <t>Xtrackers MSCI World Energy ETF</t>
  </si>
  <si>
    <t xml:space="preserve">1124243   </t>
  </si>
  <si>
    <t>SWC (CH) IEF Europe ex CH</t>
  </si>
  <si>
    <t xml:space="preserve">865186    </t>
  </si>
  <si>
    <t>JPMorgan BetaBuilders Intl Eq ETF</t>
  </si>
  <si>
    <t xml:space="preserve">2241246   </t>
  </si>
  <si>
    <t>Franklin International Core Equity Fund</t>
  </si>
  <si>
    <t xml:space="preserve">2133707   </t>
  </si>
  <si>
    <t>Resona/State Street Foreign Eqty Idx MF</t>
  </si>
  <si>
    <t xml:space="preserve">516942    </t>
  </si>
  <si>
    <t>iShares Edge MSCI Eurp Val Fctr ETF</t>
  </si>
  <si>
    <t xml:space="preserve">1030336   </t>
  </si>
  <si>
    <t>REI Super Balanced</t>
  </si>
  <si>
    <t xml:space="preserve">493621    </t>
  </si>
  <si>
    <t>BlackRock Charities UK Equity Fund</t>
  </si>
  <si>
    <t xml:space="preserve">2332604   </t>
  </si>
  <si>
    <t>Undrly Fid DC L&amp;G Future World GBP Hdg</t>
  </si>
  <si>
    <t xml:space="preserve">1397206   </t>
  </si>
  <si>
    <t>JNL/Mellon International Idx Fd</t>
  </si>
  <si>
    <t xml:space="preserve">58474     </t>
  </si>
  <si>
    <t>MI Select Managers UK Equity Income Fund</t>
  </si>
  <si>
    <t xml:space="preserve">1687146   </t>
  </si>
  <si>
    <t>Majedie UK Income Fund</t>
  </si>
  <si>
    <t xml:space="preserve">636956    </t>
  </si>
  <si>
    <t>Vanguard Index Hedged International Shrs</t>
  </si>
  <si>
    <t xml:space="preserve">785624    </t>
  </si>
  <si>
    <t>AMOne Shinko Foreign Equity Index MF</t>
  </si>
  <si>
    <t xml:space="preserve">534243    </t>
  </si>
  <si>
    <t>ASI UK High Income Equity Fund</t>
  </si>
  <si>
    <t xml:space="preserve">49112     </t>
  </si>
  <si>
    <t>BNYM Mellon PE NSL International Eq Fd</t>
  </si>
  <si>
    <t xml:space="preserve">89243     </t>
  </si>
  <si>
    <t>iShares MSCI World ETF</t>
  </si>
  <si>
    <t xml:space="preserve">124618    </t>
  </si>
  <si>
    <t>BNY Mellon International Core Equity Fd</t>
  </si>
  <si>
    <t xml:space="preserve">241131    </t>
  </si>
  <si>
    <t>SK UK Idx</t>
  </si>
  <si>
    <t xml:space="preserve">63628     </t>
  </si>
  <si>
    <t>Undrly L&amp;G Pen PMC Diversified</t>
  </si>
  <si>
    <t xml:space="preserve">1072065   </t>
  </si>
  <si>
    <t>Wells Fargo Asset Allocation Fund</t>
  </si>
  <si>
    <t xml:space="preserve">1176832   </t>
  </si>
  <si>
    <t>Russell Inv International Fund</t>
  </si>
  <si>
    <t xml:space="preserve">91044     </t>
  </si>
  <si>
    <t>Morningstar Growth Real Return Fund A</t>
  </si>
  <si>
    <t xml:space="preserve">367349    </t>
  </si>
  <si>
    <t>Undrly Choices Managed Pen</t>
  </si>
  <si>
    <t xml:space="preserve">2060896   </t>
  </si>
  <si>
    <t>Undrly AXA life L/T Added Value Uk Eq</t>
  </si>
  <si>
    <t xml:space="preserve">451478    </t>
  </si>
  <si>
    <t>Nykredit Invest Taktisk Allokering</t>
  </si>
  <si>
    <t xml:space="preserve">647481    </t>
  </si>
  <si>
    <t>Multi-Asset Income</t>
  </si>
  <si>
    <t xml:space="preserve">502020    </t>
  </si>
  <si>
    <t>Nordea 1 - Asset Alloc Fd Fut Sub-Fd SEK</t>
  </si>
  <si>
    <t xml:space="preserve">182061    </t>
  </si>
  <si>
    <t>Cohen Steers Rl Assts Multi-Strat</t>
  </si>
  <si>
    <t xml:space="preserve">1216323   </t>
  </si>
  <si>
    <t>Cohen &amp; Steers Real Assets Multi-Strat</t>
  </si>
  <si>
    <t xml:space="preserve">850668    </t>
  </si>
  <si>
    <t>Janus Henderson Instl Mainstrm UK Eq Tr</t>
  </si>
  <si>
    <t xml:space="preserve">330588    </t>
  </si>
  <si>
    <t>AZL® International Index Fund</t>
  </si>
  <si>
    <t xml:space="preserve">432194    </t>
  </si>
  <si>
    <t>NT World exUS Investable Mkt Idx Fnd Lnd</t>
  </si>
  <si>
    <t xml:space="preserve">718514    </t>
  </si>
  <si>
    <t>AllianzGI Global Equity Sustainability</t>
  </si>
  <si>
    <t xml:space="preserve">309816    </t>
  </si>
  <si>
    <t>1895 Wereld Aandelen Enhanced Index Fds</t>
  </si>
  <si>
    <t xml:space="preserve">2373701   </t>
  </si>
  <si>
    <t>Undrly L&amp;G All World Equity Index Life</t>
  </si>
  <si>
    <t xml:space="preserve">1957739   </t>
  </si>
  <si>
    <t>PrivilEdge JP Morgan Pan Eur Flx Eq</t>
  </si>
  <si>
    <t xml:space="preserve">1884811   </t>
  </si>
  <si>
    <t>Invesco Global Targeted Returns Fund(UK)</t>
  </si>
  <si>
    <t xml:space="preserve">943266    </t>
  </si>
  <si>
    <t>BlackRock Charities UK Equity Index Fund</t>
  </si>
  <si>
    <t xml:space="preserve">2332606   </t>
  </si>
  <si>
    <t>Nordea Stratega 70</t>
  </si>
  <si>
    <t xml:space="preserve">62995     </t>
  </si>
  <si>
    <t>Undrly UBS Life UK (World) Equity Trkr</t>
  </si>
  <si>
    <t xml:space="preserve">567474    </t>
  </si>
  <si>
    <t>VP - Partners International Core Equity</t>
  </si>
  <si>
    <t xml:space="preserve">479861    </t>
  </si>
  <si>
    <t>ATM International Managed Volatil Port</t>
  </si>
  <si>
    <t xml:space="preserve">439497    </t>
  </si>
  <si>
    <t>Vanguard FTSE All-Wld HiDivYld UCITS ETF</t>
  </si>
  <si>
    <t xml:space="preserve">754825    </t>
  </si>
  <si>
    <t>BNYM Mellon SL International SIF</t>
  </si>
  <si>
    <t xml:space="preserve">482114    </t>
  </si>
  <si>
    <t>L&amp;G UK Equity Income Fund</t>
  </si>
  <si>
    <t xml:space="preserve">567382    </t>
  </si>
  <si>
    <t>Manulife EAFE Equity Fund</t>
  </si>
  <si>
    <t xml:space="preserve">79771     </t>
  </si>
  <si>
    <t>BMO Pyrford International Stock Fund</t>
  </si>
  <si>
    <t xml:space="preserve">729754    </t>
  </si>
  <si>
    <t>Life Path Index 2025 Fund F</t>
  </si>
  <si>
    <t xml:space="preserve">457660    </t>
  </si>
  <si>
    <t>Vanguard FTSE All-Wld UCITS ETF</t>
  </si>
  <si>
    <t xml:space="preserve">714992    </t>
  </si>
  <si>
    <t>Northern Trust EAFE Index DC NL Tier 3</t>
  </si>
  <si>
    <t xml:space="preserve">620763    </t>
  </si>
  <si>
    <t>BankInvest Globale Aktier Indeks KL</t>
  </si>
  <si>
    <t xml:space="preserve">2042266   </t>
  </si>
  <si>
    <t>Barclays UK Core Fund</t>
  </si>
  <si>
    <t xml:space="preserve">567094    </t>
  </si>
  <si>
    <t>Thrivent Global Stock Fund</t>
  </si>
  <si>
    <t xml:space="preserve">7         </t>
  </si>
  <si>
    <t>Nordea Stratega 50</t>
  </si>
  <si>
    <t xml:space="preserve">62994     </t>
  </si>
  <si>
    <t>iShares International Equity Index</t>
  </si>
  <si>
    <t xml:space="preserve">75540     </t>
  </si>
  <si>
    <t>BlackRock MSCI ACWI Ex-US NL-F Con.Acct</t>
  </si>
  <si>
    <t xml:space="preserve">400517    </t>
  </si>
  <si>
    <t>Storebrand Global ESG</t>
  </si>
  <si>
    <t xml:space="preserve">1506130   </t>
  </si>
  <si>
    <t>Optimix MTM Global Share</t>
  </si>
  <si>
    <t xml:space="preserve">347560    </t>
  </si>
  <si>
    <t>Wells Fargo International Value Fund</t>
  </si>
  <si>
    <t xml:space="preserve">42215     </t>
  </si>
  <si>
    <t>BetaShares Glb Energy Coms ETF-Ccy Hdg</t>
  </si>
  <si>
    <t xml:space="preserve">1202641   </t>
  </si>
  <si>
    <t>AMOne Dev Country Eq Inc Plus Mother Fd</t>
  </si>
  <si>
    <t xml:space="preserve">1389579   </t>
  </si>
  <si>
    <t>L&amp;G Dist Gr</t>
  </si>
  <si>
    <t xml:space="preserve">728081    </t>
  </si>
  <si>
    <t>Interfund Team Equity Europe</t>
  </si>
  <si>
    <t xml:space="preserve">1811182   </t>
  </si>
  <si>
    <t>Undrly Windsor Lf Managed Pen</t>
  </si>
  <si>
    <t xml:space="preserve">478472    </t>
  </si>
  <si>
    <t>SUTL Cazenove Charity Equity Value Fund</t>
  </si>
  <si>
    <t xml:space="preserve">1789174   </t>
  </si>
  <si>
    <t xml:space="preserve">562458    </t>
  </si>
  <si>
    <t>Life Path Index 2020 Fund F</t>
  </si>
  <si>
    <t xml:space="preserve">457643    </t>
  </si>
  <si>
    <t>CCLA COIF Charities Ethical Investment F</t>
  </si>
  <si>
    <t xml:space="preserve">732381    </t>
  </si>
  <si>
    <t>OP-Eurooppa Osinkoyhtiöt</t>
  </si>
  <si>
    <t xml:space="preserve">717507    </t>
  </si>
  <si>
    <t>SSGA State Street World Idx Eq Fd</t>
  </si>
  <si>
    <t xml:space="preserve">1067359   </t>
  </si>
  <si>
    <t>GinsGlobal Global Equity Index Fund</t>
  </si>
  <si>
    <t xml:space="preserve">647008    </t>
  </si>
  <si>
    <t>Morgan Stanley Pathway Intl Eq Fd</t>
  </si>
  <si>
    <t xml:space="preserve">3351      </t>
  </si>
  <si>
    <t>BBVA Bolsa Europa FI</t>
  </si>
  <si>
    <t xml:space="preserve">45142     </t>
  </si>
  <si>
    <t>Kennox Strategic Value Fund</t>
  </si>
  <si>
    <t xml:space="preserve">312661    </t>
  </si>
  <si>
    <t>AIGLI/Investec UK Blue Chip OS</t>
  </si>
  <si>
    <t xml:space="preserve">46920     </t>
  </si>
  <si>
    <t>BrighthouseI AB Global Dynamic Allc Port</t>
  </si>
  <si>
    <t xml:space="preserve">607671    </t>
  </si>
  <si>
    <t>Sprucegrove All Country World ex-US CIT</t>
  </si>
  <si>
    <t xml:space="preserve">1641754   </t>
  </si>
  <si>
    <t>Nordea Invest Globale Aktier Indeks</t>
  </si>
  <si>
    <t xml:space="preserve">717328    </t>
  </si>
  <si>
    <t>Nordea Aktieallokering</t>
  </si>
  <si>
    <t xml:space="preserve">95839     </t>
  </si>
  <si>
    <t xml:space="preserve">47832     </t>
  </si>
  <si>
    <t>BNP Paribas Deep Value</t>
  </si>
  <si>
    <t xml:space="preserve">814578    </t>
  </si>
  <si>
    <t>Cleome Index Europe Equities</t>
  </si>
  <si>
    <t xml:space="preserve">187904    </t>
  </si>
  <si>
    <t>Undrly L&amp;G All World Equity GBP Hgd</t>
  </si>
  <si>
    <t xml:space="preserve">1957740   </t>
  </si>
  <si>
    <t>BMO Capital &amp; Income</t>
  </si>
  <si>
    <t xml:space="preserve">342854    </t>
  </si>
  <si>
    <t>JHFunds2 Strategic Equity Allc Fund</t>
  </si>
  <si>
    <t xml:space="preserve">663440    </t>
  </si>
  <si>
    <t>Pictet CH I-Eurp ex Swiss Eqs Trkr</t>
  </si>
  <si>
    <t xml:space="preserve">245037    </t>
  </si>
  <si>
    <t>State Street Glb All Cap Eq ex-US IdxPtf</t>
  </si>
  <si>
    <t xml:space="preserve">1005214   </t>
  </si>
  <si>
    <t>Eurizon Top European Research</t>
  </si>
  <si>
    <t xml:space="preserve">1646935   </t>
  </si>
  <si>
    <t>Undrly Halifax Balanced Life</t>
  </si>
  <si>
    <t xml:space="preserve">591559    </t>
  </si>
  <si>
    <t>Undrly Halifax Foundation Life</t>
  </si>
  <si>
    <t xml:space="preserve">591557    </t>
  </si>
  <si>
    <t>L&amp;G UK Select Equity Fund</t>
  </si>
  <si>
    <t xml:space="preserve">675730    </t>
  </si>
  <si>
    <t>Nationwide International Index Fund</t>
  </si>
  <si>
    <t xml:space="preserve">3780      </t>
  </si>
  <si>
    <t>Thesis Juniper Fund</t>
  </si>
  <si>
    <t xml:space="preserve">519486    </t>
  </si>
  <si>
    <t>iShares MSCI EAFE ETF (CAD-Hedged)</t>
  </si>
  <si>
    <t xml:space="preserve">82992     </t>
  </si>
  <si>
    <t>SSGA State Street Europe Index Equity Fd</t>
  </si>
  <si>
    <t xml:space="preserve">1067352   </t>
  </si>
  <si>
    <t>Vanguard FTSE Dev AC ex Nrth Amer ETF</t>
  </si>
  <si>
    <t xml:space="preserve">1107884   </t>
  </si>
  <si>
    <t>Undrly Canlife UK Equity Life</t>
  </si>
  <si>
    <t xml:space="preserve">316715    </t>
  </si>
  <si>
    <t>Globale Aksjer</t>
  </si>
  <si>
    <t xml:space="preserve">1782475   </t>
  </si>
  <si>
    <t>Quilter Investors UK Equity Growth Fund</t>
  </si>
  <si>
    <t xml:space="preserve">748596    </t>
  </si>
  <si>
    <t>VALIC Company I International Eqs Idx Fd</t>
  </si>
  <si>
    <t xml:space="preserve">15044     </t>
  </si>
  <si>
    <t>Quilter Investors UK Equity Fund</t>
  </si>
  <si>
    <t xml:space="preserve">1780729   </t>
  </si>
  <si>
    <t>LVIP SSgA Developed International 150 Fd</t>
  </si>
  <si>
    <t xml:space="preserve">332499    </t>
  </si>
  <si>
    <t>BlackRock Dynamic Diversified Growth Fd</t>
  </si>
  <si>
    <t xml:space="preserve">311262    </t>
  </si>
  <si>
    <t>BlackRock MSCI ACWI ex-U.S. Index Fund M</t>
  </si>
  <si>
    <t xml:space="preserve">934480    </t>
  </si>
  <si>
    <t>American Century VP Value Fund</t>
  </si>
  <si>
    <t xml:space="preserve">17121     </t>
  </si>
  <si>
    <t>Sprucegrove International Value Equities</t>
  </si>
  <si>
    <t xml:space="preserve">73187     </t>
  </si>
  <si>
    <t>NVIT Columbia Overseas Value Fund</t>
  </si>
  <si>
    <t xml:space="preserve">394332    </t>
  </si>
  <si>
    <t>JPM Europe Equity Fund</t>
  </si>
  <si>
    <t xml:space="preserve">46991     </t>
  </si>
  <si>
    <t>Bancoposta Azionario Internazionale</t>
  </si>
  <si>
    <t xml:space="preserve">137223    </t>
  </si>
  <si>
    <t>Mediolanum Spclts SICAV-SIF Eq Inc Fd</t>
  </si>
  <si>
    <t xml:space="preserve">482196    </t>
  </si>
  <si>
    <t>JPMorgan Income Builder Fund</t>
  </si>
  <si>
    <t xml:space="preserve">243117    </t>
  </si>
  <si>
    <t>BlackRock Balanced Managed Fund</t>
  </si>
  <si>
    <t xml:space="preserve">157994    </t>
  </si>
  <si>
    <t>Undrly HSBC Life DC Global Eq Idx Trkr</t>
  </si>
  <si>
    <t xml:space="preserve">585691    </t>
  </si>
  <si>
    <t>JPM UK Equity Value Fund</t>
  </si>
  <si>
    <t xml:space="preserve">47067     </t>
  </si>
  <si>
    <t>Pictet-European Equity Selection</t>
  </si>
  <si>
    <t xml:space="preserve">61210     </t>
  </si>
  <si>
    <t>Columbia Overseas Core Fund</t>
  </si>
  <si>
    <t xml:space="preserve">1694470   </t>
  </si>
  <si>
    <t>Liontrust GF Special Situations Fund</t>
  </si>
  <si>
    <t xml:space="preserve">715688    </t>
  </si>
  <si>
    <t>Mondrian International Equity CIT</t>
  </si>
  <si>
    <t xml:space="preserve">18013     </t>
  </si>
  <si>
    <t>AB International Strategic Core Port</t>
  </si>
  <si>
    <t xml:space="preserve">1057432   </t>
  </si>
  <si>
    <t>Principal International Equity Index Fd</t>
  </si>
  <si>
    <t xml:space="preserve">452073    </t>
  </si>
  <si>
    <t>Thesis KES Strategic Investment Fund</t>
  </si>
  <si>
    <t xml:space="preserve">597204    </t>
  </si>
  <si>
    <t>Eaton Vance Tx-Mgd Glbl Buy-Write Opp</t>
  </si>
  <si>
    <t xml:space="preserve">790556    </t>
  </si>
  <si>
    <t>NFU Mutual UK Equity Income Fund</t>
  </si>
  <si>
    <t xml:space="preserve">595560    </t>
  </si>
  <si>
    <t>AB International Strategic Core Equity</t>
  </si>
  <si>
    <t xml:space="preserve">1858806   </t>
  </si>
  <si>
    <t>Undrly ReAssure HL ManPortUT Pen</t>
  </si>
  <si>
    <t xml:space="preserve">46670     </t>
  </si>
  <si>
    <t>Pru Ret International Blend/Pictet SP</t>
  </si>
  <si>
    <t xml:space="preserve">212993    </t>
  </si>
  <si>
    <t>Omnis UK Equity Income Fund</t>
  </si>
  <si>
    <t xml:space="preserve">1599530   </t>
  </si>
  <si>
    <t>Great-West International Index Fund</t>
  </si>
  <si>
    <t xml:space="preserve">570857    </t>
  </si>
  <si>
    <t>Undrly Lloyds TSB UK Equity Pen</t>
  </si>
  <si>
    <t xml:space="preserve">47322     </t>
  </si>
  <si>
    <t>Schroders QEP International Value</t>
  </si>
  <si>
    <t xml:space="preserve">198324    </t>
  </si>
  <si>
    <t>Nordea Maailma</t>
  </si>
  <si>
    <t xml:space="preserve">47914     </t>
  </si>
  <si>
    <t>BrighthouseII MetLife MSCI EAFE® Idx Pt</t>
  </si>
  <si>
    <t xml:space="preserve">16291     </t>
  </si>
  <si>
    <t>S&amp;W Revera UK Dynamic</t>
  </si>
  <si>
    <t xml:space="preserve">658287    </t>
  </si>
  <si>
    <t>KBC Equity Fund Oil</t>
  </si>
  <si>
    <t xml:space="preserve">54416     </t>
  </si>
  <si>
    <t>Majedie Asset Management UK Equity</t>
  </si>
  <si>
    <t xml:space="preserve">1304163   </t>
  </si>
  <si>
    <t>JPMorgan Elect Managed Income Shares</t>
  </si>
  <si>
    <t xml:space="preserve">419242    </t>
  </si>
  <si>
    <t>ANZ Wholesale International Equities</t>
  </si>
  <si>
    <t xml:space="preserve">209520    </t>
  </si>
  <si>
    <t>AMP Capital Future Directions Intl Shr</t>
  </si>
  <si>
    <t xml:space="preserve">148783    </t>
  </si>
  <si>
    <t>Undrly SSgA Index Global Equity Pen</t>
  </si>
  <si>
    <t xml:space="preserve">960723    </t>
  </si>
  <si>
    <t>Great-West International Value Fund</t>
  </si>
  <si>
    <t xml:space="preserve">4619      </t>
  </si>
  <si>
    <t>Univers CNP 1</t>
  </si>
  <si>
    <t xml:space="preserve">820575    </t>
  </si>
  <si>
    <t>EQ/International Value Managed Vol Port</t>
  </si>
  <si>
    <t xml:space="preserve">17260     </t>
  </si>
  <si>
    <t>RMB International Fund</t>
  </si>
  <si>
    <t xml:space="preserve">1595621   </t>
  </si>
  <si>
    <t>Storebrand Indeks - Alle Markeder</t>
  </si>
  <si>
    <t xml:space="preserve">578552    </t>
  </si>
  <si>
    <t>Thesis B&amp;CE Contracted Out Pensions</t>
  </si>
  <si>
    <t xml:space="preserve">584851    </t>
  </si>
  <si>
    <t>Mercer Non-US Core Equity Fund</t>
  </si>
  <si>
    <t xml:space="preserve">492082    </t>
  </si>
  <si>
    <t>ES R&amp;M UK Recovery Fund</t>
  </si>
  <si>
    <t xml:space="preserve">570151    </t>
  </si>
  <si>
    <t>BlackRock Advantage International Fund</t>
  </si>
  <si>
    <t xml:space="preserve">139196    </t>
  </si>
  <si>
    <t>Hartford Schroders Intl Multi-Cp Val Fd</t>
  </si>
  <si>
    <t xml:space="preserve">169277    </t>
  </si>
  <si>
    <t>Undrly L&amp;G Pen Ex Glb Eq Index 50:50</t>
  </si>
  <si>
    <t xml:space="preserve">199180    </t>
  </si>
  <si>
    <t>BNY Mellon Equity Income Booster Fund</t>
  </si>
  <si>
    <t xml:space="preserve">730870    </t>
  </si>
  <si>
    <t>Russell Inv World Equity Fund Core</t>
  </si>
  <si>
    <t xml:space="preserve">567927    </t>
  </si>
  <si>
    <t>Undrly Scot Wid Index Tracker Pen</t>
  </si>
  <si>
    <t xml:space="preserve">425382    </t>
  </si>
  <si>
    <t>Undrly SSgA World UK Equity Index Pen</t>
  </si>
  <si>
    <t xml:space="preserve">647029    </t>
  </si>
  <si>
    <t>L&amp;G Future World ESG UK Index Fund</t>
  </si>
  <si>
    <t xml:space="preserve">2090368   </t>
  </si>
  <si>
    <t>Marks &amp; Spencer Worldwide Mgd</t>
  </si>
  <si>
    <t xml:space="preserve">344906    </t>
  </si>
  <si>
    <t>CAF UK Equitrack Fund</t>
  </si>
  <si>
    <t xml:space="preserve">396387    </t>
  </si>
  <si>
    <t>$$M&amp;G UK Equity Passive SPdup</t>
  </si>
  <si>
    <t xml:space="preserve">305798    </t>
  </si>
  <si>
    <t>Undrly ReAssure HL Balanced1 Pen</t>
  </si>
  <si>
    <t xml:space="preserve">585738    </t>
  </si>
  <si>
    <t>Pictet CH I-Eurp ex Swiss Eqs Trkr ex SL</t>
  </si>
  <si>
    <t xml:space="preserve">900762    </t>
  </si>
  <si>
    <t>Fidelity Enhanced Income Fund</t>
  </si>
  <si>
    <t xml:space="preserve">412945    </t>
  </si>
  <si>
    <t>Manulife GF European Growth Fund</t>
  </si>
  <si>
    <t xml:space="preserve">169857    </t>
  </si>
  <si>
    <t xml:space="preserve">1031528   </t>
  </si>
  <si>
    <t>CNP Actions Europe Pioneer</t>
  </si>
  <si>
    <t xml:space="preserve">505408    </t>
  </si>
  <si>
    <t>ASI Global Balanced Growth Fund</t>
  </si>
  <si>
    <t xml:space="preserve">49103     </t>
  </si>
  <si>
    <t>BGF Natural Resources Growth &amp; Inc Fd</t>
  </si>
  <si>
    <t xml:space="preserve">567285    </t>
  </si>
  <si>
    <t>NT Coll All Cntry Wrld ex-US IMI Fd Lend</t>
  </si>
  <si>
    <t xml:space="preserve">641440    </t>
  </si>
  <si>
    <t>JPM UK Equity Plus Fund</t>
  </si>
  <si>
    <t xml:space="preserve">1066602   </t>
  </si>
  <si>
    <t>Eurizon Azioni Europa</t>
  </si>
  <si>
    <t xml:space="preserve">48496     </t>
  </si>
  <si>
    <t>Goldman Sachs ActiveBeta® Intl Eq ETF</t>
  </si>
  <si>
    <t xml:space="preserve">1067551   </t>
  </si>
  <si>
    <t>iShares Europe ETF (AU)</t>
  </si>
  <si>
    <t xml:space="preserve">14216     </t>
  </si>
  <si>
    <t>Royal London UK FTSE4Good Tracker Trust</t>
  </si>
  <si>
    <t xml:space="preserve">345233    </t>
  </si>
  <si>
    <t xml:space="preserve">1891965   </t>
  </si>
  <si>
    <t>Russell Inv World Equity Fund</t>
  </si>
  <si>
    <t xml:space="preserve">400809    </t>
  </si>
  <si>
    <t>SPDR® MSCI ACWI ex-US ETF</t>
  </si>
  <si>
    <t xml:space="preserve">179409    </t>
  </si>
  <si>
    <t>BetaShares FTSE 100 ETF</t>
  </si>
  <si>
    <t xml:space="preserve">2142560   </t>
  </si>
  <si>
    <t>Mediolanum BB MS Glbl Selection</t>
  </si>
  <si>
    <t xml:space="preserve">415757    </t>
  </si>
  <si>
    <t>MassMutual Select T. Rowe Prc Intl Eq Fd</t>
  </si>
  <si>
    <t xml:space="preserve">1748807   </t>
  </si>
  <si>
    <t>Barclays UK Alpha Fund</t>
  </si>
  <si>
    <t xml:space="preserve">599026    </t>
  </si>
  <si>
    <t>SSGA State Street UK Index Equity Fd</t>
  </si>
  <si>
    <t xml:space="preserve">1067357   </t>
  </si>
  <si>
    <t>BNYM Mellon SL ACWI ex-US Fund</t>
  </si>
  <si>
    <t xml:space="preserve">812954    </t>
  </si>
  <si>
    <t xml:space="preserve">48039     </t>
  </si>
  <si>
    <t>Aviva M &amp; G UK Select Int</t>
  </si>
  <si>
    <t xml:space="preserve">47370     </t>
  </si>
  <si>
    <t>CNP Assur NAM Actions Europe</t>
  </si>
  <si>
    <t xml:space="preserve">528368    </t>
  </si>
  <si>
    <t>CMIG UK Equity</t>
  </si>
  <si>
    <t xml:space="preserve">593879    </t>
  </si>
  <si>
    <t>UBS (Lux) SS Systmtc Allc Port Mdm (USD)</t>
  </si>
  <si>
    <t xml:space="preserve">1502438   </t>
  </si>
  <si>
    <t>Causeway Global Value UCITS Fund</t>
  </si>
  <si>
    <t xml:space="preserve">2272844   </t>
  </si>
  <si>
    <t>Barclays Charity Fund</t>
  </si>
  <si>
    <t xml:space="preserve">1030557   </t>
  </si>
  <si>
    <t>VT III Vantagepoint Overseas Eq Idx Fd</t>
  </si>
  <si>
    <t xml:space="preserve">1280940   </t>
  </si>
  <si>
    <t>Thrivent International Allocation Fund</t>
  </si>
  <si>
    <t xml:space="preserve">271437    </t>
  </si>
  <si>
    <t>L&amp;G Pension PMC Ethical UK Eq Inx Acc</t>
  </si>
  <si>
    <t xml:space="preserve">194696    </t>
  </si>
  <si>
    <t>Northern Active M International Eq Fd</t>
  </si>
  <si>
    <t xml:space="preserve">148801    </t>
  </si>
  <si>
    <t>GAM UK Equity Income</t>
  </si>
  <si>
    <t xml:space="preserve">1657263   </t>
  </si>
  <si>
    <t>Nordea Invest Basis 3</t>
  </si>
  <si>
    <t xml:space="preserve">54634     </t>
  </si>
  <si>
    <t>Putnam Dynamic Asset Allocation Gr Fund</t>
  </si>
  <si>
    <t xml:space="preserve">1426      </t>
  </si>
  <si>
    <t>HSBC FTSE All-World Index Fund</t>
  </si>
  <si>
    <t xml:space="preserve">913792    </t>
  </si>
  <si>
    <t>Barclays LifePath Index 2020 NL Fund</t>
  </si>
  <si>
    <t xml:space="preserve">393271    </t>
  </si>
  <si>
    <t>Hansard EU UK Stlg MgdGrs(FidMnyBldrBal)</t>
  </si>
  <si>
    <t xml:space="preserve">53142     </t>
  </si>
  <si>
    <t>Undrly Scot Eq Caut Lifestyle Pen</t>
  </si>
  <si>
    <t xml:space="preserve">393109    </t>
  </si>
  <si>
    <t>MDPIM International Equity Idx Pl</t>
  </si>
  <si>
    <t xml:space="preserve">1409917   </t>
  </si>
  <si>
    <t>Vanguard SRI FTSE Dev Eurp II CCF</t>
  </si>
  <si>
    <t xml:space="preserve">1575015   </t>
  </si>
  <si>
    <t>CBUS Super Inc Stream Growth</t>
  </si>
  <si>
    <t xml:space="preserve">439420    </t>
  </si>
  <si>
    <t>Harding Loevner International Eq</t>
  </si>
  <si>
    <t xml:space="preserve">764812    </t>
  </si>
  <si>
    <t>CSIF (CH) Equity Europe ex CH Blue</t>
  </si>
  <si>
    <t xml:space="preserve">431760    </t>
  </si>
  <si>
    <t>ASI UK High Alpha Equity Fund</t>
  </si>
  <si>
    <t xml:space="preserve">49105     </t>
  </si>
  <si>
    <t>AST International Value Portfolio</t>
  </si>
  <si>
    <t xml:space="preserve">16533     </t>
  </si>
  <si>
    <t>Thrivent Global Stock Portfolio</t>
  </si>
  <si>
    <t xml:space="preserve">15883     </t>
  </si>
  <si>
    <t>iShares MSCI World EUR Hedged ETF</t>
  </si>
  <si>
    <t xml:space="preserve">517069    </t>
  </si>
  <si>
    <t>Franklin International Core Equity Fd</t>
  </si>
  <si>
    <t xml:space="preserve">2186308   </t>
  </si>
  <si>
    <t>GlobalAccess UK Opportunities Fund</t>
  </si>
  <si>
    <t xml:space="preserve">396538    </t>
  </si>
  <si>
    <t>Candriam Quant Equities Europe</t>
  </si>
  <si>
    <t xml:space="preserve">136965    </t>
  </si>
  <si>
    <t>Undrly Wesleyan Assurance Managed Life</t>
  </si>
  <si>
    <t xml:space="preserve">592317    </t>
  </si>
  <si>
    <t>ZIL Blackrock Glbl United Kingdom GBP</t>
  </si>
  <si>
    <t xml:space="preserve">47618     </t>
  </si>
  <si>
    <t xml:space="preserve">1151689   </t>
  </si>
  <si>
    <t>Mediolanum Ch Europ Equity</t>
  </si>
  <si>
    <t xml:space="preserve">53882     </t>
  </si>
  <si>
    <t>Dimensional Global Core Equity</t>
  </si>
  <si>
    <t xml:space="preserve">434975    </t>
  </si>
  <si>
    <t>Xtrackers MSCI Europe Hedged Equity ETF</t>
  </si>
  <si>
    <t xml:space="preserve">815758    </t>
  </si>
  <si>
    <t>BancoPosta Mix 3</t>
  </si>
  <si>
    <t xml:space="preserve">1519178   </t>
  </si>
  <si>
    <t>Länsförsäkringar Sparmål 2015</t>
  </si>
  <si>
    <t xml:space="preserve">47353     </t>
  </si>
  <si>
    <t>Principal Overseas Fund</t>
  </si>
  <si>
    <t xml:space="preserve">334120    </t>
  </si>
  <si>
    <t>MDPIM International Equity Pool</t>
  </si>
  <si>
    <t xml:space="preserve">537224    </t>
  </si>
  <si>
    <t>Russell Global Opportunities $A Hgd</t>
  </si>
  <si>
    <t xml:space="preserve">785631    </t>
  </si>
  <si>
    <t xml:space="preserve">1216325   </t>
  </si>
  <si>
    <t>BEA Union Investment Global Equity Fund</t>
  </si>
  <si>
    <t xml:space="preserve">745811    </t>
  </si>
  <si>
    <t xml:space="preserve">449425    </t>
  </si>
  <si>
    <t>Quilter Investors UK Equity Income Fund</t>
  </si>
  <si>
    <t xml:space="preserve">1780730   </t>
  </si>
  <si>
    <t>JHancock International Stra Eq Allc Fd</t>
  </si>
  <si>
    <t xml:space="preserve">1287944   </t>
  </si>
  <si>
    <t>Legal &amp; General UK 350 Index Fund</t>
  </si>
  <si>
    <t xml:space="preserve">208284    </t>
  </si>
  <si>
    <t>QMA INTL DEVEL MARKET IDX</t>
  </si>
  <si>
    <t xml:space="preserve">675766    </t>
  </si>
  <si>
    <t>Eurizon Equity Europe LTE</t>
  </si>
  <si>
    <t xml:space="preserve">860733    </t>
  </si>
  <si>
    <t>Halifax Spec Situations</t>
  </si>
  <si>
    <t xml:space="preserve">46569     </t>
  </si>
  <si>
    <t>Eurizon Azioni Internazionali</t>
  </si>
  <si>
    <t xml:space="preserve">48522     </t>
  </si>
  <si>
    <t>Morningstar Multi Asset Real Return Fund</t>
  </si>
  <si>
    <t xml:space="preserve">369006    </t>
  </si>
  <si>
    <t>AST QMA International Core Eq Portfolio</t>
  </si>
  <si>
    <t xml:space="preserve">1002811   </t>
  </si>
  <si>
    <t>CSIF (CH) I Equity World ex CH Blue</t>
  </si>
  <si>
    <t xml:space="preserve">924393    </t>
  </si>
  <si>
    <t>Invesco MSCI Europe ETF(Collateral Portfolio)</t>
  </si>
  <si>
    <t xml:space="preserve">2029070   </t>
  </si>
  <si>
    <t>NT Quality Large Cap Core Intl</t>
  </si>
  <si>
    <t xml:space="preserve">19139     </t>
  </si>
  <si>
    <t>BNYM Mellon SL MVP International SIF</t>
  </si>
  <si>
    <t xml:space="preserve">660305    </t>
  </si>
  <si>
    <t>iShares Edge MSCI Intl Value Factor ETF</t>
  </si>
  <si>
    <t xml:space="preserve">1030682   </t>
  </si>
  <si>
    <t>CIBC International Index Fund</t>
  </si>
  <si>
    <t xml:space="preserve">76270     </t>
  </si>
  <si>
    <t>Northern Trust Coll Qt Ehncd EAFE Fund L</t>
  </si>
  <si>
    <t xml:space="preserve">620751    </t>
  </si>
  <si>
    <t>EQ/International Core Managed Vol Port</t>
  </si>
  <si>
    <t xml:space="preserve">16268     </t>
  </si>
  <si>
    <t xml:space="preserve">327714    </t>
  </si>
  <si>
    <t>Invesco Goldman Sachs Equity Fac Eur ETF</t>
  </si>
  <si>
    <t xml:space="preserve">1951245   </t>
  </si>
  <si>
    <t>Undrly ReAssure RA UK&amp;Glbl Eq Trckr Pen</t>
  </si>
  <si>
    <t xml:space="preserve">1064480   </t>
  </si>
  <si>
    <t>Eurizon Azioni Energia E Materie Prime</t>
  </si>
  <si>
    <t xml:space="preserve">49874     </t>
  </si>
  <si>
    <t>Slater Income Fund</t>
  </si>
  <si>
    <t xml:space="preserve">598383    </t>
  </si>
  <si>
    <t>Investin K Invest Globale Aktier</t>
  </si>
  <si>
    <t xml:space="preserve">1004602   </t>
  </si>
  <si>
    <t>JHancock Multifactor Developed Intl ETF</t>
  </si>
  <si>
    <t xml:space="preserve">1289136   </t>
  </si>
  <si>
    <t>DekaLux-Europa</t>
  </si>
  <si>
    <t xml:space="preserve">58259     </t>
  </si>
  <si>
    <t>Schroder UK Alpha Income Fund</t>
  </si>
  <si>
    <t xml:space="preserve">96632     </t>
  </si>
  <si>
    <t>SSgA Wrld ex US Indx NL Ser Fund</t>
  </si>
  <si>
    <t xml:space="preserve">627125    </t>
  </si>
  <si>
    <t>JPM Global Balanced Fund</t>
  </si>
  <si>
    <t xml:space="preserve">46979     </t>
  </si>
  <si>
    <t>Undrly AXA Wealth Schroder Mgd Pen</t>
  </si>
  <si>
    <t xml:space="preserve">315906    </t>
  </si>
  <si>
    <t>Nykredit Invest Aktieallokering Akk KL</t>
  </si>
  <si>
    <t xml:space="preserve">1504400   </t>
  </si>
  <si>
    <t>Capital Group International Equity</t>
  </si>
  <si>
    <t xml:space="preserve">637286    </t>
  </si>
  <si>
    <t>iShares MSCI UK ETF</t>
  </si>
  <si>
    <t xml:space="preserve">460624    </t>
  </si>
  <si>
    <t>iShares DJ Global Titans 50 (DE)</t>
  </si>
  <si>
    <t xml:space="preserve">49735     </t>
  </si>
  <si>
    <t>Vanguard SRI FTSE Dev Wrld II CCF</t>
  </si>
  <si>
    <t xml:space="preserve">2320352   </t>
  </si>
  <si>
    <t>SPDR® MSCI Europe ETF</t>
  </si>
  <si>
    <t xml:space="preserve">981631    </t>
  </si>
  <si>
    <t>KBC Instl Fd Euro Satellite Equity</t>
  </si>
  <si>
    <t xml:space="preserve">54440     </t>
  </si>
  <si>
    <t>BCI Worldwide Flexible Style Fund</t>
  </si>
  <si>
    <t xml:space="preserve">1798213   </t>
  </si>
  <si>
    <t>GuideStone Funds International Eq Idx Fd</t>
  </si>
  <si>
    <t xml:space="preserve">1047543   </t>
  </si>
  <si>
    <t>BlackRock Natural Resources Trust Fund</t>
  </si>
  <si>
    <t xml:space="preserve">2072      </t>
  </si>
  <si>
    <t>JPMorgan SAR European Fund</t>
  </si>
  <si>
    <t xml:space="preserve">306456    </t>
  </si>
  <si>
    <t>Undrly AXA Life Ftse All Share Track</t>
  </si>
  <si>
    <t xml:space="preserve">451488    </t>
  </si>
  <si>
    <t>Strategic Advisers® International Fund</t>
  </si>
  <si>
    <t xml:space="preserve">446192    </t>
  </si>
  <si>
    <t>Undrly Aquila Life Glbl3000 Wght InxLife</t>
  </si>
  <si>
    <t xml:space="preserve">1126083   </t>
  </si>
  <si>
    <t>Undry ReAssure AL UK Eq Acc Pen</t>
  </si>
  <si>
    <t xml:space="preserve">478492    </t>
  </si>
  <si>
    <t>MT Total Return</t>
  </si>
  <si>
    <t xml:space="preserve">47792     </t>
  </si>
  <si>
    <t>Satrix World Equity Tracker Fund</t>
  </si>
  <si>
    <t xml:space="preserve">207964    </t>
  </si>
  <si>
    <t>AMP Capital Global Shares MM</t>
  </si>
  <si>
    <t xml:space="preserve">766644    </t>
  </si>
  <si>
    <t>Nordea Asset Alloc Optima Sub-Fund</t>
  </si>
  <si>
    <t xml:space="preserve">182063    </t>
  </si>
  <si>
    <t>Undrly Zurich High Income AL</t>
  </si>
  <si>
    <t xml:space="preserve">90233     </t>
  </si>
  <si>
    <t>BlackRock Charities UK Equity ESG Fund</t>
  </si>
  <si>
    <t xml:space="preserve">2332605   </t>
  </si>
  <si>
    <t>Undrly SJP Multi Asset Life</t>
  </si>
  <si>
    <t xml:space="preserve">312405    </t>
  </si>
  <si>
    <t>Vanguard SRI European Stk</t>
  </si>
  <si>
    <t xml:space="preserve">511580    </t>
  </si>
  <si>
    <t xml:space="preserve">367214    </t>
  </si>
  <si>
    <t>Vanguard Growth Index Fund</t>
  </si>
  <si>
    <t xml:space="preserve">272563    </t>
  </si>
  <si>
    <t>Vanguard Diversified Growth ETF</t>
  </si>
  <si>
    <t xml:space="preserve">1575059   </t>
  </si>
  <si>
    <t>AEGON Mix</t>
  </si>
  <si>
    <t xml:space="preserve">157534    </t>
  </si>
  <si>
    <t>Undrly ReAssure HL UKFreeEqUT Pen</t>
  </si>
  <si>
    <t xml:space="preserve">139792    </t>
  </si>
  <si>
    <t>CSIF (CH) III Eq Wrl ex CH B Pnsn Fd</t>
  </si>
  <si>
    <t xml:space="preserve">924394    </t>
  </si>
  <si>
    <t>BNYM Mellon DB NSL ACWI ex-US Fund</t>
  </si>
  <si>
    <t xml:space="preserve">2170155   </t>
  </si>
  <si>
    <t>Morningstar Balanced Real Return Fund A</t>
  </si>
  <si>
    <t xml:space="preserve">367351    </t>
  </si>
  <si>
    <t>Morningstar International Equity Fund</t>
  </si>
  <si>
    <t xml:space="preserve">1946606   </t>
  </si>
  <si>
    <t>iShares Core MSCI EAFE IMI ETF CADH</t>
  </si>
  <si>
    <t xml:space="preserve">1005036   </t>
  </si>
  <si>
    <t>iShares MSCI Total International Idx Fd</t>
  </si>
  <si>
    <t xml:space="preserve">621879    </t>
  </si>
  <si>
    <t>ING DIRECT Super Option Intl Shr (Hgd)</t>
  </si>
  <si>
    <t xml:space="preserve">137027    </t>
  </si>
  <si>
    <t>ING DIRECT Super Option Intl Shares</t>
  </si>
  <si>
    <t xml:space="preserve">371305    </t>
  </si>
  <si>
    <t>Bindex Europa Índice FI</t>
  </si>
  <si>
    <t xml:space="preserve">1506114   </t>
  </si>
  <si>
    <t>BlackRock Armed Forces Chrts Gr&amp;Inc Fd</t>
  </si>
  <si>
    <t xml:space="preserve">2332607   </t>
  </si>
  <si>
    <t xml:space="preserve">529521    </t>
  </si>
  <si>
    <t>ILI Schroder Intl QEP Global Core GBP</t>
  </si>
  <si>
    <t xml:space="preserve">52742     </t>
  </si>
  <si>
    <t>Undrly Stan Life Mixed Ast 20-60% Life</t>
  </si>
  <si>
    <t xml:space="preserve">83789     </t>
  </si>
  <si>
    <t>Undrly Stan Life In House Fd F3 Forptfl</t>
  </si>
  <si>
    <t xml:space="preserve">329058    </t>
  </si>
  <si>
    <t>Russell Inv Global Equity Fund</t>
  </si>
  <si>
    <t xml:space="preserve">198470    </t>
  </si>
  <si>
    <t>Old Mutual Dynamic Floor</t>
  </si>
  <si>
    <t xml:space="preserve">391138    </t>
  </si>
  <si>
    <t>iShares World Equity Index Fund (LU)</t>
  </si>
  <si>
    <t xml:space="preserve">709368    </t>
  </si>
  <si>
    <t>Fidelity Inst UK</t>
  </si>
  <si>
    <t xml:space="preserve">52522     </t>
  </si>
  <si>
    <t>Mondrian Inv - All Countries World ex US</t>
  </si>
  <si>
    <t xml:space="preserve">20548     </t>
  </si>
  <si>
    <t>Undrly Halifax Opportunity Life</t>
  </si>
  <si>
    <t xml:space="preserve">591558    </t>
  </si>
  <si>
    <t>AST Advanced Strategies Portfolio</t>
  </si>
  <si>
    <t xml:space="preserve">141945    </t>
  </si>
  <si>
    <t>Thesis Destiny</t>
  </si>
  <si>
    <t xml:space="preserve">505262    </t>
  </si>
  <si>
    <t>Rathbone Active Income and Growth Fund</t>
  </si>
  <si>
    <t xml:space="preserve">913814    </t>
  </si>
  <si>
    <t>Deka MSCI Europe ETF</t>
  </si>
  <si>
    <t xml:space="preserve">424647    </t>
  </si>
  <si>
    <t>Skandia SMART Balanserad</t>
  </si>
  <si>
    <t xml:space="preserve">48942     </t>
  </si>
  <si>
    <t>KBIGI Global Developed Equity Strategy</t>
  </si>
  <si>
    <t xml:space="preserve">576950    </t>
  </si>
  <si>
    <t>Wesleyan UK Growth</t>
  </si>
  <si>
    <t xml:space="preserve">1206425   </t>
  </si>
  <si>
    <t>BNY Mellon International Stock Index Fd</t>
  </si>
  <si>
    <t xml:space="preserve">5489      </t>
  </si>
  <si>
    <t>EQ/AB Dynamic Moderate Growth Portfolio</t>
  </si>
  <si>
    <t xml:space="preserve">559418    </t>
  </si>
  <si>
    <t>Wells Fargo/SSGA Global Equity Index</t>
  </si>
  <si>
    <t xml:space="preserve">1260480   </t>
  </si>
  <si>
    <t>SEI GMF Quantitative UK Equity</t>
  </si>
  <si>
    <t xml:space="preserve">582445    </t>
  </si>
  <si>
    <t>SWC (CH) IPF III IEF MSCI®WldexCH</t>
  </si>
  <si>
    <t xml:space="preserve">815294    </t>
  </si>
  <si>
    <t>Putnam Dynamic Asset Allocation Bal Fund</t>
  </si>
  <si>
    <t xml:space="preserve">491       </t>
  </si>
  <si>
    <t>Undrly Pru Light Green Pen</t>
  </si>
  <si>
    <t xml:space="preserve">305814    </t>
  </si>
  <si>
    <t>AXA Framlington UK Equity Income Fund</t>
  </si>
  <si>
    <t xml:space="preserve">374241    </t>
  </si>
  <si>
    <t>EQ/Global Equity Managed Volatil Port</t>
  </si>
  <si>
    <t xml:space="preserve">17261     </t>
  </si>
  <si>
    <t>Thesis Destiny B</t>
  </si>
  <si>
    <t xml:space="preserve">505263    </t>
  </si>
  <si>
    <t>Amundi Azionario Europa</t>
  </si>
  <si>
    <t xml:space="preserve">49276     </t>
  </si>
  <si>
    <t>HSBC Managed Growth</t>
  </si>
  <si>
    <t xml:space="preserve">150140    </t>
  </si>
  <si>
    <t>Schroders QEP Global Core</t>
  </si>
  <si>
    <t xml:space="preserve">358220    </t>
  </si>
  <si>
    <t>Dimensional World Equity Fund</t>
  </si>
  <si>
    <t xml:space="preserve">625962    </t>
  </si>
  <si>
    <t>Shires Income PLC</t>
  </si>
  <si>
    <t xml:space="preserve">343849    </t>
  </si>
  <si>
    <t>Undrly Canlife Equity Life</t>
  </si>
  <si>
    <t xml:space="preserve">309006    </t>
  </si>
  <si>
    <t>LSV Intl Value Equity Fund</t>
  </si>
  <si>
    <t xml:space="preserve">1883561   </t>
  </si>
  <si>
    <t>State Street Global All Cap Equity Index</t>
  </si>
  <si>
    <t xml:space="preserve">1165548   </t>
  </si>
  <si>
    <t>American Funds IS® Intl Gr And Inc Fund</t>
  </si>
  <si>
    <t xml:space="preserve">354032    </t>
  </si>
  <si>
    <t>Schroder Sustainable Multi-Factor Eq Fd</t>
  </si>
  <si>
    <t xml:space="preserve">1972919   </t>
  </si>
  <si>
    <t>Undrly BlackRock Threadneedle UK Eq</t>
  </si>
  <si>
    <t xml:space="preserve">318168    </t>
  </si>
  <si>
    <t>AST T. Rowe Price Growth Opps Port</t>
  </si>
  <si>
    <t xml:space="preserve">847770    </t>
  </si>
  <si>
    <t>T. Rowe Price International Eq Idx Fd</t>
  </si>
  <si>
    <t xml:space="preserve">6174      </t>
  </si>
  <si>
    <t>Franklin FTSE United Kingdom ETF</t>
  </si>
  <si>
    <t xml:space="preserve">1534263   </t>
  </si>
  <si>
    <t>CLI Fidelity MoneyBuilder Gth</t>
  </si>
  <si>
    <t xml:space="preserve">53136     </t>
  </si>
  <si>
    <t>ES R&amp;M UK Equity High Alpha Fund</t>
  </si>
  <si>
    <t xml:space="preserve">395014    </t>
  </si>
  <si>
    <t>Fidelity Index World Fund</t>
  </si>
  <si>
    <t xml:space="preserve">725357    </t>
  </si>
  <si>
    <t>IQ 500 International ETF</t>
  </si>
  <si>
    <t xml:space="preserve">1919928   </t>
  </si>
  <si>
    <t>Allied Dunbar Intl UK Capital Gr</t>
  </si>
  <si>
    <t xml:space="preserve">402959    </t>
  </si>
  <si>
    <t>LI Aktier Globale Indeks</t>
  </si>
  <si>
    <t xml:space="preserve">442115    </t>
  </si>
  <si>
    <t>MGTS AFH DA UK Multi-Cap Growth Fund</t>
  </si>
  <si>
    <t xml:space="preserve">1517979   </t>
  </si>
  <si>
    <t>Undrly AXA UK Tracker Life</t>
  </si>
  <si>
    <t xml:space="preserve">55695     </t>
  </si>
  <si>
    <t>Russell Inv World Equity Fund II</t>
  </si>
  <si>
    <t xml:space="preserve">352381    </t>
  </si>
  <si>
    <t>PFA Indeks Europa Aktier</t>
  </si>
  <si>
    <t xml:space="preserve">899990    </t>
  </si>
  <si>
    <t>Nordea Global Passiv</t>
  </si>
  <si>
    <t xml:space="preserve">714288    </t>
  </si>
  <si>
    <t>Russell Inv Global Equity Pool</t>
  </si>
  <si>
    <t xml:space="preserve">318270    </t>
  </si>
  <si>
    <t>Nordea Avtalspensionsfond Midi</t>
  </si>
  <si>
    <t xml:space="preserve">54606     </t>
  </si>
  <si>
    <t>JHVIT International Equity Index Trust</t>
  </si>
  <si>
    <t xml:space="preserve">14937     </t>
  </si>
  <si>
    <t>Jyske Invest Europæiske Aktier KL</t>
  </si>
  <si>
    <t xml:space="preserve">53351     </t>
  </si>
  <si>
    <t>Schroder Core UK Equity Fund</t>
  </si>
  <si>
    <t xml:space="preserve">45700     </t>
  </si>
  <si>
    <t>T. Rowe Price International Eq Idx Trust</t>
  </si>
  <si>
    <t xml:space="preserve">2352519   </t>
  </si>
  <si>
    <t>HSBC MSCI World ETF</t>
  </si>
  <si>
    <t xml:space="preserve">525145    </t>
  </si>
  <si>
    <t>Amundi IS MSCI World</t>
  </si>
  <si>
    <t xml:space="preserve">847075    </t>
  </si>
  <si>
    <t>Vanguard Diversified High Growth ETF</t>
  </si>
  <si>
    <t xml:space="preserve">1575060   </t>
  </si>
  <si>
    <t>iShares MSCI Global Energy Producers ETF</t>
  </si>
  <si>
    <t xml:space="preserve">639175    </t>
  </si>
  <si>
    <t>Compt - Europe</t>
  </si>
  <si>
    <t xml:space="preserve">1075391   </t>
  </si>
  <si>
    <t>PruM&amp;G UK Equity Dividend</t>
  </si>
  <si>
    <t xml:space="preserve">306575    </t>
  </si>
  <si>
    <t>Undrly Canlife British Blue Chip Life</t>
  </si>
  <si>
    <t xml:space="preserve">316683    </t>
  </si>
  <si>
    <t>Nordea Eurooppa Indeksirahasto</t>
  </si>
  <si>
    <t xml:space="preserve">402524    </t>
  </si>
  <si>
    <t>BBVA Renta Variable PP</t>
  </si>
  <si>
    <t xml:space="preserve">535137    </t>
  </si>
  <si>
    <t>MAIF Investissement Responsable Europe</t>
  </si>
  <si>
    <t xml:space="preserve">815574    </t>
  </si>
  <si>
    <t>ASI UK Growth Equity Fund</t>
  </si>
  <si>
    <t xml:space="preserve">49111     </t>
  </si>
  <si>
    <t>Xtrackers FTSE 100 Income ETF</t>
  </si>
  <si>
    <t xml:space="preserve">836609    </t>
  </si>
  <si>
    <t>AS SICAV I World Res Eq Fd</t>
  </si>
  <si>
    <t xml:space="preserve">496010    </t>
  </si>
  <si>
    <t>SAST SA Putnam International Gr &amp; Inc</t>
  </si>
  <si>
    <t xml:space="preserve">16172     </t>
  </si>
  <si>
    <t>SVS Brown Shipley Balanced Fund</t>
  </si>
  <si>
    <t xml:space="preserve">931613    </t>
  </si>
  <si>
    <t>Wellington Diversified Infl Hedges Fund</t>
  </si>
  <si>
    <t xml:space="preserve">623844    </t>
  </si>
  <si>
    <t>Hartford International Equity Fund</t>
  </si>
  <si>
    <t xml:space="preserve">306496    </t>
  </si>
  <si>
    <t>Northern International Equity Fund</t>
  </si>
  <si>
    <t xml:space="preserve">3113      </t>
  </si>
  <si>
    <t>SEI GMF UK Equity Fund</t>
  </si>
  <si>
    <t xml:space="preserve">123401    </t>
  </si>
  <si>
    <t>AGF European Equity Class</t>
  </si>
  <si>
    <t xml:space="preserve">79724     </t>
  </si>
  <si>
    <t>ES R&amp;M UK Equity Income Fund</t>
  </si>
  <si>
    <t xml:space="preserve">402928    </t>
  </si>
  <si>
    <t>SAST SA International Index Portfolio</t>
  </si>
  <si>
    <t xml:space="preserve">1363889   </t>
  </si>
  <si>
    <t>Undrly Barclays Life FTSE 100 Pen</t>
  </si>
  <si>
    <t xml:space="preserve">556223    </t>
  </si>
  <si>
    <t>TM UBS (UK) - UK Balanced</t>
  </si>
  <si>
    <t xml:space="preserve">333129    </t>
  </si>
  <si>
    <t>Vanguard High Growth Index</t>
  </si>
  <si>
    <t xml:space="preserve">272564    </t>
  </si>
  <si>
    <t>Undrly AIPL UK Equity Active</t>
  </si>
  <si>
    <t xml:space="preserve">2354328   </t>
  </si>
  <si>
    <t xml:space="preserve">1000168   </t>
  </si>
  <si>
    <t>Merian UK Equity Income Fund</t>
  </si>
  <si>
    <t xml:space="preserve">48035     </t>
  </si>
  <si>
    <t>iShares MSCI World CHF Hedged ETF</t>
  </si>
  <si>
    <t xml:space="preserve">768187    </t>
  </si>
  <si>
    <t>Amundi SF European Research</t>
  </si>
  <si>
    <t xml:space="preserve">2169083   </t>
  </si>
  <si>
    <t>iShares Hedged International Equity Idx</t>
  </si>
  <si>
    <t xml:space="preserve">904905    </t>
  </si>
  <si>
    <t>BlackRock Natural Resources Gr &amp; Inc Fd</t>
  </si>
  <si>
    <t xml:space="preserve">597100    </t>
  </si>
  <si>
    <t>Undrly BlackRock Lf UK Eq Optm AE Acc Lf</t>
  </si>
  <si>
    <t xml:space="preserve">2069429   </t>
  </si>
  <si>
    <t>Invesco MSCI World ETF(Collateral Portfolio)</t>
  </si>
  <si>
    <t xml:space="preserve">2029073   </t>
  </si>
  <si>
    <t>BrighthouseI Schroders Glb Mlt-Asst Port</t>
  </si>
  <si>
    <t xml:space="preserve">680123    </t>
  </si>
  <si>
    <t>Vanguard FTSE Dev Wld II Com Cntrl</t>
  </si>
  <si>
    <t xml:space="preserve">1125738   </t>
  </si>
  <si>
    <t>Vanguard Diversified Balanced ETF</t>
  </si>
  <si>
    <t xml:space="preserve">1575057   </t>
  </si>
  <si>
    <t>AQR Capital Intern Enhanced Equity</t>
  </si>
  <si>
    <t xml:space="preserve">448648    </t>
  </si>
  <si>
    <t>Xtrackers FTSE 100 ETF</t>
  </si>
  <si>
    <t xml:space="preserve">836618    </t>
  </si>
  <si>
    <t>VT Vanneck Equity Fund</t>
  </si>
  <si>
    <t xml:space="preserve">878105    </t>
  </si>
  <si>
    <t>Allianz UK Equity Income Fund</t>
  </si>
  <si>
    <t xml:space="preserve">44622     </t>
  </si>
  <si>
    <t>Vanguard FTSE Developed Europe ETF</t>
  </si>
  <si>
    <t xml:space="preserve">928944    </t>
  </si>
  <si>
    <t>FIAM Index Target Date 2030</t>
  </si>
  <si>
    <t xml:space="preserve">1000435   </t>
  </si>
  <si>
    <t>BlackRock Catholic Charities Gr &amp; Inc Fd</t>
  </si>
  <si>
    <t xml:space="preserve">2332608   </t>
  </si>
  <si>
    <t xml:space="preserve">318138    </t>
  </si>
  <si>
    <t>Hosking Global Sub-Fund No.1</t>
  </si>
  <si>
    <t xml:space="preserve">2265509   </t>
  </si>
  <si>
    <t>Columbia Global Opportunities Fund</t>
  </si>
  <si>
    <t xml:space="preserve">1602      </t>
  </si>
  <si>
    <t>Nordea Equity Core</t>
  </si>
  <si>
    <t xml:space="preserve">1161763   </t>
  </si>
  <si>
    <t>FlexShares Mstar DevMkts ex-US FctTiltFd</t>
  </si>
  <si>
    <t xml:space="preserve">695093    </t>
  </si>
  <si>
    <t>Undrly Canlife British Blue Chip Pen</t>
  </si>
  <si>
    <t xml:space="preserve">78603     </t>
  </si>
  <si>
    <t>Undrly Stan Life Managed 70:30 Pen</t>
  </si>
  <si>
    <t xml:space="preserve">1272085   </t>
  </si>
  <si>
    <t>NT ACWI Market Index Fund - Non Lending</t>
  </si>
  <si>
    <t xml:space="preserve">718512    </t>
  </si>
  <si>
    <t>Vanguard Balanced Index</t>
  </si>
  <si>
    <t xml:space="preserve">272562    </t>
  </si>
  <si>
    <t>DFA Large Cap International Portfolio</t>
  </si>
  <si>
    <t xml:space="preserve">712       </t>
  </si>
  <si>
    <t xml:space="preserve">943268    </t>
  </si>
  <si>
    <t>Liontrust GF UK Growth Fund</t>
  </si>
  <si>
    <t xml:space="preserve">990316    </t>
  </si>
  <si>
    <t>SWC AST Avant Aktien Ausland Idx</t>
  </si>
  <si>
    <t xml:space="preserve">656740    </t>
  </si>
  <si>
    <t>St James's Pl Global Equity</t>
  </si>
  <si>
    <t xml:space="preserve">597615    </t>
  </si>
  <si>
    <t>Suncorp BSuper Sup Morningstar Growth</t>
  </si>
  <si>
    <t xml:space="preserve">369008    </t>
  </si>
  <si>
    <t>Thesis Global Balanced Strategy Fund</t>
  </si>
  <si>
    <t xml:space="preserve">832931    </t>
  </si>
  <si>
    <t>Windsor Lf Balanced IP SPUndrl</t>
  </si>
  <si>
    <t xml:space="preserve">478464    </t>
  </si>
  <si>
    <t>DFA Tax-Managed International Value Port</t>
  </si>
  <si>
    <t xml:space="preserve">5363      </t>
  </si>
  <si>
    <t>Vanguard FTSE Europe Shares ETF</t>
  </si>
  <si>
    <t xml:space="preserve">1122176   </t>
  </si>
  <si>
    <t>Schroder Moorgate I Fund</t>
  </si>
  <si>
    <t xml:space="preserve">1897190   </t>
  </si>
  <si>
    <t>AQR International Equity CIT</t>
  </si>
  <si>
    <t xml:space="preserve">452009    </t>
  </si>
  <si>
    <t>Mediolanum BB Coupon Strategy Collection</t>
  </si>
  <si>
    <t xml:space="preserve">598777    </t>
  </si>
  <si>
    <t>Hansard EU European Mgd (Fidelity) S2</t>
  </si>
  <si>
    <t xml:space="preserve">55278     </t>
  </si>
  <si>
    <t>iShares Europe Index Fund (IE)</t>
  </si>
  <si>
    <t xml:space="preserve">677109    </t>
  </si>
  <si>
    <t>UBS ETF MSCI World</t>
  </si>
  <si>
    <t xml:space="preserve">313408    </t>
  </si>
  <si>
    <t>BlackRock Balanced Growth Portfolio Fund</t>
  </si>
  <si>
    <t xml:space="preserve">60322     </t>
  </si>
  <si>
    <t>Invesco Goldman Sachs Equity Fac Eur ETF(Collateral Portfolio)</t>
  </si>
  <si>
    <t xml:space="preserve">2029040   </t>
  </si>
  <si>
    <t>AllianzGI DMAP Moderate ATR USD-H</t>
  </si>
  <si>
    <t xml:space="preserve">1124082   </t>
  </si>
  <si>
    <t xml:space="preserve">2193966   </t>
  </si>
  <si>
    <t>UBS (Lux) SS Syst Allc Port Dyn (USD)</t>
  </si>
  <si>
    <t xml:space="preserve">1502445   </t>
  </si>
  <si>
    <t>iShares MSCI EAFE ETF (AU)</t>
  </si>
  <si>
    <t xml:space="preserve">14303     </t>
  </si>
  <si>
    <t>Omnis Multi-Asset Income Fund</t>
  </si>
  <si>
    <t xml:space="preserve">1020422   </t>
  </si>
  <si>
    <t>DFA Intl Social Cor Eq Portfolio</t>
  </si>
  <si>
    <t xml:space="preserve">723795    </t>
  </si>
  <si>
    <t>S &amp; W Magnum</t>
  </si>
  <si>
    <t xml:space="preserve">312609    </t>
  </si>
  <si>
    <t>S&amp;W Ourax Unit Trust</t>
  </si>
  <si>
    <t xml:space="preserve">491459    </t>
  </si>
  <si>
    <t>Robeco QI Glb Dev Enh Index Eq Fund</t>
  </si>
  <si>
    <t xml:space="preserve">1366482   </t>
  </si>
  <si>
    <t>Amundi - KBI Actions Monde</t>
  </si>
  <si>
    <t xml:space="preserve">481572    </t>
  </si>
  <si>
    <t>DFA International Value Portfolio</t>
  </si>
  <si>
    <t xml:space="preserve">1637      </t>
  </si>
  <si>
    <t>Pru Ret QMA Intl Dev Market Index SP</t>
  </si>
  <si>
    <t xml:space="preserve">751983    </t>
  </si>
  <si>
    <t>Janus Henderson Instl UK Equity Trck Tr</t>
  </si>
  <si>
    <t xml:space="preserve">731014    </t>
  </si>
  <si>
    <t>Capital Group Capital Income Bldr (Cnd)</t>
  </si>
  <si>
    <t xml:space="preserve">1983627   </t>
  </si>
  <si>
    <t>Garant Dynamic</t>
  </si>
  <si>
    <t xml:space="preserve">157363    </t>
  </si>
  <si>
    <t>iShares MSCI Europe IMI ETF</t>
  </si>
  <si>
    <t xml:space="preserve">866242    </t>
  </si>
  <si>
    <t>Undrly BlackRock Logica UK Eq Pen</t>
  </si>
  <si>
    <t xml:space="preserve">951763    </t>
  </si>
  <si>
    <t>CREF Global Equities Account</t>
  </si>
  <si>
    <t xml:space="preserve">15479     </t>
  </si>
  <si>
    <t>Amundi Actions Europe ISR</t>
  </si>
  <si>
    <t xml:space="preserve">276642    </t>
  </si>
  <si>
    <t>Schroder Responsible Value UK Equity Fd</t>
  </si>
  <si>
    <t xml:space="preserve">191095    </t>
  </si>
  <si>
    <t>Rathbone Core Invst Fd for Charities</t>
  </si>
  <si>
    <t xml:space="preserve">1276733   </t>
  </si>
  <si>
    <t>BNPP E MSCI Europe ex CW</t>
  </si>
  <si>
    <t xml:space="preserve">1135445   </t>
  </si>
  <si>
    <t>Pru Ret International Blend/AQR SP</t>
  </si>
  <si>
    <t xml:space="preserve">212992    </t>
  </si>
  <si>
    <t>BlackRock Income and Growth Inv Trust</t>
  </si>
  <si>
    <t xml:space="preserve">45502     </t>
  </si>
  <si>
    <t>iShares Core MSCI AllCntry Wld exCan ETF</t>
  </si>
  <si>
    <t xml:space="preserve">1005039   </t>
  </si>
  <si>
    <t>FIAM Index Target Date 2040</t>
  </si>
  <si>
    <t xml:space="preserve">1000437   </t>
  </si>
  <si>
    <t>BlackRock MSCI ACWI IMI Index NL Fund F</t>
  </si>
  <si>
    <t xml:space="preserve">761765    </t>
  </si>
  <si>
    <t>AMP NZRT ASB Growth</t>
  </si>
  <si>
    <t xml:space="preserve">482748    </t>
  </si>
  <si>
    <t>Amundi World Envir Power Eq Mother</t>
  </si>
  <si>
    <t xml:space="preserve">582683    </t>
  </si>
  <si>
    <t>Xtrackers MSCI World Value ETF</t>
  </si>
  <si>
    <t xml:space="preserve">927223    </t>
  </si>
  <si>
    <t>JPMorgan Global Allocation Fund</t>
  </si>
  <si>
    <t xml:space="preserve">621889    </t>
  </si>
  <si>
    <t>ON BlackRock Advantage International Eq</t>
  </si>
  <si>
    <t xml:space="preserve">15428     </t>
  </si>
  <si>
    <t>Mediolanum Ch International Eq</t>
  </si>
  <si>
    <t xml:space="preserve">352282    </t>
  </si>
  <si>
    <t>Undrly Standard Life UK Eq Sel Pen S2</t>
  </si>
  <si>
    <t xml:space="preserve">78769     </t>
  </si>
  <si>
    <t xml:space="preserve">957080    </t>
  </si>
  <si>
    <t xml:space="preserve">919241    </t>
  </si>
  <si>
    <t>KBC Eq Fd CSOB Akcvy Fd Divdvych Frm</t>
  </si>
  <si>
    <t xml:space="preserve">1529291   </t>
  </si>
  <si>
    <t xml:space="preserve">412951    </t>
  </si>
  <si>
    <t>Morningstar High Growth Rl Ret Fd A</t>
  </si>
  <si>
    <t xml:space="preserve">369007    </t>
  </si>
  <si>
    <t>IST Globe Index</t>
  </si>
  <si>
    <t xml:space="preserve">533814    </t>
  </si>
  <si>
    <t>Franklin FTSE Europe ETF</t>
  </si>
  <si>
    <t xml:space="preserve">1534247   </t>
  </si>
  <si>
    <t>Goldman Sachs Intl Eq Dividend&amp;Prm Fd</t>
  </si>
  <si>
    <t xml:space="preserve">259003    </t>
  </si>
  <si>
    <t>AB Global Factor Portfolio</t>
  </si>
  <si>
    <t xml:space="preserve">982888    </t>
  </si>
  <si>
    <t>Russell Inv Overseas Equity Pool</t>
  </si>
  <si>
    <t xml:space="preserve">318271    </t>
  </si>
  <si>
    <t>Osmosis Resource Efficient Core Equity</t>
  </si>
  <si>
    <t xml:space="preserve">1641386   </t>
  </si>
  <si>
    <t>Abbotsford Fund</t>
  </si>
  <si>
    <t xml:space="preserve">299687    </t>
  </si>
  <si>
    <t>ING Direct Streetwise Equity Growth Port</t>
  </si>
  <si>
    <t xml:space="preserve">622923    </t>
  </si>
  <si>
    <t>Jupiter Growth &amp; Income Fund</t>
  </si>
  <si>
    <t xml:space="preserve">47097     </t>
  </si>
  <si>
    <t>HSBC Managed Balanced</t>
  </si>
  <si>
    <t xml:space="preserve">147479    </t>
  </si>
  <si>
    <t>Nordea Invest Aktier</t>
  </si>
  <si>
    <t xml:space="preserve">54611     </t>
  </si>
  <si>
    <t>Hartford Global Real Asset Fund</t>
  </si>
  <si>
    <t xml:space="preserve">479874    </t>
  </si>
  <si>
    <t>TM UBS (UK) - UK Growth</t>
  </si>
  <si>
    <t xml:space="preserve">333131    </t>
  </si>
  <si>
    <t>Thesis Ambrose Fund</t>
  </si>
  <si>
    <t xml:space="preserve">597284    </t>
  </si>
  <si>
    <t>Undrly Choices Equity Pen</t>
  </si>
  <si>
    <t xml:space="preserve">2122987   </t>
  </si>
  <si>
    <t>Lazard Managed Equity Fund</t>
  </si>
  <si>
    <t xml:space="preserve">131486    </t>
  </si>
  <si>
    <t>BlackRock Intern Alpha Tilts</t>
  </si>
  <si>
    <t xml:space="preserve">623692    </t>
  </si>
  <si>
    <t>CIBC Atlas International Growth Fund</t>
  </si>
  <si>
    <t xml:space="preserve">2191373   </t>
  </si>
  <si>
    <t>Nordea Invest Basis 2</t>
  </si>
  <si>
    <t xml:space="preserve">54636     </t>
  </si>
  <si>
    <t>AB - Low Volatility Total Return Eq Port</t>
  </si>
  <si>
    <t xml:space="preserve">2030305   </t>
  </si>
  <si>
    <t xml:space="preserve">656731    </t>
  </si>
  <si>
    <t>Undrly HSBC Life UK Equity Life</t>
  </si>
  <si>
    <t xml:space="preserve">585749    </t>
  </si>
  <si>
    <t>Undrly Scot Eq Glb Pen</t>
  </si>
  <si>
    <t xml:space="preserve">393132    </t>
  </si>
  <si>
    <t>BrighthouseI JPMorgan Glb Actv Allc Port</t>
  </si>
  <si>
    <t xml:space="preserve">680129    </t>
  </si>
  <si>
    <t>Fidelity Selection Internationale</t>
  </si>
  <si>
    <t xml:space="preserve">55315     </t>
  </si>
  <si>
    <t>Newton Global Equity</t>
  </si>
  <si>
    <t xml:space="preserve">265345    </t>
  </si>
  <si>
    <t>Undrly L&amp;G Pen International</t>
  </si>
  <si>
    <t xml:space="preserve">728992    </t>
  </si>
  <si>
    <t>Wellington Diversified Infln Hedges</t>
  </si>
  <si>
    <t xml:space="preserve">402804    </t>
  </si>
  <si>
    <t>Wellington Diversified Inflation Hedges</t>
  </si>
  <si>
    <t xml:space="preserve">595626    </t>
  </si>
  <si>
    <t>RWC Income Opportunities Fund</t>
  </si>
  <si>
    <t xml:space="preserve">594217    </t>
  </si>
  <si>
    <t>Nordea Stratega 10</t>
  </si>
  <si>
    <t xml:space="preserve">62993     </t>
  </si>
  <si>
    <t>AB Global Strategic Core CT</t>
  </si>
  <si>
    <t xml:space="preserve">1313467   </t>
  </si>
  <si>
    <t>Hansard EU Barings Europa Gross</t>
  </si>
  <si>
    <t xml:space="preserve">63538     </t>
  </si>
  <si>
    <t>Nordea Plan Offensiv</t>
  </si>
  <si>
    <t xml:space="preserve">188447    </t>
  </si>
  <si>
    <t>Voya Multi-Manager Intl Factors Fd</t>
  </si>
  <si>
    <t xml:space="preserve">566479    </t>
  </si>
  <si>
    <t>FIAM Index Target Date 2020</t>
  </si>
  <si>
    <t xml:space="preserve">1000433   </t>
  </si>
  <si>
    <t xml:space="preserve">636496    </t>
  </si>
  <si>
    <t>Undrly ReAssure BL Managed 3 Acc Life</t>
  </si>
  <si>
    <t xml:space="preserve">2122939   </t>
  </si>
  <si>
    <t>Wellington Opportunistic Investment</t>
  </si>
  <si>
    <t xml:space="preserve">646842    </t>
  </si>
  <si>
    <t>FIAM Index Target Date 2035</t>
  </si>
  <si>
    <t xml:space="preserve">1000436   </t>
  </si>
  <si>
    <t>ING Direct Streetwise Balanced Portfolio</t>
  </si>
  <si>
    <t xml:space="preserve">328804    </t>
  </si>
  <si>
    <t>SWC (CH) IEF MSCI® World ex CH</t>
  </si>
  <si>
    <t xml:space="preserve">525034    </t>
  </si>
  <si>
    <t>MetallRente Fonds Portfolio</t>
  </si>
  <si>
    <t xml:space="preserve">106549    </t>
  </si>
  <si>
    <t>Gutmann Global Dividends</t>
  </si>
  <si>
    <t xml:space="preserve">567790    </t>
  </si>
  <si>
    <t>Fidelity® Flex International Index Fd</t>
  </si>
  <si>
    <t xml:space="preserve">1401665   </t>
  </si>
  <si>
    <t>Geneva Inv Mgmt Of Chicago LLC</t>
  </si>
  <si>
    <t xml:space="preserve">69766     </t>
  </si>
  <si>
    <t>Wellington Opportunistic Equity</t>
  </si>
  <si>
    <t xml:space="preserve">646841    </t>
  </si>
  <si>
    <t>ING Direct Streetwise Balanced Gr Port</t>
  </si>
  <si>
    <t xml:space="preserve">527475    </t>
  </si>
  <si>
    <t>DEGEF-Bayer-Mitarbeiter-Fonds</t>
  </si>
  <si>
    <t xml:space="preserve">414589    </t>
  </si>
  <si>
    <t>iShares International Fundamental ETF</t>
  </si>
  <si>
    <t xml:space="preserve">198866    </t>
  </si>
  <si>
    <t>IST Europe Index</t>
  </si>
  <si>
    <t xml:space="preserve">533812    </t>
  </si>
  <si>
    <t xml:space="preserve">851820    </t>
  </si>
  <si>
    <t>AQR Capital All Country Intern Equity</t>
  </si>
  <si>
    <t xml:space="preserve">448583    </t>
  </si>
  <si>
    <t>AMP Sup Specialist Hedged Intl Shares</t>
  </si>
  <si>
    <t xml:space="preserve">785625    </t>
  </si>
  <si>
    <t>Danske Invest Global Indeks Valutasikret</t>
  </si>
  <si>
    <t xml:space="preserve">45358     </t>
  </si>
  <si>
    <t>iShares World ex Switz Eq Idx Fd (CH)</t>
  </si>
  <si>
    <t xml:space="preserve">2086075   </t>
  </si>
  <si>
    <t>ANZ KiwiSaver-Growth</t>
  </si>
  <si>
    <t xml:space="preserve">1902251   </t>
  </si>
  <si>
    <t>Prudential Balanced Managed GBP</t>
  </si>
  <si>
    <t xml:space="preserve">48314     </t>
  </si>
  <si>
    <t>DekaLux-GlobalResources</t>
  </si>
  <si>
    <t xml:space="preserve">391721    </t>
  </si>
  <si>
    <t>BMO Global Energy Class</t>
  </si>
  <si>
    <t xml:space="preserve">392578    </t>
  </si>
  <si>
    <t>Thesis KES Diversified Fund</t>
  </si>
  <si>
    <t xml:space="preserve">509149    </t>
  </si>
  <si>
    <t>Undrly FIL UK Index 1 Pen</t>
  </si>
  <si>
    <t xml:space="preserve">332403    </t>
  </si>
  <si>
    <t>Undrly Halifax Balanced Pen</t>
  </si>
  <si>
    <t xml:space="preserve">591561    </t>
  </si>
  <si>
    <t>HSBC MSCI Europe ETF</t>
  </si>
  <si>
    <t xml:space="preserve">525147    </t>
  </si>
  <si>
    <t>Homestead International Equity Fund</t>
  </si>
  <si>
    <t xml:space="preserve">17815     </t>
  </si>
  <si>
    <t>Old Mutual FTSE RAFI® All World Index Fd</t>
  </si>
  <si>
    <t xml:space="preserve">836128    </t>
  </si>
  <si>
    <t>L&amp;G Pension PMC Ethical Glb Eq Inx</t>
  </si>
  <si>
    <t xml:space="preserve">195055    </t>
  </si>
  <si>
    <t>ARERO - Der Weltfonds</t>
  </si>
  <si>
    <t xml:space="preserve">414563    </t>
  </si>
  <si>
    <t>HSBC Life Europe UK Equity</t>
  </si>
  <si>
    <t xml:space="preserve">668022    </t>
  </si>
  <si>
    <t>S&amp;W Bay</t>
  </si>
  <si>
    <t xml:space="preserve">282061    </t>
  </si>
  <si>
    <t>Vanguard Intl Shares Sel Exclusions Indx</t>
  </si>
  <si>
    <t xml:space="preserve">1347689   </t>
  </si>
  <si>
    <t>KIM Wholesale Core Global Fund</t>
  </si>
  <si>
    <t xml:space="preserve">2055265   </t>
  </si>
  <si>
    <t>Kiwi Wealth KiwiSaver Scheme Growth</t>
  </si>
  <si>
    <t xml:space="preserve">493014    </t>
  </si>
  <si>
    <t xml:space="preserve">15016     </t>
  </si>
  <si>
    <t xml:space="preserve">53555     </t>
  </si>
  <si>
    <t>LF IM UK Growth Fund</t>
  </si>
  <si>
    <t xml:space="preserve">584261    </t>
  </si>
  <si>
    <t>Undrly HSBC SH UK Equity Pen</t>
  </si>
  <si>
    <t xml:space="preserve">585787    </t>
  </si>
  <si>
    <t>Nykredit Invest Globale Aktier Basis</t>
  </si>
  <si>
    <t xml:space="preserve">53397     </t>
  </si>
  <si>
    <t>JPMorgan Multi Income Fund</t>
  </si>
  <si>
    <t xml:space="preserve">668352    </t>
  </si>
  <si>
    <t>FIAM Index Target Date 2025</t>
  </si>
  <si>
    <t xml:space="preserve">1000434   </t>
  </si>
  <si>
    <t>Aviva Investors Britannia</t>
  </si>
  <si>
    <t xml:space="preserve">317153    </t>
  </si>
  <si>
    <t>Undrly ReAssure BL Combined Inc 2 Acc Pn</t>
  </si>
  <si>
    <t xml:space="preserve">2122969   </t>
  </si>
  <si>
    <t>SPDR® MSCI EAFE StrategicFactors ETF</t>
  </si>
  <si>
    <t xml:space="preserve">878744    </t>
  </si>
  <si>
    <t>Fidelity Target 2040 (Euro) Fund</t>
  </si>
  <si>
    <t xml:space="preserve">171124    </t>
  </si>
  <si>
    <t>HSBC GIF UK Equity</t>
  </si>
  <si>
    <t xml:space="preserve">46693     </t>
  </si>
  <si>
    <t>AQR International Multi-Style Fund</t>
  </si>
  <si>
    <t xml:space="preserve">738562    </t>
  </si>
  <si>
    <t>Fidelity Target 2030 (Euro) Fund</t>
  </si>
  <si>
    <t xml:space="preserve">127392    </t>
  </si>
  <si>
    <t>Capital Group EuroPacific Growth Trust</t>
  </si>
  <si>
    <t xml:space="preserve">2189367   </t>
  </si>
  <si>
    <t>Vanguard FTSE Dev Europe All Cap ETF</t>
  </si>
  <si>
    <t xml:space="preserve">914108    </t>
  </si>
  <si>
    <t>IST Globe Index Hedged</t>
  </si>
  <si>
    <t xml:space="preserve">1054531   </t>
  </si>
  <si>
    <t>JPM Europe Research Enhanced Eq ESG ETF</t>
  </si>
  <si>
    <t xml:space="preserve">2078210   </t>
  </si>
  <si>
    <t>Principal Global Diversified Income Fund</t>
  </si>
  <si>
    <t xml:space="preserve">360074    </t>
  </si>
  <si>
    <t>Waverton UK</t>
  </si>
  <si>
    <t xml:space="preserve">253705    </t>
  </si>
  <si>
    <t>Undrly Halifax Opportunity Pen</t>
  </si>
  <si>
    <t xml:space="preserve">591563    </t>
  </si>
  <si>
    <t>UBS ETF MSCI UK hedged USD</t>
  </si>
  <si>
    <t xml:space="preserve">817734    </t>
  </si>
  <si>
    <t>Undrly Halifax Foundation Pen</t>
  </si>
  <si>
    <t xml:space="preserve">591560    </t>
  </si>
  <si>
    <t>Undrly Scot Eq UK Tactical Pen</t>
  </si>
  <si>
    <t xml:space="preserve">327585    </t>
  </si>
  <si>
    <t>iShares Core Aggressive Allocation ETF</t>
  </si>
  <si>
    <t xml:space="preserve">334629    </t>
  </si>
  <si>
    <t>American Century International Val Fd</t>
  </si>
  <si>
    <t xml:space="preserve">149912    </t>
  </si>
  <si>
    <t>S&amp;W Beech</t>
  </si>
  <si>
    <t xml:space="preserve">282062    </t>
  </si>
  <si>
    <t>BlackRock Charities Growth &amp; Income Fund</t>
  </si>
  <si>
    <t xml:space="preserve">2311878   </t>
  </si>
  <si>
    <t>Waverton Multi-Asset Income Fund</t>
  </si>
  <si>
    <t xml:space="preserve">954266    </t>
  </si>
  <si>
    <t>TD European Index Fund</t>
  </si>
  <si>
    <t xml:space="preserve">81950     </t>
  </si>
  <si>
    <t xml:space="preserve">401664    </t>
  </si>
  <si>
    <t>Libero Balanced Fund</t>
  </si>
  <si>
    <t xml:space="preserve">527079    </t>
  </si>
  <si>
    <t>Wellington Balanced Real Assets (Multi)</t>
  </si>
  <si>
    <t xml:space="preserve">554874    </t>
  </si>
  <si>
    <t>Diversified Real Asset Fd</t>
  </si>
  <si>
    <t xml:space="preserve">479955    </t>
  </si>
  <si>
    <t>SVS Brown Shipley Growth Fund</t>
  </si>
  <si>
    <t xml:space="preserve">49034     </t>
  </si>
  <si>
    <t>SVS Cornelian Growth Fund</t>
  </si>
  <si>
    <t xml:space="preserve">199489    </t>
  </si>
  <si>
    <t>BlackRock Advantage Intl Equity</t>
  </si>
  <si>
    <t xml:space="preserve">78682     </t>
  </si>
  <si>
    <t>Formuepleje Optimum</t>
  </si>
  <si>
    <t xml:space="preserve">831000    </t>
  </si>
  <si>
    <t>$$Aetna Owl SPdup</t>
  </si>
  <si>
    <t xml:space="preserve">478493    </t>
  </si>
  <si>
    <t>MM MSCI EAFE® International Index Fund</t>
  </si>
  <si>
    <t xml:space="preserve">696611    </t>
  </si>
  <si>
    <t>Putnam International Value Fund</t>
  </si>
  <si>
    <t xml:space="preserve">5314      </t>
  </si>
  <si>
    <t xml:space="preserve">448443    </t>
  </si>
  <si>
    <t>Invesco MSCI Europe Value ETF(Collateral Portfolio)</t>
  </si>
  <si>
    <t xml:space="preserve">2029043   </t>
  </si>
  <si>
    <t>Nykredit Invest Aktieallokering KL</t>
  </si>
  <si>
    <t xml:space="preserve">1504401   </t>
  </si>
  <si>
    <t>SVS Cornelian Managed Growth Fund</t>
  </si>
  <si>
    <t xml:space="preserve">505655    </t>
  </si>
  <si>
    <t>SVS Brown Shipley Income Fund</t>
  </si>
  <si>
    <t xml:space="preserve">49033     </t>
  </si>
  <si>
    <t>Undrly Stan Life Managed 60:40 Pen</t>
  </si>
  <si>
    <t xml:space="preserve">1145144   </t>
  </si>
  <si>
    <t>iShares MSCI Europe IMI ETF (CAD-Hedged)</t>
  </si>
  <si>
    <t xml:space="preserve">910075    </t>
  </si>
  <si>
    <t>Lyxor Core Morningstar UK NT (DR) ETF</t>
  </si>
  <si>
    <t xml:space="preserve">1645259   </t>
  </si>
  <si>
    <t>Multi Stars SICAV - Regent Serenity Fund</t>
  </si>
  <si>
    <t xml:space="preserve">974826    </t>
  </si>
  <si>
    <t>Putnam Retirement Advantage: 2035</t>
  </si>
  <si>
    <t xml:space="preserve">663033    </t>
  </si>
  <si>
    <t>AXA Defensive Distribution Fund</t>
  </si>
  <si>
    <t xml:space="preserve">333897    </t>
  </si>
  <si>
    <t>Undrly Guardian Managed Life</t>
  </si>
  <si>
    <t xml:space="preserve">2042154   </t>
  </si>
  <si>
    <t>Goldman Sachs MarketBeta Intl Eq ETF</t>
  </si>
  <si>
    <t xml:space="preserve">2369606   </t>
  </si>
  <si>
    <t>Vanguard FTSE Dev Wld Common Contractual</t>
  </si>
  <si>
    <t xml:space="preserve">1006176   </t>
  </si>
  <si>
    <t>iShares MSCI World Islamic ETF</t>
  </si>
  <si>
    <t xml:space="preserve">256926    </t>
  </si>
  <si>
    <t>Northern Trust World Equity Index Fund</t>
  </si>
  <si>
    <t xml:space="preserve">1724440   </t>
  </si>
  <si>
    <t>SSgA Global Enhanced</t>
  </si>
  <si>
    <t xml:space="preserve">69146     </t>
  </si>
  <si>
    <t>Marlborough Extra Income Fund</t>
  </si>
  <si>
    <t xml:space="preserve">122906    </t>
  </si>
  <si>
    <t>NT Col ACWI IMI - L</t>
  </si>
  <si>
    <t xml:space="preserve">1420268   </t>
  </si>
  <si>
    <t>Pictet CH – Global Equities</t>
  </si>
  <si>
    <t xml:space="preserve">96340     </t>
  </si>
  <si>
    <t>Putnam Retirement Advantage: 2040</t>
  </si>
  <si>
    <t xml:space="preserve">307527    </t>
  </si>
  <si>
    <t>Russell Inv Pan European Equity Fund</t>
  </si>
  <si>
    <t xml:space="preserve">400804    </t>
  </si>
  <si>
    <t>Fidelity Target 2035 (Euro) Fund</t>
  </si>
  <si>
    <t xml:space="preserve">171123    </t>
  </si>
  <si>
    <t>UBS ETF MSCI UK hedged CHF</t>
  </si>
  <si>
    <t xml:space="preserve">817732    </t>
  </si>
  <si>
    <t>MFM UK Primary Opportunities Fund</t>
  </si>
  <si>
    <t xml:space="preserve">127164    </t>
  </si>
  <si>
    <t>LF Canlife UK Equity and Bond Income Fd</t>
  </si>
  <si>
    <t xml:space="preserve">44120     </t>
  </si>
  <si>
    <t>Wellington Balanced Real Assets</t>
  </si>
  <si>
    <t xml:space="preserve">599908    </t>
  </si>
  <si>
    <t>Mondrian Inv Focused International Eq</t>
  </si>
  <si>
    <t xml:space="preserve">20096     </t>
  </si>
  <si>
    <t>Danica Link Indeks Globale Aktier</t>
  </si>
  <si>
    <t xml:space="preserve">631932    </t>
  </si>
  <si>
    <t>State Street International Stock Sel Fd</t>
  </si>
  <si>
    <t xml:space="preserve">360       </t>
  </si>
  <si>
    <t>Putnam Retirement Advantage: 2030</t>
  </si>
  <si>
    <t xml:space="preserve">307526    </t>
  </si>
  <si>
    <t>AQR Global Equity Collective Fund</t>
  </si>
  <si>
    <t xml:space="preserve">1316400   </t>
  </si>
  <si>
    <t>JPMorgan Europe Strategic Div</t>
  </si>
  <si>
    <t xml:space="preserve">1323607   </t>
  </si>
  <si>
    <t>ASC(Offshore) Bridge Fd</t>
  </si>
  <si>
    <t xml:space="preserve">197225    </t>
  </si>
  <si>
    <t>S&amp;W Sylvan Hornbeam</t>
  </si>
  <si>
    <t xml:space="preserve">312622    </t>
  </si>
  <si>
    <t xml:space="preserve">61386     </t>
  </si>
  <si>
    <t>Danske Invest Europa Indeks BNP</t>
  </si>
  <si>
    <t xml:space="preserve">45836     </t>
  </si>
  <si>
    <t>Etoile Multi Gestion Europe</t>
  </si>
  <si>
    <t xml:space="preserve">53470     </t>
  </si>
  <si>
    <t>Undrly BlackRock Lf Managed Port AE Lf</t>
  </si>
  <si>
    <t xml:space="preserve">2090395   </t>
  </si>
  <si>
    <t>Pyrford International Equity</t>
  </si>
  <si>
    <t xml:space="preserve">23489     </t>
  </si>
  <si>
    <t>Nordea Invest Basis 4</t>
  </si>
  <si>
    <t xml:space="preserve">227939    </t>
  </si>
  <si>
    <t>Mediolanum BB European Collection</t>
  </si>
  <si>
    <t xml:space="preserve">388401    </t>
  </si>
  <si>
    <t>Undrly Scot Eq Distribution Life</t>
  </si>
  <si>
    <t xml:space="preserve">393108    </t>
  </si>
  <si>
    <t>Vanguard Intl Shares Sel Exclusions Idx</t>
  </si>
  <si>
    <t xml:space="preserve">1304396   </t>
  </si>
  <si>
    <t>Suncorp BSuper Sup Morningstar High Grth</t>
  </si>
  <si>
    <t xml:space="preserve">429853    </t>
  </si>
  <si>
    <t>Morgan Stanley Glbl Tactical Asset Alloc</t>
  </si>
  <si>
    <t xml:space="preserve">647842    </t>
  </si>
  <si>
    <t>Barings Global Leaders Fund</t>
  </si>
  <si>
    <t xml:space="preserve">63532     </t>
  </si>
  <si>
    <t>Russell Inv International Dev Mkts Fd</t>
  </si>
  <si>
    <t xml:space="preserve">4984      </t>
  </si>
  <si>
    <t>Natixis Stratégie Min Variance Europe</t>
  </si>
  <si>
    <t xml:space="preserve">56359     </t>
  </si>
  <si>
    <t>MC51 HIL Invesco Global Opps USD</t>
  </si>
  <si>
    <t xml:space="preserve">46823     </t>
  </si>
  <si>
    <t>SPDR® Portfolio Europe ETF</t>
  </si>
  <si>
    <t xml:space="preserve">43930     </t>
  </si>
  <si>
    <t>S&amp;W Sylvan Global Opportunities</t>
  </si>
  <si>
    <t xml:space="preserve">312621    </t>
  </si>
  <si>
    <t>The VT Vanneck Defensive Fund</t>
  </si>
  <si>
    <t xml:space="preserve">2032625   </t>
  </si>
  <si>
    <t>Amonis Equity World</t>
  </si>
  <si>
    <t xml:space="preserve">311920    </t>
  </si>
  <si>
    <t>Amonis Equity Europe Alpha</t>
  </si>
  <si>
    <t xml:space="preserve">311921    </t>
  </si>
  <si>
    <t>Putnam Retirement Advantage: 2045</t>
  </si>
  <si>
    <t xml:space="preserve">307528    </t>
  </si>
  <si>
    <t>ES R&amp;M UK Dynamic Equity Fund</t>
  </si>
  <si>
    <t xml:space="preserve">395041    </t>
  </si>
  <si>
    <t>MIP International Tilts Master Portfolio</t>
  </si>
  <si>
    <t xml:space="preserve">886345    </t>
  </si>
  <si>
    <t>MacKay Shields Intl Opportunities</t>
  </si>
  <si>
    <t xml:space="preserve">333844    </t>
  </si>
  <si>
    <t>Fidelity Global Multi Asset Tact Dfsv Fd</t>
  </si>
  <si>
    <t xml:space="preserve">413262    </t>
  </si>
  <si>
    <t>Putnam Dynamic Asset Allocation Cnsrv Fd</t>
  </si>
  <si>
    <t xml:space="preserve">3198      </t>
  </si>
  <si>
    <t>FIAM Index Target Date 2045</t>
  </si>
  <si>
    <t xml:space="preserve">1000438   </t>
  </si>
  <si>
    <t>Morningstar Balanced Fund</t>
  </si>
  <si>
    <t xml:space="preserve">369009    </t>
  </si>
  <si>
    <t>HSBC UK Multi-Factor Equity Fund</t>
  </si>
  <si>
    <t xml:space="preserve">404531    </t>
  </si>
  <si>
    <t>Lyxor Core MSCI World (DR) ETF</t>
  </si>
  <si>
    <t xml:space="preserve">1685519   </t>
  </si>
  <si>
    <t>Wilmington International Fund</t>
  </si>
  <si>
    <t xml:space="preserve">4824      </t>
  </si>
  <si>
    <t>BMO International Value Fund</t>
  </si>
  <si>
    <t xml:space="preserve">555750    </t>
  </si>
  <si>
    <t>AQR International Equity EAFE</t>
  </si>
  <si>
    <t xml:space="preserve">448453    </t>
  </si>
  <si>
    <t>Fidelity Asset Manager® 50% Fund</t>
  </si>
  <si>
    <t xml:space="preserve">989       </t>
  </si>
  <si>
    <t>TB Guinness Global Energy Fund</t>
  </si>
  <si>
    <t xml:space="preserve">592492    </t>
  </si>
  <si>
    <t>GALLUS Aktien Welt Enhanced</t>
  </si>
  <si>
    <t xml:space="preserve">1009119   </t>
  </si>
  <si>
    <t>Le Livret Portefeuille</t>
  </si>
  <si>
    <t xml:space="preserve">54510     </t>
  </si>
  <si>
    <t>Abderus Fund Global Universal Invest</t>
  </si>
  <si>
    <t xml:space="preserve">417214    </t>
  </si>
  <si>
    <t>SGA International All Cap Equity</t>
  </si>
  <si>
    <t xml:space="preserve">720148    </t>
  </si>
  <si>
    <t>PFA Invest Højt Udbytte Aktier</t>
  </si>
  <si>
    <t xml:space="preserve">739041    </t>
  </si>
  <si>
    <t xml:space="preserve">2281774   </t>
  </si>
  <si>
    <t>Fubon FTSE Developed Europe ETF</t>
  </si>
  <si>
    <t xml:space="preserve">1495806   </t>
  </si>
  <si>
    <t>Undrly Barclays Life Enterprise Pen</t>
  </si>
  <si>
    <t xml:space="preserve">556200    </t>
  </si>
  <si>
    <t>HSBC UK Focus Fund</t>
  </si>
  <si>
    <t xml:space="preserve">404521    </t>
  </si>
  <si>
    <t>L&amp;G British Opps Acc Gen 16 SPUndrl</t>
  </si>
  <si>
    <t xml:space="preserve">240942    </t>
  </si>
  <si>
    <t>iShares MSCI World Energy Sector ETF</t>
  </si>
  <si>
    <t xml:space="preserve">2209981   </t>
  </si>
  <si>
    <t>Commerzbank Stiftungsfonds Stabilität</t>
  </si>
  <si>
    <t xml:space="preserve">967076    </t>
  </si>
  <si>
    <t>AQR Capital Global Enhanced Equity</t>
  </si>
  <si>
    <t xml:space="preserve">448579    </t>
  </si>
  <si>
    <t>Quilter Cheviot Glb Inc &amp; Gr Fd fr Chrts</t>
  </si>
  <si>
    <t xml:space="preserve">2315535   </t>
  </si>
  <si>
    <t>IG Mackenzie Ivy European Class III</t>
  </si>
  <si>
    <t xml:space="preserve">80821     </t>
  </si>
  <si>
    <t>Capital Group New PerspectiveTrust</t>
  </si>
  <si>
    <t xml:space="preserve">2202112   </t>
  </si>
  <si>
    <t>ASB World Shares Fund</t>
  </si>
  <si>
    <t xml:space="preserve">1243711   </t>
  </si>
  <si>
    <t>Undrly Stan Life Managed 50:50 Pen</t>
  </si>
  <si>
    <t xml:space="preserve">837626    </t>
  </si>
  <si>
    <t>Sanlam Pan-Europe</t>
  </si>
  <si>
    <t xml:space="preserve">408119    </t>
  </si>
  <si>
    <t>JPM Global Income Conservative Fund</t>
  </si>
  <si>
    <t xml:space="preserve">1411012   </t>
  </si>
  <si>
    <t>Nordea Invest Aktier II</t>
  </si>
  <si>
    <t xml:space="preserve">54643     </t>
  </si>
  <si>
    <t>PF International Value Fund</t>
  </si>
  <si>
    <t xml:space="preserve">17559     </t>
  </si>
  <si>
    <t>MSCI ACWI ex-US IMI Non-Lendable Fund R</t>
  </si>
  <si>
    <t xml:space="preserve">635292    </t>
  </si>
  <si>
    <t>NEI Global Equity Pool</t>
  </si>
  <si>
    <t xml:space="preserve">2143666   </t>
  </si>
  <si>
    <t>CS McKee International Equity</t>
  </si>
  <si>
    <t xml:space="preserve">167919    </t>
  </si>
  <si>
    <t>Mckee International Equity Portfolio</t>
  </si>
  <si>
    <t xml:space="preserve">654       </t>
  </si>
  <si>
    <t>LA Capital World ex US Equity</t>
  </si>
  <si>
    <t xml:space="preserve">2086044   </t>
  </si>
  <si>
    <t>ASC(Offshore) UK Equity Fd</t>
  </si>
  <si>
    <t xml:space="preserve">197224    </t>
  </si>
  <si>
    <t>SPDR® Portfolio MSCI Global Stk Mkt ETF</t>
  </si>
  <si>
    <t xml:space="preserve">644004    </t>
  </si>
  <si>
    <t>Fidelity Target 2025 (Euro) Fund</t>
  </si>
  <si>
    <t xml:space="preserve">127391    </t>
  </si>
  <si>
    <t>Kiwi Wealth KiwiSaver Scheme Balanced</t>
  </si>
  <si>
    <t xml:space="preserve">493012    </t>
  </si>
  <si>
    <t>L&amp;G Global 100 Index Trust</t>
  </si>
  <si>
    <t xml:space="preserve">47235     </t>
  </si>
  <si>
    <t>AB All Market Total Return Portfolio</t>
  </si>
  <si>
    <t xml:space="preserve">61526     </t>
  </si>
  <si>
    <t>Putnam Retirement Advantage: 2050</t>
  </si>
  <si>
    <t xml:space="preserve">307529    </t>
  </si>
  <si>
    <t>CMIG UK Index Tracking</t>
  </si>
  <si>
    <t xml:space="preserve">55229     </t>
  </si>
  <si>
    <t>Nordea Aksjer Verden</t>
  </si>
  <si>
    <t xml:space="preserve">311088    </t>
  </si>
  <si>
    <t>Cohen &amp; Steers Real Assets Fund</t>
  </si>
  <si>
    <t xml:space="preserve">660992    </t>
  </si>
  <si>
    <t>Vanguard FTSE Dev World UCITS ETF</t>
  </si>
  <si>
    <t xml:space="preserve">962539    </t>
  </si>
  <si>
    <t>Undrly Schroder Equity Pen</t>
  </si>
  <si>
    <t xml:space="preserve">565659    </t>
  </si>
  <si>
    <t>EF Tellsons Endeavour Fund</t>
  </si>
  <si>
    <t xml:space="preserve">837123    </t>
  </si>
  <si>
    <t>PanAgora Risk Parity Multi Asst High Vol</t>
  </si>
  <si>
    <t xml:space="preserve">2191362   </t>
  </si>
  <si>
    <t>PanAgora Risk Parity Multi Asset 12% Vol</t>
  </si>
  <si>
    <t xml:space="preserve">2191361   </t>
  </si>
  <si>
    <t>HSBC Life(UK) Pen UK Equity SPUndrl</t>
  </si>
  <si>
    <t xml:space="preserve">585684    </t>
  </si>
  <si>
    <t>Pru Ret Lifetime Balanced SP</t>
  </si>
  <si>
    <t xml:space="preserve">256966    </t>
  </si>
  <si>
    <t>Schroder Global Multi-Factor Equity Fund</t>
  </si>
  <si>
    <t xml:space="preserve">1625015   </t>
  </si>
  <si>
    <t>GSF II GS Multi-Manager Global Eq Port</t>
  </si>
  <si>
    <t xml:space="preserve">415864    </t>
  </si>
  <si>
    <t>Sarasin IE Diversified Endowments Fund</t>
  </si>
  <si>
    <t xml:space="preserve">1910750   </t>
  </si>
  <si>
    <t>AMP KiwiSaver ASB Balanced</t>
  </si>
  <si>
    <t xml:space="preserve">482746    </t>
  </si>
  <si>
    <t>The Beamish Fund</t>
  </si>
  <si>
    <t xml:space="preserve">312638    </t>
  </si>
  <si>
    <t>CSIF (CH) III Eq Wrl ex CH Val Wtd Pn Fd</t>
  </si>
  <si>
    <t xml:space="preserve">768875    </t>
  </si>
  <si>
    <t>CIBC European Index Fund</t>
  </si>
  <si>
    <t xml:space="preserve">80185     </t>
  </si>
  <si>
    <t>FIAM Index Target Date 2050</t>
  </si>
  <si>
    <t xml:space="preserve">1000439   </t>
  </si>
  <si>
    <t>Franklin Allocation VIP Fd</t>
  </si>
  <si>
    <t xml:space="preserve">227833    </t>
  </si>
  <si>
    <t>Fidelity Instl Trgt™ 2030 (Euro) Fd</t>
  </si>
  <si>
    <t xml:space="preserve">1005429   </t>
  </si>
  <si>
    <t>NT Col ACWl Fund - NL</t>
  </si>
  <si>
    <t xml:space="preserve">1420271   </t>
  </si>
  <si>
    <t>Great-West Core Strategies Intl Eq Fd</t>
  </si>
  <si>
    <t xml:space="preserve">1844513   </t>
  </si>
  <si>
    <t>DFA International Core Equity Fund</t>
  </si>
  <si>
    <t xml:space="preserve">131922    </t>
  </si>
  <si>
    <t>Undrly Abbey Target Equity Life</t>
  </si>
  <si>
    <t xml:space="preserve">594154    </t>
  </si>
  <si>
    <t>LLB Aktien Global Passiv USD</t>
  </si>
  <si>
    <t xml:space="preserve">1070988   </t>
  </si>
  <si>
    <t>AB VPS Dynamic Asset Allocation Port</t>
  </si>
  <si>
    <t xml:space="preserve">597686    </t>
  </si>
  <si>
    <t>Putnam Retirement Advantage: 2025</t>
  </si>
  <si>
    <t xml:space="preserve">307525    </t>
  </si>
  <si>
    <t>NT Multi-Manager Collective Non-US Eq L</t>
  </si>
  <si>
    <t xml:space="preserve">2040839   </t>
  </si>
  <si>
    <t>Horizons Intl Developed Markets Eq ETF(Collateral Portfolio)</t>
  </si>
  <si>
    <t xml:space="preserve">2225678   </t>
  </si>
  <si>
    <t>CSIF (LUX) Equity Europe</t>
  </si>
  <si>
    <t xml:space="preserve">2241322   </t>
  </si>
  <si>
    <t>Rathbone Dragon Trust</t>
  </si>
  <si>
    <t xml:space="preserve">282172    </t>
  </si>
  <si>
    <t>CSA Euro Index</t>
  </si>
  <si>
    <t xml:space="preserve">108490    </t>
  </si>
  <si>
    <t>Undrly L&amp;G Life UK Equity Index</t>
  </si>
  <si>
    <t xml:space="preserve">711084    </t>
  </si>
  <si>
    <t>iShares Core Moderate Allocation ETF</t>
  </si>
  <si>
    <t xml:space="preserve">334627    </t>
  </si>
  <si>
    <t>International Equity</t>
  </si>
  <si>
    <t xml:space="preserve">833070    </t>
  </si>
  <si>
    <t>QS International Equity Fund</t>
  </si>
  <si>
    <t xml:space="preserve">531       </t>
  </si>
  <si>
    <t>Pru Ret Retirement Goal 2040 SP</t>
  </si>
  <si>
    <t xml:space="preserve">255124    </t>
  </si>
  <si>
    <t>SWC (CH) IEF World ex CH</t>
  </si>
  <si>
    <t xml:space="preserve">865222    </t>
  </si>
  <si>
    <t>Aberdeen Standard (Swiss) Global Engy Eq</t>
  </si>
  <si>
    <t xml:space="preserve">55754     </t>
  </si>
  <si>
    <t>Fidelity Patrimoine</t>
  </si>
  <si>
    <t xml:space="preserve">55291     </t>
  </si>
  <si>
    <t>Wiener Privatbank European Equity</t>
  </si>
  <si>
    <t xml:space="preserve">607691    </t>
  </si>
  <si>
    <t>Wells Fargo Growth Balanced Fund</t>
  </si>
  <si>
    <t xml:space="preserve">3227      </t>
  </si>
  <si>
    <t>Deka-EuropaValue</t>
  </si>
  <si>
    <t xml:space="preserve">58272     </t>
  </si>
  <si>
    <t>SGA International Equity CIT</t>
  </si>
  <si>
    <t xml:space="preserve">1276602   </t>
  </si>
  <si>
    <t xml:space="preserve">172983    </t>
  </si>
  <si>
    <t>Prudential Int Ass Global Balanced (UK)</t>
  </si>
  <si>
    <t xml:space="preserve">110719    </t>
  </si>
  <si>
    <t>Undrly UBS Life Dev Eurp Eq Fdmtl WtdIdx</t>
  </si>
  <si>
    <t xml:space="preserve">1617778   </t>
  </si>
  <si>
    <t>AEGON Equity Europe Fund</t>
  </si>
  <si>
    <t xml:space="preserve">157518    </t>
  </si>
  <si>
    <t>AB VPS Balanced Wealth Strategy Port</t>
  </si>
  <si>
    <t xml:space="preserve">71756     </t>
  </si>
  <si>
    <t>Nordea Plan Balansert</t>
  </si>
  <si>
    <t xml:space="preserve">188445    </t>
  </si>
  <si>
    <t>AS SICAV I European Equity Div Fd</t>
  </si>
  <si>
    <t xml:space="preserve">496006    </t>
  </si>
  <si>
    <t>Securities Fund</t>
  </si>
  <si>
    <t xml:space="preserve">203947    </t>
  </si>
  <si>
    <t>Fidelity Asset Manager® 70% Fund</t>
  </si>
  <si>
    <t xml:space="preserve">990       </t>
  </si>
  <si>
    <t>SAST SA BlackRock VCP Glbl Mlt Asst Port</t>
  </si>
  <si>
    <t xml:space="preserve">1165285   </t>
  </si>
  <si>
    <t>Velliv Globale Aktier</t>
  </si>
  <si>
    <t xml:space="preserve">73164     </t>
  </si>
  <si>
    <t>SFL STANLIB Multi Manager Global Equity</t>
  </si>
  <si>
    <t xml:space="preserve">577321    </t>
  </si>
  <si>
    <t>Quilter Inv UK Eq Large-Cap Val Fd</t>
  </si>
  <si>
    <t xml:space="preserve">751996    </t>
  </si>
  <si>
    <t>DFA World ex US Core Equity Portfolio</t>
  </si>
  <si>
    <t xml:space="preserve">767949    </t>
  </si>
  <si>
    <t>SWC (CH) IEF United Kingdom</t>
  </si>
  <si>
    <t xml:space="preserve">2056175   </t>
  </si>
  <si>
    <t>BMO International Value Class</t>
  </si>
  <si>
    <t xml:space="preserve">392581    </t>
  </si>
  <si>
    <t>Wellington Intl Contrarian Value</t>
  </si>
  <si>
    <t xml:space="preserve">625421    </t>
  </si>
  <si>
    <t>Hercules Growth Fund</t>
  </si>
  <si>
    <t xml:space="preserve">2013741   </t>
  </si>
  <si>
    <t xml:space="preserve">111295    </t>
  </si>
  <si>
    <t>Apollo Styrian Global Equity</t>
  </si>
  <si>
    <t xml:space="preserve">194353    </t>
  </si>
  <si>
    <t>DFA VA International Value Portfolio</t>
  </si>
  <si>
    <t xml:space="preserve">16584     </t>
  </si>
  <si>
    <t>ASI World Income Equity Fund</t>
  </si>
  <si>
    <t xml:space="preserve">441732    </t>
  </si>
  <si>
    <t>Old Mutual Global Macro Equity Fund</t>
  </si>
  <si>
    <t xml:space="preserve">1288324   </t>
  </si>
  <si>
    <t>Undrly L&amp;G Retirement Income MA Fd</t>
  </si>
  <si>
    <t xml:space="preserve">1963769   </t>
  </si>
  <si>
    <t>State Street Global Equity Index Fund</t>
  </si>
  <si>
    <t xml:space="preserve">682274    </t>
  </si>
  <si>
    <t>S&amp;W The SBB Fund</t>
  </si>
  <si>
    <t xml:space="preserve">1099676   </t>
  </si>
  <si>
    <t>ABN AMRO Verzekergn Blggngsfds Mtg Ofsif</t>
  </si>
  <si>
    <t xml:space="preserve">724833    </t>
  </si>
  <si>
    <t xml:space="preserve">437731    </t>
  </si>
  <si>
    <t>Nordea Plan Moderat</t>
  </si>
  <si>
    <t xml:space="preserve">188444    </t>
  </si>
  <si>
    <t>Undrly Scot Eq UK Equity Life</t>
  </si>
  <si>
    <t xml:space="preserve">393254    </t>
  </si>
  <si>
    <t>Undrly Stan Life Stock Exchange Pen</t>
  </si>
  <si>
    <t xml:space="preserve">83792     </t>
  </si>
  <si>
    <t>JPMCB EAFE Research Enhanced Index Fund</t>
  </si>
  <si>
    <t xml:space="preserve">666728    </t>
  </si>
  <si>
    <t>DFA International Value III Portfolio</t>
  </si>
  <si>
    <t xml:space="preserve">76152     </t>
  </si>
  <si>
    <t>SVS Cornelian Progressive Fund</t>
  </si>
  <si>
    <t xml:space="preserve">505656    </t>
  </si>
  <si>
    <t>DFA TA World ex US Core Equity Port</t>
  </si>
  <si>
    <t xml:space="preserve">281343    </t>
  </si>
  <si>
    <t>The Alkerton Trust</t>
  </si>
  <si>
    <t xml:space="preserve">412317    </t>
  </si>
  <si>
    <t>SPDR® MSCI World ETF</t>
  </si>
  <si>
    <t xml:space="preserve">2313219   </t>
  </si>
  <si>
    <t>EQ/AB Dynamic Growth Portfolio</t>
  </si>
  <si>
    <t xml:space="preserve">1043373   </t>
  </si>
  <si>
    <t>Fidelity Instl Trgt™ 2050 (Euro) Fd</t>
  </si>
  <si>
    <t xml:space="preserve">1005433   </t>
  </si>
  <si>
    <t>Vanguard Diversified Conservative ETF</t>
  </si>
  <si>
    <t xml:space="preserve">1575058   </t>
  </si>
  <si>
    <t>S&amp;W Skye Trust</t>
  </si>
  <si>
    <t xml:space="preserve">312666    </t>
  </si>
  <si>
    <t>Putnam VT Intl Value Fund</t>
  </si>
  <si>
    <t xml:space="preserve">15715     </t>
  </si>
  <si>
    <t>Deka MSCI World ETF</t>
  </si>
  <si>
    <t xml:space="preserve">2115274   </t>
  </si>
  <si>
    <t>The Blu-Frog Investment Fund</t>
  </si>
  <si>
    <t xml:space="preserve">658305    </t>
  </si>
  <si>
    <t>T. Rowe Price Global Allocation Fund</t>
  </si>
  <si>
    <t xml:space="preserve">767533    </t>
  </si>
  <si>
    <t>AMP Capital WUT Global Index Shares Fund</t>
  </si>
  <si>
    <t xml:space="preserve">525310    </t>
  </si>
  <si>
    <t>Barclays UK Opportunities Fund</t>
  </si>
  <si>
    <t xml:space="preserve">599029    </t>
  </si>
  <si>
    <t>Fidelity® Series International Index Fd</t>
  </si>
  <si>
    <t xml:space="preserve">1891963   </t>
  </si>
  <si>
    <t>Undrly Blk Life Uk Equity Optimum Ae</t>
  </si>
  <si>
    <t xml:space="preserve">1552354   </t>
  </si>
  <si>
    <t>Xtrackers MSCI AC World ETF</t>
  </si>
  <si>
    <t xml:space="preserve">836604    </t>
  </si>
  <si>
    <t>PWS International Equity Fund</t>
  </si>
  <si>
    <t xml:space="preserve">1493931   </t>
  </si>
  <si>
    <t>Fidelity Instl Trgt™ 2025 (Euro) Fd</t>
  </si>
  <si>
    <t xml:space="preserve">1005428   </t>
  </si>
  <si>
    <t>Kapital Privat Portfolio</t>
  </si>
  <si>
    <t xml:space="preserve">241141    </t>
  </si>
  <si>
    <t>Thesis Lavaud Fund</t>
  </si>
  <si>
    <t xml:space="preserve">505274    </t>
  </si>
  <si>
    <t>Undrly Guardian Equity Life</t>
  </si>
  <si>
    <t xml:space="preserve">1991225   </t>
  </si>
  <si>
    <t>MD Equity Fund</t>
  </si>
  <si>
    <t xml:space="preserve">81038     </t>
  </si>
  <si>
    <t>Transamerica International Stock</t>
  </si>
  <si>
    <t xml:space="preserve">1881196   </t>
  </si>
  <si>
    <t>1290 VT Natural Resources Portfolio</t>
  </si>
  <si>
    <t xml:space="preserve">737366    </t>
  </si>
  <si>
    <t>Smith &amp; Williamson Nectar Fund</t>
  </si>
  <si>
    <t xml:space="preserve">2013772   </t>
  </si>
  <si>
    <t>Vanguard Conservative Index</t>
  </si>
  <si>
    <t xml:space="preserve">272561    </t>
  </si>
  <si>
    <t>Manulife Multifactor Dev Intll ETF</t>
  </si>
  <si>
    <t xml:space="preserve">1498447   </t>
  </si>
  <si>
    <t>SVS Church House Tenax Abs Ret Strts Fd</t>
  </si>
  <si>
    <t xml:space="preserve">282259    </t>
  </si>
  <si>
    <t>Undrly AXA Instl UK Equity Pen</t>
  </si>
  <si>
    <t xml:space="preserve">451452    </t>
  </si>
  <si>
    <t>QInvest Pioneer European</t>
  </si>
  <si>
    <t xml:space="preserve">1124687   </t>
  </si>
  <si>
    <t>JNL/Mellon MSCI World Index Fund</t>
  </si>
  <si>
    <t xml:space="preserve">16571     </t>
  </si>
  <si>
    <t>Undry ReAssure AL Alpha Mgd Acc Pen</t>
  </si>
  <si>
    <t xml:space="preserve">1124206   </t>
  </si>
  <si>
    <t>Morningstar Moderate Real Return Fund</t>
  </si>
  <si>
    <t xml:space="preserve">367348    </t>
  </si>
  <si>
    <t>Calvert VP EAFE International Index Port</t>
  </si>
  <si>
    <t xml:space="preserve">66481     </t>
  </si>
  <si>
    <t>BlackRock Advantage Hedged Intl Equity</t>
  </si>
  <si>
    <t xml:space="preserve">153350    </t>
  </si>
  <si>
    <t>SVS Brown Shipley Dynamic Fund</t>
  </si>
  <si>
    <t xml:space="preserve">49035     </t>
  </si>
  <si>
    <t>DFA International Vector Equity Port</t>
  </si>
  <si>
    <t xml:space="preserve">342678    </t>
  </si>
  <si>
    <t>Thesis KES Equity Fund Equity</t>
  </si>
  <si>
    <t xml:space="preserve">505270    </t>
  </si>
  <si>
    <t>Northern Engage360 Fund</t>
  </si>
  <si>
    <t xml:space="preserve">1597157   </t>
  </si>
  <si>
    <t>Undrly Schroder Lf RskCntrlldGlbEqSer3Lf</t>
  </si>
  <si>
    <t xml:space="preserve">1972889   </t>
  </si>
  <si>
    <t>SVS Cornelian Cautious Fund</t>
  </si>
  <si>
    <t xml:space="preserve">199490    </t>
  </si>
  <si>
    <t>Seasons Ser Tr International Equity Port</t>
  </si>
  <si>
    <t xml:space="preserve">16418     </t>
  </si>
  <si>
    <t xml:space="preserve">1064419   </t>
  </si>
  <si>
    <t>S&amp;W Sylvan Bromfield</t>
  </si>
  <si>
    <t xml:space="preserve">312620    </t>
  </si>
  <si>
    <t>Eastspring Inv World Value Equity Fund</t>
  </si>
  <si>
    <t xml:space="preserve">159173    </t>
  </si>
  <si>
    <t>LSV International ACWI Ex US</t>
  </si>
  <si>
    <t xml:space="preserve">582841    </t>
  </si>
  <si>
    <t>Vanguard FTSE Global All Cap Index Fund</t>
  </si>
  <si>
    <t xml:space="preserve">1288782   </t>
  </si>
  <si>
    <t>Pru Ret Lifetime Growth SP</t>
  </si>
  <si>
    <t xml:space="preserve">256965    </t>
  </si>
  <si>
    <t>Deka MSCI Europe ex EMU</t>
  </si>
  <si>
    <t xml:space="preserve">1124658   </t>
  </si>
  <si>
    <t>L&amp;G Future World Clmt Chg Eq Facs Idx Fd</t>
  </si>
  <si>
    <t xml:space="preserve">1752797   </t>
  </si>
  <si>
    <t>AZL® MSCI Global Equity Index Fund</t>
  </si>
  <si>
    <t xml:space="preserve">432192    </t>
  </si>
  <si>
    <t>S&amp;W Sylvan Alder Invest</t>
  </si>
  <si>
    <t xml:space="preserve">312618    </t>
  </si>
  <si>
    <t>Fidelity Instl Trgt™ 2035 (Euro) Fd</t>
  </si>
  <si>
    <t xml:space="preserve">1005430   </t>
  </si>
  <si>
    <t>Global Multi Asset</t>
  </si>
  <si>
    <t xml:space="preserve">505254    </t>
  </si>
  <si>
    <t>BNZ KiwiSaver Growth Fund</t>
  </si>
  <si>
    <t xml:space="preserve">892916    </t>
  </si>
  <si>
    <t>AST BlackRock Global Strategies Port</t>
  </si>
  <si>
    <t xml:space="preserve">574774    </t>
  </si>
  <si>
    <t>Undrly Zurich UK Opportunities EP</t>
  </si>
  <si>
    <t xml:space="preserve">59990     </t>
  </si>
  <si>
    <t>Invesco Global Targeted Returns Sel Fd</t>
  </si>
  <si>
    <t xml:space="preserve">1276635   </t>
  </si>
  <si>
    <t>S&amp;W Daisybelle</t>
  </si>
  <si>
    <t xml:space="preserve">631907    </t>
  </si>
  <si>
    <t>Fidelity International Hi Div Idx ETF Fd</t>
  </si>
  <si>
    <t xml:space="preserve">1920974   </t>
  </si>
  <si>
    <t>Undrly Barclays Life Eq Life</t>
  </si>
  <si>
    <t xml:space="preserve">556199    </t>
  </si>
  <si>
    <t>Migros Bank (CH) Fds EuropeStock</t>
  </si>
  <si>
    <t xml:space="preserve">209527    </t>
  </si>
  <si>
    <t>Penn Series Fds Developed Intl Idx Fd</t>
  </si>
  <si>
    <t xml:space="preserve">306153    </t>
  </si>
  <si>
    <t>Fisher UK Total Return</t>
  </si>
  <si>
    <t xml:space="preserve">1161397   </t>
  </si>
  <si>
    <t>Fidelity Target 2045 (Euro) Fund</t>
  </si>
  <si>
    <t xml:space="preserve">867242    </t>
  </si>
  <si>
    <t>VF (Lux) - Valiant Ak Eur</t>
  </si>
  <si>
    <t xml:space="preserve">471371    </t>
  </si>
  <si>
    <t>Janus Henderson Global Equity Income</t>
  </si>
  <si>
    <t xml:space="preserve">1316156   </t>
  </si>
  <si>
    <t>LF Purisima UK Total Return</t>
  </si>
  <si>
    <t xml:space="preserve">282199    </t>
  </si>
  <si>
    <t>Capital Group Global Equity</t>
  </si>
  <si>
    <t xml:space="preserve">148538    </t>
  </si>
  <si>
    <t>Amonis Equity Europe</t>
  </si>
  <si>
    <t xml:space="preserve">311919    </t>
  </si>
  <si>
    <t>Westhill A Portfolio Fund</t>
  </si>
  <si>
    <t xml:space="preserve">2013761   </t>
  </si>
  <si>
    <t>JPMorgan Global Rsrch Enhncd Idx Eq Hdg</t>
  </si>
  <si>
    <t xml:space="preserve">1030707   </t>
  </si>
  <si>
    <t>JPMorgan Glb Rsrch Enhncd Idx Eq</t>
  </si>
  <si>
    <t xml:space="preserve">1030708   </t>
  </si>
  <si>
    <t>JPM Global Research Enhanced Index Eq Fd</t>
  </si>
  <si>
    <t xml:space="preserve">564544    </t>
  </si>
  <si>
    <t>VanEck Vectors Natural Resources ETF</t>
  </si>
  <si>
    <t xml:space="preserve">308834    </t>
  </si>
  <si>
    <t>ABN AMRO Verzekergn Blggngsfds Ofsif</t>
  </si>
  <si>
    <t xml:space="preserve">724834    </t>
  </si>
  <si>
    <t>LA Capital EAFE Equity</t>
  </si>
  <si>
    <t xml:space="preserve">855920    </t>
  </si>
  <si>
    <t>KBC Equity Fund World</t>
  </si>
  <si>
    <t xml:space="preserve">54424     </t>
  </si>
  <si>
    <t xml:space="preserve">405108    </t>
  </si>
  <si>
    <t>BlackRock Advantage Global Fund</t>
  </si>
  <si>
    <t xml:space="preserve">2914      </t>
  </si>
  <si>
    <t>Luxembourg Placement Bolle</t>
  </si>
  <si>
    <t xml:space="preserve">313486    </t>
  </si>
  <si>
    <t>Pru Ret Lifetime Aggressive Growth SP</t>
  </si>
  <si>
    <t xml:space="preserve">256964    </t>
  </si>
  <si>
    <t>Fidelity Instl Trgt™ 2045 (Euro) Fd</t>
  </si>
  <si>
    <t xml:space="preserve">1005432   </t>
  </si>
  <si>
    <t>AB Conservative Wealth Strategy</t>
  </si>
  <si>
    <t xml:space="preserve">61527     </t>
  </si>
  <si>
    <t>iShares Currency Hedged MSCI UK ETF</t>
  </si>
  <si>
    <t xml:space="preserve">1042422   </t>
  </si>
  <si>
    <t>Putnam Retirement Advantage: 2055</t>
  </si>
  <si>
    <t xml:space="preserve">594315    </t>
  </si>
  <si>
    <t>Fidelity Instl Trgt™ 2040 (Euro) Fd</t>
  </si>
  <si>
    <t xml:space="preserve">1005431   </t>
  </si>
  <si>
    <t>Lazard Managed Balanced Fund</t>
  </si>
  <si>
    <t xml:space="preserve">47201     </t>
  </si>
  <si>
    <t>Nordea Plan Vekstorientert</t>
  </si>
  <si>
    <t xml:space="preserve">188446    </t>
  </si>
  <si>
    <t>Barclays UK Alpha (Series 2) Fund</t>
  </si>
  <si>
    <t xml:space="preserve">45373     </t>
  </si>
  <si>
    <t>Global Atlantic BlackRockDscplndIntlCrPt</t>
  </si>
  <si>
    <t xml:space="preserve">1678950   </t>
  </si>
  <si>
    <t>MD International Value Fund</t>
  </si>
  <si>
    <t xml:space="preserve">82919     </t>
  </si>
  <si>
    <t>Swiss Life (LUX) Equity Glb Prot</t>
  </si>
  <si>
    <t xml:space="preserve">1111810   </t>
  </si>
  <si>
    <t>QS Investors Global DBI CIF</t>
  </si>
  <si>
    <t xml:space="preserve">1439184   </t>
  </si>
  <si>
    <t>Undrly Barclays Life UK Growth Pen</t>
  </si>
  <si>
    <t xml:space="preserve">556226    </t>
  </si>
  <si>
    <t>LVIP Dimensional Intl Core Eq Fd</t>
  </si>
  <si>
    <t xml:space="preserve">1052459   </t>
  </si>
  <si>
    <t>TM UBS (UK) - UK Eq</t>
  </si>
  <si>
    <t xml:space="preserve">64363     </t>
  </si>
  <si>
    <t>Amundi Fds European Equity Risk Parity</t>
  </si>
  <si>
    <t xml:space="preserve">1589164   </t>
  </si>
  <si>
    <t>iShares Global 100 AUD Hedged ETF</t>
  </si>
  <si>
    <t xml:space="preserve">1027395   </t>
  </si>
  <si>
    <t>Old Mutual Global Managed Alpha Fund</t>
  </si>
  <si>
    <t xml:space="preserve">1571687   </t>
  </si>
  <si>
    <t>FlexShares Intl Qual Div Fd</t>
  </si>
  <si>
    <t xml:space="preserve">738851    </t>
  </si>
  <si>
    <t>Undrly Stand Life Instl UK Eq Sel Pen</t>
  </si>
  <si>
    <t xml:space="preserve">1294669   </t>
  </si>
  <si>
    <t>S&amp;W Jay</t>
  </si>
  <si>
    <t xml:space="preserve">312653    </t>
  </si>
  <si>
    <t>S&amp;W Acacia</t>
  </si>
  <si>
    <t xml:space="preserve">282055    </t>
  </si>
  <si>
    <t>SST SA Putnam Asset Allocation Dvrs Gr</t>
  </si>
  <si>
    <t xml:space="preserve">15920     </t>
  </si>
  <si>
    <t>KBIGI ACWI Equity Strategy</t>
  </si>
  <si>
    <t xml:space="preserve">1062811   </t>
  </si>
  <si>
    <t>Undrly LGIM Dynamic Diversified Pen</t>
  </si>
  <si>
    <t xml:space="preserve">1002043   </t>
  </si>
  <si>
    <t>LF PE Managed</t>
  </si>
  <si>
    <t xml:space="preserve">282191    </t>
  </si>
  <si>
    <t>ABN AMRO Verzekergn Blggngsfds Zr Ofsif</t>
  </si>
  <si>
    <t xml:space="preserve">724835    </t>
  </si>
  <si>
    <t>Fidelity Asset Manager® 85% Fund</t>
  </si>
  <si>
    <t xml:space="preserve">3907      </t>
  </si>
  <si>
    <t>Robeco QI Glb Dev Sust Enh Idx Eqs</t>
  </si>
  <si>
    <t xml:space="preserve">864185    </t>
  </si>
  <si>
    <t>LF Boyer Global Fund</t>
  </si>
  <si>
    <t xml:space="preserve">2058252   </t>
  </si>
  <si>
    <t>AEAM World Equity Fund (EUR)</t>
  </si>
  <si>
    <t xml:space="preserve">1003635   </t>
  </si>
  <si>
    <t>iShares MSCI World GBP Hedged ETF</t>
  </si>
  <si>
    <t xml:space="preserve">517070    </t>
  </si>
  <si>
    <t xml:space="preserve">1839712   </t>
  </si>
  <si>
    <t>CBUS Super High Growth</t>
  </si>
  <si>
    <t xml:space="preserve">439419    </t>
  </si>
  <si>
    <t>Standard Life MyFolio Active I Fund</t>
  </si>
  <si>
    <t xml:space="preserve">1061122   </t>
  </si>
  <si>
    <t>Fidelity® VIP International Idx Port</t>
  </si>
  <si>
    <t xml:space="preserve">1775792   </t>
  </si>
  <si>
    <t>Norpensión Renta Variable EPSV</t>
  </si>
  <si>
    <t xml:space="preserve">877876    </t>
  </si>
  <si>
    <t>PFA Indeks Globale Aktier</t>
  </si>
  <si>
    <t xml:space="preserve">899993    </t>
  </si>
  <si>
    <t>BlackRock Global Equity Signals Fund</t>
  </si>
  <si>
    <t xml:space="preserve">1798193   </t>
  </si>
  <si>
    <t>FIAM Index Target Date 2015</t>
  </si>
  <si>
    <t xml:space="preserve">1000432   </t>
  </si>
  <si>
    <t>Aon Global Equity</t>
  </si>
  <si>
    <t xml:space="preserve">927969    </t>
  </si>
  <si>
    <t>Delaware Strategic Allocation Fd</t>
  </si>
  <si>
    <t xml:space="preserve">4159      </t>
  </si>
  <si>
    <t>Denker Global Dividend Fund</t>
  </si>
  <si>
    <t xml:space="preserve">703059    </t>
  </si>
  <si>
    <t>KBI EAFE Markets Equity CIT</t>
  </si>
  <si>
    <t xml:space="preserve">1216322   </t>
  </si>
  <si>
    <t>KBIGI EAFE Developed Equity Strategy</t>
  </si>
  <si>
    <t xml:space="preserve">549614    </t>
  </si>
  <si>
    <t>The Aurinko</t>
  </si>
  <si>
    <t xml:space="preserve">299689    </t>
  </si>
  <si>
    <t>FIM Passive Europe ESG</t>
  </si>
  <si>
    <t xml:space="preserve">2031398   </t>
  </si>
  <si>
    <t>Wesleyan Moderate Risk/Rwd Gr</t>
  </si>
  <si>
    <t xml:space="preserve">1170334   </t>
  </si>
  <si>
    <t>Fidelity Target 2050 (Euro) Fund</t>
  </si>
  <si>
    <t xml:space="preserve">867243    </t>
  </si>
  <si>
    <t>S&amp;W Stellar</t>
  </si>
  <si>
    <t xml:space="preserve">312669    </t>
  </si>
  <si>
    <t>Fidelity Instl Trgt™ 2020 (Euro) Fd</t>
  </si>
  <si>
    <t xml:space="preserve">1005427   </t>
  </si>
  <si>
    <t>BlackRock EAFE Equity Index-T</t>
  </si>
  <si>
    <t xml:space="preserve">415695    </t>
  </si>
  <si>
    <t>GSI Global Sustainable Value Fund</t>
  </si>
  <si>
    <t xml:space="preserve">1765431   </t>
  </si>
  <si>
    <t>Thrivent Mod. Aggressive Allocation Fund</t>
  </si>
  <si>
    <t xml:space="preserve">103493    </t>
  </si>
  <si>
    <t>Invesco FTSE RAFI UK 100 ETF</t>
  </si>
  <si>
    <t xml:space="preserve">243746    </t>
  </si>
  <si>
    <t>SGA International Large Cap Equity</t>
  </si>
  <si>
    <t xml:space="preserve">356755    </t>
  </si>
  <si>
    <t>Harding Loevner Intl Eq</t>
  </si>
  <si>
    <t xml:space="preserve">17738     </t>
  </si>
  <si>
    <t>L&amp;G UK Equity ETF</t>
  </si>
  <si>
    <t xml:space="preserve">1903514   </t>
  </si>
  <si>
    <t>Life Path Index 2025 Fund Q</t>
  </si>
  <si>
    <t xml:space="preserve">401006    </t>
  </si>
  <si>
    <t>Morgan Stanley Inst Global Strat Port</t>
  </si>
  <si>
    <t xml:space="preserve">1913      </t>
  </si>
  <si>
    <t>LLB Aktien Global Passiv USD I2</t>
  </si>
  <si>
    <t xml:space="preserve">1070989   </t>
  </si>
  <si>
    <t>TD International Equity Index ETF</t>
  </si>
  <si>
    <t xml:space="preserve">1128261   </t>
  </si>
  <si>
    <t>Northern Trust Focus 2030 Fund</t>
  </si>
  <si>
    <t xml:space="preserve">596491    </t>
  </si>
  <si>
    <t>Artemis Pan-European Absolute Return Fd</t>
  </si>
  <si>
    <t xml:space="preserve">999354    </t>
  </si>
  <si>
    <t>Marathon International</t>
  </si>
  <si>
    <t xml:space="preserve">599959    </t>
  </si>
  <si>
    <t>Life Path Index 2035 Fund Q</t>
  </si>
  <si>
    <t xml:space="preserve">401008    </t>
  </si>
  <si>
    <t>Coleman Street Invest-Inc&amp;Gro Port</t>
  </si>
  <si>
    <t xml:space="preserve">1977500   </t>
  </si>
  <si>
    <t>Invesco FTSE 100 ETF(Collateral Portfolio)</t>
  </si>
  <si>
    <t xml:space="preserve">2029062   </t>
  </si>
  <si>
    <t>Putnam Total Return Fund</t>
  </si>
  <si>
    <t xml:space="preserve">437123    </t>
  </si>
  <si>
    <t>AB Global Diversified Value</t>
  </si>
  <si>
    <t xml:space="preserve">462884    </t>
  </si>
  <si>
    <t>Wilmington Global Alpha Equities Fund</t>
  </si>
  <si>
    <t xml:space="preserve">644177    </t>
  </si>
  <si>
    <t>Wells Fargo Diversified Equity Fund</t>
  </si>
  <si>
    <t xml:space="preserve">780       </t>
  </si>
  <si>
    <t>Vanguard Intl Shrs Sel Excls Idx Hdg AUD</t>
  </si>
  <si>
    <t xml:space="preserve">2336528   </t>
  </si>
  <si>
    <t>Marten Fund</t>
  </si>
  <si>
    <t xml:space="preserve">282238    </t>
  </si>
  <si>
    <t>Fidelity Asset Manager® 60% Fund</t>
  </si>
  <si>
    <t xml:space="preserve">242799    </t>
  </si>
  <si>
    <t>iShares Core Growth ETF Portfolio</t>
  </si>
  <si>
    <t xml:space="preserve">231464    </t>
  </si>
  <si>
    <t>Undrly FIL UK Equity 1 Pen</t>
  </si>
  <si>
    <t xml:space="preserve">332402    </t>
  </si>
  <si>
    <t>Fisher Global Fund</t>
  </si>
  <si>
    <t xml:space="preserve">492835    </t>
  </si>
  <si>
    <t>Close Winchester Fund</t>
  </si>
  <si>
    <t xml:space="preserve">599006    </t>
  </si>
  <si>
    <t>SWC (CH) IEF World ex US ex CH</t>
  </si>
  <si>
    <t xml:space="preserve">924255    </t>
  </si>
  <si>
    <t>AQR Capital Global Equity</t>
  </si>
  <si>
    <t xml:space="preserve">448452    </t>
  </si>
  <si>
    <t>Underly Scot Eq Trygg Hansa Mixed Life</t>
  </si>
  <si>
    <t xml:space="preserve">345463    </t>
  </si>
  <si>
    <t>Life Path Index 2040 Fund Q</t>
  </si>
  <si>
    <t xml:space="preserve">401009    </t>
  </si>
  <si>
    <t>Nordea Plan Konservativ NO</t>
  </si>
  <si>
    <t xml:space="preserve">188443    </t>
  </si>
  <si>
    <t>Massélia Investissements</t>
  </si>
  <si>
    <t xml:space="preserve">259528    </t>
  </si>
  <si>
    <t>iShares Core Conservative Allocation ETF</t>
  </si>
  <si>
    <t xml:space="preserve">334626    </t>
  </si>
  <si>
    <t>Wesleyan Moderate High Risk/Rwd Inc</t>
  </si>
  <si>
    <t xml:space="preserve">1170335   </t>
  </si>
  <si>
    <t>PanAgora Dynamic International Equity</t>
  </si>
  <si>
    <t xml:space="preserve">130365    </t>
  </si>
  <si>
    <t>AF Investments Balanced FoF</t>
  </si>
  <si>
    <t xml:space="preserve">428753    </t>
  </si>
  <si>
    <t>The Dream Trust</t>
  </si>
  <si>
    <t xml:space="preserve">282106    </t>
  </si>
  <si>
    <t>Smith &amp; Williamson Touchstone Investment</t>
  </si>
  <si>
    <t xml:space="preserve">2013756   </t>
  </si>
  <si>
    <t>Xtrackers MSCI All World exUS Hdg Eq ETF</t>
  </si>
  <si>
    <t xml:space="preserve">836214    </t>
  </si>
  <si>
    <t>John Hancock Hedged Equity &amp; Income Fund</t>
  </si>
  <si>
    <t xml:space="preserve">636191    </t>
  </si>
  <si>
    <t>TM Credit Suisse Balanced Fund</t>
  </si>
  <si>
    <t xml:space="preserve">791252    </t>
  </si>
  <si>
    <t>FPSPI Sicav Defensif</t>
  </si>
  <si>
    <t xml:space="preserve">272634    </t>
  </si>
  <si>
    <t>Amundi SF European Eq Mkt Plus</t>
  </si>
  <si>
    <t xml:space="preserve">388696    </t>
  </si>
  <si>
    <t>Northern Trust Focus 2035 Fund</t>
  </si>
  <si>
    <t xml:space="preserve">596492    </t>
  </si>
  <si>
    <t>Undrly ReAssure HL JPMUKSpec1 Pen</t>
  </si>
  <si>
    <t xml:space="preserve">54387     </t>
  </si>
  <si>
    <t>NZ Defence Force KiwiSaver Conservative</t>
  </si>
  <si>
    <t xml:space="preserve">471094    </t>
  </si>
  <si>
    <t>Cohen &amp; Steers SICAV Dvrs Rl Assts Fd</t>
  </si>
  <si>
    <t xml:space="preserve">1812446   </t>
  </si>
  <si>
    <t>SPDR® S&amp;P World ex Australia Fund</t>
  </si>
  <si>
    <t xml:space="preserve">738156    </t>
  </si>
  <si>
    <t>IQ Global Resources ETF</t>
  </si>
  <si>
    <t xml:space="preserve">453749    </t>
  </si>
  <si>
    <t>S&amp;W TS Campana Fund</t>
  </si>
  <si>
    <t xml:space="preserve">2013750   </t>
  </si>
  <si>
    <t>Deka MSCI Europe LC ETF</t>
  </si>
  <si>
    <t xml:space="preserve">391764    </t>
  </si>
  <si>
    <t>Schroder ISF Global Diversified Growth</t>
  </si>
  <si>
    <t xml:space="preserve">318302    </t>
  </si>
  <si>
    <t>ASC(Offshore) Global Equity Fd</t>
  </si>
  <si>
    <t xml:space="preserve">197223    </t>
  </si>
  <si>
    <t>Northern Trust Focus 2040 Fund</t>
  </si>
  <si>
    <t xml:space="preserve">596493    </t>
  </si>
  <si>
    <t>Galacum Fund</t>
  </si>
  <si>
    <t xml:space="preserve">1621943   </t>
  </si>
  <si>
    <t>Swiss Rock European Equity/Aktien Eurp</t>
  </si>
  <si>
    <t xml:space="preserve">348630    </t>
  </si>
  <si>
    <t xml:space="preserve">52336     </t>
  </si>
  <si>
    <t>Pru Ret International Value LSV SP</t>
  </si>
  <si>
    <t xml:space="preserve">91704     </t>
  </si>
  <si>
    <t>ES Ardevora UK Income Fund</t>
  </si>
  <si>
    <t xml:space="preserve">659389    </t>
  </si>
  <si>
    <t>Undrly Guardian PM-B Managed Pen</t>
  </si>
  <si>
    <t xml:space="preserve">393023    </t>
  </si>
  <si>
    <t>L&amp;G Distribution Trust</t>
  </si>
  <si>
    <t xml:space="preserve">728804    </t>
  </si>
  <si>
    <t>BNZ KiwiSaver Balanced Fund</t>
  </si>
  <si>
    <t xml:space="preserve">892915    </t>
  </si>
  <si>
    <t>Schroder ISF Global Multi-Asset Income</t>
  </si>
  <si>
    <t xml:space="preserve">716994    </t>
  </si>
  <si>
    <t>Northern Trust Focus 2020 Fund</t>
  </si>
  <si>
    <t xml:space="preserve">596489    </t>
  </si>
  <si>
    <t>Sanso Carbon Initiative Trends</t>
  </si>
  <si>
    <t xml:space="preserve">1678818   </t>
  </si>
  <si>
    <t>Migros Bank (Lux) Fonds 50</t>
  </si>
  <si>
    <t xml:space="preserve">55481     </t>
  </si>
  <si>
    <t>Cleome Index Global Equities</t>
  </si>
  <si>
    <t xml:space="preserve">660266    </t>
  </si>
  <si>
    <t>Northern Trust Focus 2025 Fund</t>
  </si>
  <si>
    <t xml:space="preserve">596490    </t>
  </si>
  <si>
    <t>SPDR® MSCI ACWI IMI UCITS ETF</t>
  </si>
  <si>
    <t xml:space="preserve">573388    </t>
  </si>
  <si>
    <t>BLK Global Enhanced Index</t>
  </si>
  <si>
    <t xml:space="preserve">1337170   </t>
  </si>
  <si>
    <t>Undrly FIL Global Equity 60/40 1 Pen</t>
  </si>
  <si>
    <t xml:space="preserve">332374    </t>
  </si>
  <si>
    <t>S&amp;W Global Opportunities Fund</t>
  </si>
  <si>
    <t xml:space="preserve">658304    </t>
  </si>
  <si>
    <t>Sanlam High Income Real Return Fund</t>
  </si>
  <si>
    <t xml:space="preserve">1370750   </t>
  </si>
  <si>
    <t>Undrly ReAssure Mixed Investment Pension</t>
  </si>
  <si>
    <t xml:space="preserve">2016326   </t>
  </si>
  <si>
    <t>Undrly Zurich UK Opportunities EL</t>
  </si>
  <si>
    <t xml:space="preserve">59962     </t>
  </si>
  <si>
    <t>Life Path Index 2045 Fund Q</t>
  </si>
  <si>
    <t xml:space="preserve">401010    </t>
  </si>
  <si>
    <t>Capital Group Canadian Focused Eq Fd Cdn</t>
  </si>
  <si>
    <t xml:space="preserve">151911    </t>
  </si>
  <si>
    <t xml:space="preserve">61390     </t>
  </si>
  <si>
    <t>FIAM Index Target Date 2055</t>
  </si>
  <si>
    <t xml:space="preserve">1000440   </t>
  </si>
  <si>
    <t>Hansard EU JPMorgan Multi Asset Inc GBP</t>
  </si>
  <si>
    <t xml:space="preserve">504599    </t>
  </si>
  <si>
    <t>Finreon World Equity lsoPro®</t>
  </si>
  <si>
    <t xml:space="preserve">1009109   </t>
  </si>
  <si>
    <t>ASI World Equity Enhanced Index</t>
  </si>
  <si>
    <t xml:space="preserve">1049838   </t>
  </si>
  <si>
    <t>Life Path Index 2030 Fund Q</t>
  </si>
  <si>
    <t xml:space="preserve">401007    </t>
  </si>
  <si>
    <t>JPMorgan International Hedged Equity Fd</t>
  </si>
  <si>
    <t xml:space="preserve">2057120   </t>
  </si>
  <si>
    <t>Pru Ret Lifetime Conservative Growth SP</t>
  </si>
  <si>
    <t xml:space="preserve">256967    </t>
  </si>
  <si>
    <t>CC&amp;L Q International Equity</t>
  </si>
  <si>
    <t xml:space="preserve">82247     </t>
  </si>
  <si>
    <t>iShares MSCI Kokusai ETF</t>
  </si>
  <si>
    <t xml:space="preserve">242434    </t>
  </si>
  <si>
    <t>SWC (CH) Vorsorge Fonds 45 Passiv</t>
  </si>
  <si>
    <t xml:space="preserve">669579    </t>
  </si>
  <si>
    <t>/Undrly Wesleyan Low Risk/Reward 1 Life</t>
  </si>
  <si>
    <t xml:space="preserve">642007    </t>
  </si>
  <si>
    <t xml:space="preserve">2227440   </t>
  </si>
  <si>
    <t xml:space="preserve">73414     </t>
  </si>
  <si>
    <t>Siemens Global Equities</t>
  </si>
  <si>
    <t xml:space="preserve">1940394   </t>
  </si>
  <si>
    <t>GuideMark® World ex-US Fund</t>
  </si>
  <si>
    <t xml:space="preserve">17489     </t>
  </si>
  <si>
    <t>Jupiter Flexible Income</t>
  </si>
  <si>
    <t xml:space="preserve">1959207   </t>
  </si>
  <si>
    <t>LUX IM Jp Morgan Euro Rsrch Drvn Fd</t>
  </si>
  <si>
    <t xml:space="preserve">2222695   </t>
  </si>
  <si>
    <t>AB Fund Dynamic All Market Portfolio</t>
  </si>
  <si>
    <t xml:space="preserve">1063261   </t>
  </si>
  <si>
    <t xml:space="preserve">709600    </t>
  </si>
  <si>
    <t>Nordea Global Enhanced</t>
  </si>
  <si>
    <t xml:space="preserve">1473791   </t>
  </si>
  <si>
    <t xml:space="preserve">1288624   </t>
  </si>
  <si>
    <t>Fideuram Bilanciato</t>
  </si>
  <si>
    <t xml:space="preserve">127021    </t>
  </si>
  <si>
    <t>Undrly FIL Global Equity 50/50 1 Pen</t>
  </si>
  <si>
    <t xml:space="preserve">332373    </t>
  </si>
  <si>
    <t>Coleman Street Invest-Growth Port</t>
  </si>
  <si>
    <t xml:space="preserve">1979962   </t>
  </si>
  <si>
    <t>Fidelity Tactical Global Div ETF Fd</t>
  </si>
  <si>
    <t xml:space="preserve">1920975   </t>
  </si>
  <si>
    <t>JPMorgan Diversified Fund</t>
  </si>
  <si>
    <t xml:space="preserve">2211      </t>
  </si>
  <si>
    <t>Undrly Windsor NM UK Eq Trkr Pen</t>
  </si>
  <si>
    <t xml:space="preserve">478490    </t>
  </si>
  <si>
    <t>iShares Currency Hdgd MSCI ACWI exUS ETF</t>
  </si>
  <si>
    <t xml:space="preserve">1042428   </t>
  </si>
  <si>
    <t>Investitori Europa</t>
  </si>
  <si>
    <t xml:space="preserve">101502    </t>
  </si>
  <si>
    <t>Transamerica MSCI EAFE Index VP</t>
  </si>
  <si>
    <t xml:space="preserve">1410997   </t>
  </si>
  <si>
    <t>S&amp;W Endeavour II</t>
  </si>
  <si>
    <t xml:space="preserve">312644    </t>
  </si>
  <si>
    <t>ABN AMRO Verzekergn Blggngsfds Mtg Dfsif</t>
  </si>
  <si>
    <t xml:space="preserve">724832    </t>
  </si>
  <si>
    <t>Wesleyan Low Risk/Rwd Gr</t>
  </si>
  <si>
    <t xml:space="preserve">1205793   </t>
  </si>
  <si>
    <t>Global Value Selection FI</t>
  </si>
  <si>
    <t xml:space="preserve">593818    </t>
  </si>
  <si>
    <t>Life Path Index 2020 Fund Q</t>
  </si>
  <si>
    <t xml:space="preserve">401004    </t>
  </si>
  <si>
    <t>TM Credit Suisse Growth</t>
  </si>
  <si>
    <t xml:space="preserve">1100233   </t>
  </si>
  <si>
    <t>BBVA DIF European Equity Fund</t>
  </si>
  <si>
    <t xml:space="preserve">313071    </t>
  </si>
  <si>
    <t>M300</t>
  </si>
  <si>
    <t xml:space="preserve">146055    </t>
  </si>
  <si>
    <t>New Street Gloucester</t>
  </si>
  <si>
    <t xml:space="preserve">406325    </t>
  </si>
  <si>
    <t>BNZ KiwiSaver Moderate Fund</t>
  </si>
  <si>
    <t xml:space="preserve">892914    </t>
  </si>
  <si>
    <t xml:space="preserve">60161     </t>
  </si>
  <si>
    <t>BSF Systematic Global Equity Fund</t>
  </si>
  <si>
    <t xml:space="preserve">1079723   </t>
  </si>
  <si>
    <t>Eurizon Progetto Italia 40</t>
  </si>
  <si>
    <t xml:space="preserve">1458373   </t>
  </si>
  <si>
    <t>Neuberger Berman Uncorrelated Strats Fd</t>
  </si>
  <si>
    <t xml:space="preserve">1673940   </t>
  </si>
  <si>
    <t>Migros Bank (Lux) Fonds 40 (EUR)</t>
  </si>
  <si>
    <t xml:space="preserve">55483     </t>
  </si>
  <si>
    <t>Migros Bank (Lux) Fonds 30</t>
  </si>
  <si>
    <t xml:space="preserve">55480     </t>
  </si>
  <si>
    <t>Libero Cautious Fund</t>
  </si>
  <si>
    <t xml:space="preserve">507435    </t>
  </si>
  <si>
    <t>GlobalAccess Global Equity Income Fund</t>
  </si>
  <si>
    <t xml:space="preserve">707218    </t>
  </si>
  <si>
    <t>PGIM QMA International Dev Mkts Idx Fd</t>
  </si>
  <si>
    <t xml:space="preserve">1410960   </t>
  </si>
  <si>
    <t>IFSL AMR Diversified</t>
  </si>
  <si>
    <t xml:space="preserve">1079083   </t>
  </si>
  <si>
    <t>Undrly HSBC Life Defensive Pen</t>
  </si>
  <si>
    <t xml:space="preserve">585739    </t>
  </si>
  <si>
    <t>Life Path Index 2050 Fund Q</t>
  </si>
  <si>
    <t xml:space="preserve">401011    </t>
  </si>
  <si>
    <t>ING Direct Streetwise Balanced Inc Port</t>
  </si>
  <si>
    <t xml:space="preserve">527476    </t>
  </si>
  <si>
    <t>Cleome Index World Equities</t>
  </si>
  <si>
    <t xml:space="preserve">1295089   </t>
  </si>
  <si>
    <t>Pityoulish Investments Fund</t>
  </si>
  <si>
    <t xml:space="preserve">406211    </t>
  </si>
  <si>
    <t>Folla</t>
  </si>
  <si>
    <t xml:space="preserve">282223    </t>
  </si>
  <si>
    <t>Morningstar Moderate Fund</t>
  </si>
  <si>
    <t xml:space="preserve">369010    </t>
  </si>
  <si>
    <t>SVS Cornelian Managed Income</t>
  </si>
  <si>
    <t xml:space="preserve">1099724   </t>
  </si>
  <si>
    <t>iShares Core Balanced ETF Portfolio</t>
  </si>
  <si>
    <t xml:space="preserve">231465    </t>
  </si>
  <si>
    <t>Undrly MPF Multi-Factor Global Eq Idx</t>
  </si>
  <si>
    <t xml:space="preserve">1281159   </t>
  </si>
  <si>
    <t>Xtrackers MSCI Kokusai Equity ETF</t>
  </si>
  <si>
    <t xml:space="preserve">2346126   </t>
  </si>
  <si>
    <t>OMG European Equity Alpha</t>
  </si>
  <si>
    <t xml:space="preserve">277254    </t>
  </si>
  <si>
    <t>VT Munro Smart-Beta UK Fund</t>
  </si>
  <si>
    <t xml:space="preserve">229534    </t>
  </si>
  <si>
    <t>Accent Fund Global</t>
  </si>
  <si>
    <t xml:space="preserve">52355     </t>
  </si>
  <si>
    <t>LF Waverton Charity Growth &amp; Income Fund</t>
  </si>
  <si>
    <t xml:space="preserve">2079631   </t>
  </si>
  <si>
    <t>Thesis Serissa Fund</t>
  </si>
  <si>
    <t xml:space="preserve">597265    </t>
  </si>
  <si>
    <t>Libero Strategic Fund</t>
  </si>
  <si>
    <t xml:space="preserve">507436    </t>
  </si>
  <si>
    <t>Migros Bank (Lux) Fonds InterStock</t>
  </si>
  <si>
    <t xml:space="preserve">55485     </t>
  </si>
  <si>
    <t>Undrly Windsor NM Stockmarket Mgd Pen</t>
  </si>
  <si>
    <t xml:space="preserve">478487    </t>
  </si>
  <si>
    <t>Invesco Global Targeted Returns Fund</t>
  </si>
  <si>
    <t xml:space="preserve">869075    </t>
  </si>
  <si>
    <t>Davy Global Equity Income Fund</t>
  </si>
  <si>
    <t xml:space="preserve">1186235   </t>
  </si>
  <si>
    <t>Smith &amp; Williamson MF</t>
  </si>
  <si>
    <t xml:space="preserve">312658    </t>
  </si>
  <si>
    <t>Global Voyager International Equity</t>
  </si>
  <si>
    <t xml:space="preserve">506550    </t>
  </si>
  <si>
    <t>Mackenzie International Equity ETF</t>
  </si>
  <si>
    <t xml:space="preserve">1606921   </t>
  </si>
  <si>
    <t>Harding Loevner EAFE Equity</t>
  </si>
  <si>
    <t xml:space="preserve">864248    </t>
  </si>
  <si>
    <t>Undrly Wesleyan Low Risk/Reward Pen</t>
  </si>
  <si>
    <t xml:space="preserve">642008    </t>
  </si>
  <si>
    <t>M International Equity Fund</t>
  </si>
  <si>
    <t xml:space="preserve">16669     </t>
  </si>
  <si>
    <t>DeltaShares S&amp;P Intl Managed Risk ETF</t>
  </si>
  <si>
    <t xml:space="preserve">1466962   </t>
  </si>
  <si>
    <t>Davy Defensive Equity Income Fund</t>
  </si>
  <si>
    <t xml:space="preserve">1186231   </t>
  </si>
  <si>
    <t>Columbia Overseas Value CIT</t>
  </si>
  <si>
    <t xml:space="preserve">2349582   </t>
  </si>
  <si>
    <t>Gabelli Global Rising Income and Div Fd</t>
  </si>
  <si>
    <t xml:space="preserve">1103      </t>
  </si>
  <si>
    <t xml:space="preserve">1438154   </t>
  </si>
  <si>
    <t>NBG Intl Funds Global Equity</t>
  </si>
  <si>
    <t xml:space="preserve">98678     </t>
  </si>
  <si>
    <t>Undrly ReAssure BL 500 2 Acc Life</t>
  </si>
  <si>
    <t xml:space="preserve">2122960   </t>
  </si>
  <si>
    <t xml:space="preserve">388793    </t>
  </si>
  <si>
    <t>Swiss Rock (CH) Instl Fds - Global Eq Fd</t>
  </si>
  <si>
    <t xml:space="preserve">1023630   </t>
  </si>
  <si>
    <t>SWC BVG 3 Index 45</t>
  </si>
  <si>
    <t xml:space="preserve">541829    </t>
  </si>
  <si>
    <t>Prestney Fund</t>
  </si>
  <si>
    <t xml:space="preserve">210752    </t>
  </si>
  <si>
    <t>Putnam Retirement Advantage: Maturity</t>
  </si>
  <si>
    <t xml:space="preserve">307524    </t>
  </si>
  <si>
    <t>PanAgora Defensive Gbl Eq High Dividend</t>
  </si>
  <si>
    <t xml:space="preserve">2191365   </t>
  </si>
  <si>
    <t>Columbia Capital Alloc Mod Cnsrv Port</t>
  </si>
  <si>
    <t xml:space="preserve">5141      </t>
  </si>
  <si>
    <t>Qtron Global Equity</t>
  </si>
  <si>
    <t xml:space="preserve">2193028   </t>
  </si>
  <si>
    <t>Russell Inv Fds Intl Devd Mkts Fd</t>
  </si>
  <si>
    <t xml:space="preserve">15722     </t>
  </si>
  <si>
    <t>BNZ KiwiSaver Conservative (Default)</t>
  </si>
  <si>
    <t xml:space="preserve">892913    </t>
  </si>
  <si>
    <t>Wellington Eurp Contra Val</t>
  </si>
  <si>
    <t xml:space="preserve">1406193   </t>
  </si>
  <si>
    <t>FIAM Index Target Date 2010</t>
  </si>
  <si>
    <t xml:space="preserve">1000431   </t>
  </si>
  <si>
    <t>Life Path Index Retirement Fund Q</t>
  </si>
  <si>
    <t xml:space="preserve">401012    </t>
  </si>
  <si>
    <t>Undrly Barclays Life Barclaybond Life</t>
  </si>
  <si>
    <t xml:space="preserve">556198    </t>
  </si>
  <si>
    <t>Undrly BLK Life UK Focus</t>
  </si>
  <si>
    <t xml:space="preserve">1490233   </t>
  </si>
  <si>
    <t>Fidelity Smart Global Defensive Fund</t>
  </si>
  <si>
    <t xml:space="preserve">55312     </t>
  </si>
  <si>
    <t>Symmetry Moderate Growth Portfolio</t>
  </si>
  <si>
    <t xml:space="preserve">346201    </t>
  </si>
  <si>
    <t>Undrly FIL Global Equity 70/30 1 Pen</t>
  </si>
  <si>
    <t xml:space="preserve">332377    </t>
  </si>
  <si>
    <t>S &amp; W Thoroughbred</t>
  </si>
  <si>
    <t xml:space="preserve">312627    </t>
  </si>
  <si>
    <t>SEI Multi-Asset Accumulation (SIMT) Fund</t>
  </si>
  <si>
    <t xml:space="preserve">657787    </t>
  </si>
  <si>
    <t>S&amp;W Witch General Trust</t>
  </si>
  <si>
    <t xml:space="preserve">312630    </t>
  </si>
  <si>
    <t xml:space="preserve">561278    </t>
  </si>
  <si>
    <t>PineBridge Europe Research Enh Eq Fd</t>
  </si>
  <si>
    <t xml:space="preserve">169007    </t>
  </si>
  <si>
    <t>The Mishka Fund</t>
  </si>
  <si>
    <t xml:space="preserve">407415    </t>
  </si>
  <si>
    <t>Putnam VT Global Asset Alloc</t>
  </si>
  <si>
    <t xml:space="preserve">15117     </t>
  </si>
  <si>
    <t>Wells Fargo Moderate Balanced Fund</t>
  </si>
  <si>
    <t xml:space="preserve">2147      </t>
  </si>
  <si>
    <t>iShares Core MSCI World All Cap ETF</t>
  </si>
  <si>
    <t xml:space="preserve">1139113   </t>
  </si>
  <si>
    <t>iShares Core MSCI World All Cap AUDH ETF</t>
  </si>
  <si>
    <t xml:space="preserve">1139114   </t>
  </si>
  <si>
    <t>Majedie Asset Management UK Income Fund</t>
  </si>
  <si>
    <t xml:space="preserve">1304169   </t>
  </si>
  <si>
    <t>SPDR® Global Dow ETF</t>
  </si>
  <si>
    <t xml:space="preserve">14280     </t>
  </si>
  <si>
    <t>Undrly Windsor International Gth Pen</t>
  </si>
  <si>
    <t xml:space="preserve">478477    </t>
  </si>
  <si>
    <t xml:space="preserve">949558    </t>
  </si>
  <si>
    <t xml:space="preserve">352276    </t>
  </si>
  <si>
    <t>Ivy ProShares MSCI ACWI Index Fund</t>
  </si>
  <si>
    <t xml:space="preserve">1453624   </t>
  </si>
  <si>
    <t>Northern Trust Focus 2015 Fund</t>
  </si>
  <si>
    <t xml:space="preserve">596488    </t>
  </si>
  <si>
    <t>AQR Multi-Asset Fund</t>
  </si>
  <si>
    <t xml:space="preserve">567323    </t>
  </si>
  <si>
    <t>AMP NZRT ANZ Growth</t>
  </si>
  <si>
    <t xml:space="preserve">511861    </t>
  </si>
  <si>
    <t>Jupiter Flexible Income FAM Fund</t>
  </si>
  <si>
    <t xml:space="preserve">2240198   </t>
  </si>
  <si>
    <t xml:space="preserve">405131    </t>
  </si>
  <si>
    <t>Amundi Stratégies Actions Europe</t>
  </si>
  <si>
    <t xml:space="preserve">326395    </t>
  </si>
  <si>
    <t>The Acorn Trust</t>
  </si>
  <si>
    <t xml:space="preserve">2013746   </t>
  </si>
  <si>
    <t>Mirova Actions Monde</t>
  </si>
  <si>
    <t xml:space="preserve">50336     </t>
  </si>
  <si>
    <t>L&amp;G World Equity Index Fund</t>
  </si>
  <si>
    <t xml:space="preserve">2244809   </t>
  </si>
  <si>
    <t xml:space="preserve">52335     </t>
  </si>
  <si>
    <t>Invesco FTSE RAFI All World 3000 ETF</t>
  </si>
  <si>
    <t xml:space="preserve">821144    </t>
  </si>
  <si>
    <t>Amundi IS Prime Global</t>
  </si>
  <si>
    <t xml:space="preserve">2053238   </t>
  </si>
  <si>
    <t>ANZ KiwiSaver-Balanced Growth</t>
  </si>
  <si>
    <t xml:space="preserve">511860    </t>
  </si>
  <si>
    <t>Eurizon Progetto Italia 70</t>
  </si>
  <si>
    <t xml:space="preserve">1458375   </t>
  </si>
  <si>
    <t>DFA International Vector Equity Fund</t>
  </si>
  <si>
    <t xml:space="preserve">86108     </t>
  </si>
  <si>
    <t>BNY Mellon Global Unconstrained Fund</t>
  </si>
  <si>
    <t xml:space="preserve">1666399   </t>
  </si>
  <si>
    <t>Swiss Rock Global Equity/Aktien Welt</t>
  </si>
  <si>
    <t xml:space="preserve">348631    </t>
  </si>
  <si>
    <t>Fidelity Asset Manager® 20% Fund</t>
  </si>
  <si>
    <t xml:space="preserve">991       </t>
  </si>
  <si>
    <t>Putnam Retirement Advantage 2060</t>
  </si>
  <si>
    <t xml:space="preserve">1149902   </t>
  </si>
  <si>
    <t>Undrly L&amp;G Life International</t>
  </si>
  <si>
    <t xml:space="preserve">52635     </t>
  </si>
  <si>
    <t>Pru Ret Retirement Goal 2010 SP</t>
  </si>
  <si>
    <t xml:space="preserve">255122    </t>
  </si>
  <si>
    <t>Undrly BlackRock Lf UK Focus AE Acc Life</t>
  </si>
  <si>
    <t xml:space="preserve">1527821   </t>
  </si>
  <si>
    <t>IP Grönegau 1</t>
  </si>
  <si>
    <t xml:space="preserve">1604309   </t>
  </si>
  <si>
    <t>Perpetual Diversified Real Return Fund</t>
  </si>
  <si>
    <t xml:space="preserve">812751    </t>
  </si>
  <si>
    <t>Northern Trust Focus 2045 Fund</t>
  </si>
  <si>
    <t xml:space="preserve">596494    </t>
  </si>
  <si>
    <t>L&amp;G Global Equity Index Fund</t>
  </si>
  <si>
    <t xml:space="preserve">728809    </t>
  </si>
  <si>
    <t>SAST SA JPMorgan Diversified Balanced</t>
  </si>
  <si>
    <t xml:space="preserve">16610     </t>
  </si>
  <si>
    <t>Vanguard FTSE Dev ex NA Hh Div Yld ETF</t>
  </si>
  <si>
    <t xml:space="preserve">1850753   </t>
  </si>
  <si>
    <t>ASB Balanced Fund</t>
  </si>
  <si>
    <t xml:space="preserve">482744    </t>
  </si>
  <si>
    <t>Hugo Fidelity</t>
  </si>
  <si>
    <t xml:space="preserve">1065254   </t>
  </si>
  <si>
    <t>Deka-PB Defensiv</t>
  </si>
  <si>
    <t xml:space="preserve">536731    </t>
  </si>
  <si>
    <t>S&amp;W Cheviot</t>
  </si>
  <si>
    <t xml:space="preserve">2013787   </t>
  </si>
  <si>
    <t>Putnam Dynamic Risk Allocation Fund</t>
  </si>
  <si>
    <t xml:space="preserve">642218    </t>
  </si>
  <si>
    <t xml:space="preserve">279818    </t>
  </si>
  <si>
    <t>TM Warren Curtis Trust</t>
  </si>
  <si>
    <t xml:space="preserve">505303    </t>
  </si>
  <si>
    <t>TM Lakehouse</t>
  </si>
  <si>
    <t xml:space="preserve">1124539   </t>
  </si>
  <si>
    <t>Fidelity Asset Manager® 40% Fund</t>
  </si>
  <si>
    <t xml:space="preserve">242798    </t>
  </si>
  <si>
    <t>Goldman Sachs Glb Eq Insight w/C Tilt</t>
  </si>
  <si>
    <t xml:space="preserve">153357    </t>
  </si>
  <si>
    <t>Silobar SICAV</t>
  </si>
  <si>
    <t xml:space="preserve">349134    </t>
  </si>
  <si>
    <t>Kiwi Wealth KiwiSaver Scheme Default</t>
  </si>
  <si>
    <t xml:space="preserve">942342    </t>
  </si>
  <si>
    <t>Kiwi Wealth KiwiSaver Scheme Cnsrv</t>
  </si>
  <si>
    <t xml:space="preserve">493013    </t>
  </si>
  <si>
    <t>ANZ KiwiSaver-Balanced</t>
  </si>
  <si>
    <t xml:space="preserve">511862    </t>
  </si>
  <si>
    <t>NZ Defence Force KiwiSaver Balanced</t>
  </si>
  <si>
    <t xml:space="preserve">471095    </t>
  </si>
  <si>
    <t>Vanguard Active UK Equity Fund</t>
  </si>
  <si>
    <t xml:space="preserve">2293001   </t>
  </si>
  <si>
    <t>S&amp;W Millennium</t>
  </si>
  <si>
    <t xml:space="preserve">312659    </t>
  </si>
  <si>
    <t>AST T. Rowe Price Diversified Real Gr Pt</t>
  </si>
  <si>
    <t xml:space="preserve">871858    </t>
  </si>
  <si>
    <t>Vanguard Global Value Fac UCITS ETF</t>
  </si>
  <si>
    <t xml:space="preserve">1108058   </t>
  </si>
  <si>
    <t>BEKB Strategiefonds Ausgewogen</t>
  </si>
  <si>
    <t xml:space="preserve">1182261   </t>
  </si>
  <si>
    <t>KBC Sel Inv Global Flex Alloc</t>
  </si>
  <si>
    <t xml:space="preserve">407646    </t>
  </si>
  <si>
    <t>EMC Asset Mgmt EMC Intl. Eqty. CHF</t>
  </si>
  <si>
    <t xml:space="preserve">403606    </t>
  </si>
  <si>
    <t>Saninverpa SICAV</t>
  </si>
  <si>
    <t xml:space="preserve">349583    </t>
  </si>
  <si>
    <t>Fidelity MSCI Europe Index Fund</t>
  </si>
  <si>
    <t xml:space="preserve">1657414   </t>
  </si>
  <si>
    <t>Fidelity MSCI World Index Fd</t>
  </si>
  <si>
    <t xml:space="preserve">1657413   </t>
  </si>
  <si>
    <t>Coleman Street Invest-Income Port</t>
  </si>
  <si>
    <t xml:space="preserve">1977501   </t>
  </si>
  <si>
    <t xml:space="preserve">750538    </t>
  </si>
  <si>
    <t>Counsel Defensive Global Equity</t>
  </si>
  <si>
    <t xml:space="preserve">1707412   </t>
  </si>
  <si>
    <t xml:space="preserve">1304336   </t>
  </si>
  <si>
    <t>Robeco QI Global Developed Enh Index Eqs</t>
  </si>
  <si>
    <t xml:space="preserve">1695813   </t>
  </si>
  <si>
    <t>RBC Quant EAFE Equity Leaders ETF</t>
  </si>
  <si>
    <t xml:space="preserve">1026907   </t>
  </si>
  <si>
    <t>Capital Group US Equity Fund (Canada)</t>
  </si>
  <si>
    <t xml:space="preserve">209633    </t>
  </si>
  <si>
    <t>Columbia Capital Allocation Cnsrv Port</t>
  </si>
  <si>
    <t xml:space="preserve">58578     </t>
  </si>
  <si>
    <t>Undrly Guardian PM-B Equity Pen</t>
  </si>
  <si>
    <t xml:space="preserve">393022    </t>
  </si>
  <si>
    <t>SWC (CH) Vorsorge Fonds 75 Passiv</t>
  </si>
  <si>
    <t xml:space="preserve">1431562   </t>
  </si>
  <si>
    <t>Undrly Stan Life Intl Life</t>
  </si>
  <si>
    <t xml:space="preserve">101337    </t>
  </si>
  <si>
    <t>TB Saracen UK Income Fund</t>
  </si>
  <si>
    <t xml:space="preserve">1018323   </t>
  </si>
  <si>
    <t>NZ Defence Force KiwiSaver High Growth</t>
  </si>
  <si>
    <t xml:space="preserve">471096    </t>
  </si>
  <si>
    <t>UBS (Lux) SXS Yield (CHF)</t>
  </si>
  <si>
    <t xml:space="preserve">73653     </t>
  </si>
  <si>
    <t>Sanlam Global Equity Fund</t>
  </si>
  <si>
    <t xml:space="preserve">391921    </t>
  </si>
  <si>
    <t>JPMorgan Multi Balanced Fund</t>
  </si>
  <si>
    <t xml:space="preserve">1397307   </t>
  </si>
  <si>
    <t>ANZ KiwiSaver-Conservative</t>
  </si>
  <si>
    <t xml:space="preserve">1902250   </t>
  </si>
  <si>
    <t>Invesco FTSE RAFI Europe ETF</t>
  </si>
  <si>
    <t xml:space="preserve">243738    </t>
  </si>
  <si>
    <t>CDN LifePath 2060 Index Fund</t>
  </si>
  <si>
    <t xml:space="preserve">2382157   </t>
  </si>
  <si>
    <t>Russell Inv Multifactor Intl Eq Fd</t>
  </si>
  <si>
    <t xml:space="preserve">931617    </t>
  </si>
  <si>
    <t>Iceberg Trust</t>
  </si>
  <si>
    <t xml:space="preserve">312593    </t>
  </si>
  <si>
    <t>Alpha Mellon Balanced Fund</t>
  </si>
  <si>
    <t xml:space="preserve">561275    </t>
  </si>
  <si>
    <t>Ailis BlackRock Multi-Asset Income</t>
  </si>
  <si>
    <t xml:space="preserve">2059652   </t>
  </si>
  <si>
    <t>AXA Swiss Inst Fd-Gbl Ftr- Sst Eq ex CH</t>
  </si>
  <si>
    <t xml:space="preserve">836306    </t>
  </si>
  <si>
    <t>SVS Brown Shipley Cautious Fund</t>
  </si>
  <si>
    <t xml:space="preserve">960635    </t>
  </si>
  <si>
    <t>Netwealth Active 50/50 Balanced</t>
  </si>
  <si>
    <t xml:space="preserve">371222    </t>
  </si>
  <si>
    <t>Utd Fdly Refuge Spec Sits 1 SPUndrl</t>
  </si>
  <si>
    <t xml:space="preserve">642951    </t>
  </si>
  <si>
    <t>S&amp;W Marathon Trust</t>
  </si>
  <si>
    <t xml:space="preserve">312610    </t>
  </si>
  <si>
    <t>Putnam Dynamic Asset Allocation Equity</t>
  </si>
  <si>
    <t xml:space="preserve">420879    </t>
  </si>
  <si>
    <t>Russell Investments Global Lw Crbn Eq Fd</t>
  </si>
  <si>
    <t xml:space="preserve">1571685   </t>
  </si>
  <si>
    <t>Fidelity® VIP Asset Manager Portfolio</t>
  </si>
  <si>
    <t xml:space="preserve">14884     </t>
  </si>
  <si>
    <t>SAST SA Schroders VCP Glbl Allc Port</t>
  </si>
  <si>
    <t xml:space="preserve">1165286   </t>
  </si>
  <si>
    <t>LifePath Index Retirement Fund L</t>
  </si>
  <si>
    <t xml:space="preserve">491368    </t>
  </si>
  <si>
    <t>Symmetry Growth Portfolio</t>
  </si>
  <si>
    <t xml:space="preserve">346200    </t>
  </si>
  <si>
    <t>Fidelity Asset Manager® 30% Fund</t>
  </si>
  <si>
    <t xml:space="preserve">242797    </t>
  </si>
  <si>
    <t>Undrly ReAssure BL Managed Alpha 2 AccPn</t>
  </si>
  <si>
    <t xml:space="preserve">2122963   </t>
  </si>
  <si>
    <t>Morgan Stanley VIF Global Strat Port</t>
  </si>
  <si>
    <t xml:space="preserve">15711     </t>
  </si>
  <si>
    <t>Gerstein Fisher Growth Strategy</t>
  </si>
  <si>
    <t xml:space="preserve">906194    </t>
  </si>
  <si>
    <t>Amundi IS Prime Europe</t>
  </si>
  <si>
    <t xml:space="preserve">2053236   </t>
  </si>
  <si>
    <t xml:space="preserve">405114    </t>
  </si>
  <si>
    <t>T. Rowe Price QM Global Equity Fund</t>
  </si>
  <si>
    <t xml:space="preserve">1211364   </t>
  </si>
  <si>
    <t>Pru Ret Lifetime Income &amp; Equity SP</t>
  </si>
  <si>
    <t xml:space="preserve">256963    </t>
  </si>
  <si>
    <t>SPDR® S&amp;P World ex Australia(Hedged) ETF</t>
  </si>
  <si>
    <t xml:space="preserve">771241    </t>
  </si>
  <si>
    <t>Goldman Sachs ActiveBeta® Europe Eq ETF</t>
  </si>
  <si>
    <t xml:space="preserve">1121986   </t>
  </si>
  <si>
    <t>Fidelity Sustainable Rsh Enh Eurp Eq ETF</t>
  </si>
  <si>
    <t xml:space="preserve">2377771   </t>
  </si>
  <si>
    <t>JNL/BlackRock Advantage International Fd</t>
  </si>
  <si>
    <t xml:space="preserve">2122117   </t>
  </si>
  <si>
    <t>EF WM Global Corp Autonomies</t>
  </si>
  <si>
    <t xml:space="preserve">1008631   </t>
  </si>
  <si>
    <t>SVS Cornelian Defensive Fund</t>
  </si>
  <si>
    <t xml:space="preserve">505654    </t>
  </si>
  <si>
    <t>T. Rowe Price Eurp Struct Rsrch Eq Fd</t>
  </si>
  <si>
    <t xml:space="preserve">416607    </t>
  </si>
  <si>
    <t>Undrly Windsor NM Global Eq Trkr Pen</t>
  </si>
  <si>
    <t xml:space="preserve">478478    </t>
  </si>
  <si>
    <t>Symmetry Balanced Portfolio</t>
  </si>
  <si>
    <t xml:space="preserve">346198    </t>
  </si>
  <si>
    <t>AF Investments Stable FoF</t>
  </si>
  <si>
    <t xml:space="preserve">653945    </t>
  </si>
  <si>
    <t>Gutmann Europa-Portfolio</t>
  </si>
  <si>
    <t xml:space="preserve">77605     </t>
  </si>
  <si>
    <t xml:space="preserve">2088328   </t>
  </si>
  <si>
    <t>Third Avenue FFI strategies Portfolio</t>
  </si>
  <si>
    <t xml:space="preserve">16458     </t>
  </si>
  <si>
    <t>INTECH International Large Cap Core</t>
  </si>
  <si>
    <t xml:space="preserve">271178    </t>
  </si>
  <si>
    <t>Sintra de Reis SICAV</t>
  </si>
  <si>
    <t xml:space="preserve">350611    </t>
  </si>
  <si>
    <t>ASB Conservative Plus Fund</t>
  </si>
  <si>
    <t xml:space="preserve">482742    </t>
  </si>
  <si>
    <t xml:space="preserve">52339     </t>
  </si>
  <si>
    <t>FinEx Global Equity ETF</t>
  </si>
  <si>
    <t xml:space="preserve">2317902   </t>
  </si>
  <si>
    <t>PGIM QMA Strategic Alpha Intl Eq ETF</t>
  </si>
  <si>
    <t xml:space="preserve">1925710   </t>
  </si>
  <si>
    <t>BNY Mellon Global Multi-Asset Income Fd</t>
  </si>
  <si>
    <t xml:space="preserve">2019595   </t>
  </si>
  <si>
    <t xml:space="preserve">427520    </t>
  </si>
  <si>
    <t>UBS (CH) IF Global Equities ex Switz</t>
  </si>
  <si>
    <t xml:space="preserve">256164    </t>
  </si>
  <si>
    <t>AllianzGI DMAP Moderate RR USD-H</t>
  </si>
  <si>
    <t xml:space="preserve">1124083   </t>
  </si>
  <si>
    <t>FF - Multi Asset Target Income 2024 Fd</t>
  </si>
  <si>
    <t xml:space="preserve">1780778   </t>
  </si>
  <si>
    <t>CBUS Super Inc Stream Conservative Gr</t>
  </si>
  <si>
    <t xml:space="preserve">1030209   </t>
  </si>
  <si>
    <t>SGA International Equity Fund</t>
  </si>
  <si>
    <t xml:space="preserve">1643163   </t>
  </si>
  <si>
    <t>Carillon ClariVest Intl Stock Fd</t>
  </si>
  <si>
    <t xml:space="preserve">739017    </t>
  </si>
  <si>
    <t>Xtrackers MSCI Europe Value ETF</t>
  </si>
  <si>
    <t xml:space="preserve">960652    </t>
  </si>
  <si>
    <t>Westpac Active Balanced Trust</t>
  </si>
  <si>
    <t xml:space="preserve">467057    </t>
  </si>
  <si>
    <t>Ecureuil Tonique</t>
  </si>
  <si>
    <t xml:space="preserve">50315     </t>
  </si>
  <si>
    <t>Pru Ret Retirement Goal Income SP</t>
  </si>
  <si>
    <t xml:space="preserve">255154    </t>
  </si>
  <si>
    <t>Pru Ret Retirement Goal 2050 SP</t>
  </si>
  <si>
    <t xml:space="preserve">255125    </t>
  </si>
  <si>
    <t>Northern Trust Focus 2050 Fund</t>
  </si>
  <si>
    <t xml:space="preserve">596495    </t>
  </si>
  <si>
    <t>Standard Life Glbl Eqty 60:40</t>
  </si>
  <si>
    <t xml:space="preserve">78767     </t>
  </si>
  <si>
    <t>QS Investors International Equity DBI</t>
  </si>
  <si>
    <t xml:space="preserve">1667611   </t>
  </si>
  <si>
    <t>UBS (Lux) SXS Balanced (USD)</t>
  </si>
  <si>
    <t xml:space="preserve">106718    </t>
  </si>
  <si>
    <t>Robeco QI Global Developed Active Eqs</t>
  </si>
  <si>
    <t xml:space="preserve">1685632   </t>
  </si>
  <si>
    <t>Fidelity Diversified Growth Fund</t>
  </si>
  <si>
    <t xml:space="preserve">468008    </t>
  </si>
  <si>
    <t>Thesis Motim</t>
  </si>
  <si>
    <t xml:space="preserve">505276    </t>
  </si>
  <si>
    <t>SVS Heritage Balanced</t>
  </si>
  <si>
    <t xml:space="preserve">2013799   </t>
  </si>
  <si>
    <t>AF Investments Global Equity FF</t>
  </si>
  <si>
    <t xml:space="preserve">428757    </t>
  </si>
  <si>
    <t>BlackRock Hdgd Int'l Alpha Tilts</t>
  </si>
  <si>
    <t xml:space="preserve">1515467   </t>
  </si>
  <si>
    <t>JPM Global Research Enhanced Eq ESG ETF</t>
  </si>
  <si>
    <t xml:space="preserve">2078207   </t>
  </si>
  <si>
    <t>AXA Rosenberg Pan-Eurp Enh Idx EqAlphaFd</t>
  </si>
  <si>
    <t xml:space="preserve">229581    </t>
  </si>
  <si>
    <t>Global Advantage Fds Major Mkts High Val</t>
  </si>
  <si>
    <t xml:space="preserve">110399    </t>
  </si>
  <si>
    <t>ASB Growth Fund</t>
  </si>
  <si>
    <t xml:space="preserve">482745    </t>
  </si>
  <si>
    <t>SIP World Equity Index</t>
  </si>
  <si>
    <t xml:space="preserve">505044    </t>
  </si>
  <si>
    <t>Fidelity Multi Asset Balanced Income Fd</t>
  </si>
  <si>
    <t xml:space="preserve">813764    </t>
  </si>
  <si>
    <t>LF KH Ramogan Trust</t>
  </si>
  <si>
    <t xml:space="preserve">282179    </t>
  </si>
  <si>
    <t>AWi BVG 35 Allegro</t>
  </si>
  <si>
    <t xml:space="preserve">1774595   </t>
  </si>
  <si>
    <t>Fidelity Multi Asset Income &amp; Growth Fd</t>
  </si>
  <si>
    <t xml:space="preserve">813765    </t>
  </si>
  <si>
    <t>SWC (CH) Vorsorge Fonds 20 Passiv</t>
  </si>
  <si>
    <t xml:space="preserve">669578    </t>
  </si>
  <si>
    <t>Russell Inv Tax-Managed Intl Eq Fd</t>
  </si>
  <si>
    <t xml:space="preserve">1050034   </t>
  </si>
  <si>
    <t>Mercer KiwiSaver Growth</t>
  </si>
  <si>
    <t xml:space="preserve">1012059   </t>
  </si>
  <si>
    <t>Undrly ReAssure BL Intl 2 Acc Pen</t>
  </si>
  <si>
    <t xml:space="preserve">2122950   </t>
  </si>
  <si>
    <t>Fidelity Institutional Divers Inc Fd</t>
  </si>
  <si>
    <t xml:space="preserve">1677538   </t>
  </si>
  <si>
    <t>ANZ Default KiwiSaver Scheme-Growth</t>
  </si>
  <si>
    <t xml:space="preserve">492939    </t>
  </si>
  <si>
    <t>UBS (Lux) SXS Balanced (EUR)</t>
  </si>
  <si>
    <t xml:space="preserve">73631     </t>
  </si>
  <si>
    <t>Northern Trust Int'l Quality Dividend</t>
  </si>
  <si>
    <t xml:space="preserve">923978    </t>
  </si>
  <si>
    <t>Russell Inv Multi-Factor Intl Eq Pool</t>
  </si>
  <si>
    <t xml:space="preserve">1735698   </t>
  </si>
  <si>
    <t>FlexShares Intl Qual Div Defensv Fd</t>
  </si>
  <si>
    <t xml:space="preserve">738853    </t>
  </si>
  <si>
    <t>UBS (Lux) SXS Yield (EUR)</t>
  </si>
  <si>
    <t xml:space="preserve">73630     </t>
  </si>
  <si>
    <t>SPDR® MSCI World Quality Mix Fund</t>
  </si>
  <si>
    <t xml:space="preserve">1202113   </t>
  </si>
  <si>
    <t>Bowdon General Fund</t>
  </si>
  <si>
    <t xml:space="preserve">1972763   </t>
  </si>
  <si>
    <t>ANZ Default KiwiSaver Scheme-Balanced Gr</t>
  </si>
  <si>
    <t xml:space="preserve">492938    </t>
  </si>
  <si>
    <t>AB Global Risk Allocation Fund</t>
  </si>
  <si>
    <t xml:space="preserve">2279      </t>
  </si>
  <si>
    <t>Dolyce Gestión Patrimonial SICAV</t>
  </si>
  <si>
    <t xml:space="preserve">350477    </t>
  </si>
  <si>
    <t>Undrly L&amp;G Life Global 100 Idx</t>
  </si>
  <si>
    <t xml:space="preserve">711089    </t>
  </si>
  <si>
    <t>FTSE All Share Cap 5%</t>
  </si>
  <si>
    <t xml:space="preserve">1521299   </t>
  </si>
  <si>
    <t xml:space="preserve">405134    </t>
  </si>
  <si>
    <t>Northern Trust Int'l Quality Dividend Df</t>
  </si>
  <si>
    <t xml:space="preserve">923979    </t>
  </si>
  <si>
    <t>Northern Trust Focus 2010 Fund</t>
  </si>
  <si>
    <t xml:space="preserve">596487    </t>
  </si>
  <si>
    <t>Scontinvest LU - Growth Portfolio USD</t>
  </si>
  <si>
    <t xml:space="preserve">1336778   </t>
  </si>
  <si>
    <t>ASB Moderate Fund</t>
  </si>
  <si>
    <t xml:space="preserve">482743    </t>
  </si>
  <si>
    <t>Legal &amp; General Fut Wld Dev Clm Chg DC A</t>
  </si>
  <si>
    <t xml:space="preserve">2086130   </t>
  </si>
  <si>
    <t>UBS Tx-Optimized Idxd Port AM Intl Eq</t>
  </si>
  <si>
    <t xml:space="preserve">2335547   </t>
  </si>
  <si>
    <t>IST Mixta Optima 25</t>
  </si>
  <si>
    <t xml:space="preserve">533823    </t>
  </si>
  <si>
    <t>Westpac Active Moderate Trust</t>
  </si>
  <si>
    <t xml:space="preserve">1494020   </t>
  </si>
  <si>
    <t>DMS Charteris Global Macro Fund</t>
  </si>
  <si>
    <t xml:space="preserve">1008630   </t>
  </si>
  <si>
    <t>Undrly Windsor NM UK Eq Sel Pen</t>
  </si>
  <si>
    <t xml:space="preserve">478491    </t>
  </si>
  <si>
    <t>Fidelity Global Monthly High Income ETF</t>
  </si>
  <si>
    <t xml:space="preserve">2340615   </t>
  </si>
  <si>
    <t>JPMorgan Insurance Trust Inc Bldr Port</t>
  </si>
  <si>
    <t xml:space="preserve">1026015   </t>
  </si>
  <si>
    <t>CSA 2 Mixta-BVG 25</t>
  </si>
  <si>
    <t xml:space="preserve">108417    </t>
  </si>
  <si>
    <t>Symmetry Conservative Portfolio</t>
  </si>
  <si>
    <t xml:space="preserve">346199    </t>
  </si>
  <si>
    <t>LVIP BlackRock Advantage Allocation Fd</t>
  </si>
  <si>
    <t xml:space="preserve">438410    </t>
  </si>
  <si>
    <t>Robeco Multi Asset Growth</t>
  </si>
  <si>
    <t xml:space="preserve">1253887   </t>
  </si>
  <si>
    <t>ALPS/CorCmdty Mgmt CompleteCmdty Stra Fd</t>
  </si>
  <si>
    <t xml:space="preserve">525700    </t>
  </si>
  <si>
    <t>TT UK Equity Fund</t>
  </si>
  <si>
    <t xml:space="preserve">210722    </t>
  </si>
  <si>
    <t>Scontinvest LU - Growth Portfolio EUR</t>
  </si>
  <si>
    <t xml:space="preserve">1336780   </t>
  </si>
  <si>
    <t>BrighthouseI PanAgora Glb Dvrs Risk Port</t>
  </si>
  <si>
    <t xml:space="preserve">911358    </t>
  </si>
  <si>
    <t>Symmetry Conservative Income Portfolio</t>
  </si>
  <si>
    <t xml:space="preserve">645271    </t>
  </si>
  <si>
    <t>L&amp;G Future World ESG Developed Index Fd</t>
  </si>
  <si>
    <t xml:space="preserve">2090367   </t>
  </si>
  <si>
    <t>HSBC Global Equity Index Fund</t>
  </si>
  <si>
    <t xml:space="preserve">2054204   </t>
  </si>
  <si>
    <t>AMP NZRT ANZ Conservative</t>
  </si>
  <si>
    <t xml:space="preserve">511857    </t>
  </si>
  <si>
    <t>First Quadrant Essential Beta</t>
  </si>
  <si>
    <t xml:space="preserve">1331086   </t>
  </si>
  <si>
    <t>Undrly AXA Instl UK Equity Focus Pen</t>
  </si>
  <si>
    <t xml:space="preserve">451453    </t>
  </si>
  <si>
    <t>Undrly FIL Multi Asset Allctr Gr 5 Pen</t>
  </si>
  <si>
    <t xml:space="preserve">872729    </t>
  </si>
  <si>
    <t xml:space="preserve">52340     </t>
  </si>
  <si>
    <t>Undrly Barclays Life Enterprise Life</t>
  </si>
  <si>
    <t xml:space="preserve">556195    </t>
  </si>
  <si>
    <t>PYR INX LFC INC X</t>
  </si>
  <si>
    <t xml:space="preserve">1000441   </t>
  </si>
  <si>
    <t>Symmetry Equity Portfolio Class</t>
  </si>
  <si>
    <t xml:space="preserve">183597    </t>
  </si>
  <si>
    <t>Undrly JPM Life Diversified Growth</t>
  </si>
  <si>
    <t xml:space="preserve">400127    </t>
  </si>
  <si>
    <t>AllianzGI Global Dynamic Allocation Fund</t>
  </si>
  <si>
    <t xml:space="preserve">443629    </t>
  </si>
  <si>
    <t>DWS Foncreativo FI</t>
  </si>
  <si>
    <t xml:space="preserve">46010     </t>
  </si>
  <si>
    <t>Undrly Barclays Life European Mgd Pen</t>
  </si>
  <si>
    <t xml:space="preserve">556205    </t>
  </si>
  <si>
    <t>Eurizon PIR Italia 30</t>
  </si>
  <si>
    <t xml:space="preserve">1646932   </t>
  </si>
  <si>
    <t>UBS (Lux) SF Equity (USD)</t>
  </si>
  <si>
    <t xml:space="preserve">57865     </t>
  </si>
  <si>
    <t>ANZ Default KiwiSaver Scheme-Balanced</t>
  </si>
  <si>
    <t xml:space="preserve">492937    </t>
  </si>
  <si>
    <t>Fidelity Global Mth High Inc ETF Fd</t>
  </si>
  <si>
    <t xml:space="preserve">2340613   </t>
  </si>
  <si>
    <t>Northern Trust Global Balanced Fund</t>
  </si>
  <si>
    <t xml:space="preserve">738886    </t>
  </si>
  <si>
    <t>BNZ KiwiSaver First Home Buyer Fund</t>
  </si>
  <si>
    <t xml:space="preserve">1109466   </t>
  </si>
  <si>
    <t>Winton Global Equity Fund</t>
  </si>
  <si>
    <t xml:space="preserve">762699    </t>
  </si>
  <si>
    <t>Morningstar Conservative Fund</t>
  </si>
  <si>
    <t xml:space="preserve">369011    </t>
  </si>
  <si>
    <t>Undrly Aetna Owl Life</t>
  </si>
  <si>
    <t xml:space="preserve">478460    </t>
  </si>
  <si>
    <t>JPM Diversified Growth Fund</t>
  </si>
  <si>
    <t xml:space="preserve">47048     </t>
  </si>
  <si>
    <t>JPMorgan Insurance Trust Glbl Allc Port</t>
  </si>
  <si>
    <t xml:space="preserve">1026016   </t>
  </si>
  <si>
    <t>AEGON World Equity Fund</t>
  </si>
  <si>
    <t xml:space="preserve">199138    </t>
  </si>
  <si>
    <t>Deka-BR 20</t>
  </si>
  <si>
    <t xml:space="preserve">312450    </t>
  </si>
  <si>
    <t>Undrly Barclays Life Eurp Tracker Pen</t>
  </si>
  <si>
    <t xml:space="preserve">556202    </t>
  </si>
  <si>
    <t>Pru Ret SA/Templeton Growth Strat SP</t>
  </si>
  <si>
    <t xml:space="preserve">411269    </t>
  </si>
  <si>
    <t>CSA Mixta-BVG Defensiv B</t>
  </si>
  <si>
    <t xml:space="preserve">108421    </t>
  </si>
  <si>
    <t>DFA World ex US Value Port Fund</t>
  </si>
  <si>
    <t xml:space="preserve">513691    </t>
  </si>
  <si>
    <t>Symmetry Moderate Growth Portfolio Class</t>
  </si>
  <si>
    <t xml:space="preserve">346197    </t>
  </si>
  <si>
    <t>CBUS Super Conservative</t>
  </si>
  <si>
    <t xml:space="preserve">439422    </t>
  </si>
  <si>
    <t>Franklin FTSE Europe Hedged ETF</t>
  </si>
  <si>
    <t xml:space="preserve">1534270   </t>
  </si>
  <si>
    <t>Vanguard Intl Shares Index Hgd NZD</t>
  </si>
  <si>
    <t xml:space="preserve">1348234   </t>
  </si>
  <si>
    <t>ANZ KiwiSaver-Conservative Balanced</t>
  </si>
  <si>
    <t xml:space="preserve">511858    </t>
  </si>
  <si>
    <t>SPDR® MSCI Europe Value ETF</t>
  </si>
  <si>
    <t xml:space="preserve">1006905   </t>
  </si>
  <si>
    <t>INTECH Global All Country Enhanced Index</t>
  </si>
  <si>
    <t xml:space="preserve">662998    </t>
  </si>
  <si>
    <t>BEKB Strategiefonds Wachstum</t>
  </si>
  <si>
    <t xml:space="preserve">1182262   </t>
  </si>
  <si>
    <t>VanEck Vectors™ Natural Resources ETF</t>
  </si>
  <si>
    <t xml:space="preserve">1492986   </t>
  </si>
  <si>
    <t>FIAM Index Target Date 2005</t>
  </si>
  <si>
    <t xml:space="preserve">1000430   </t>
  </si>
  <si>
    <t>UBS (Lux) SF Equity (EUR)</t>
  </si>
  <si>
    <t xml:space="preserve">57862     </t>
  </si>
  <si>
    <t>Vanguard Global Value Factor ETF</t>
  </si>
  <si>
    <t xml:space="preserve">1201587   </t>
  </si>
  <si>
    <t>Gerstein Fisher Balanced Strategy</t>
  </si>
  <si>
    <t xml:space="preserve">906175    </t>
  </si>
  <si>
    <t>AAM S&amp;P Dev Mkts Hi Div Val ETF</t>
  </si>
  <si>
    <t xml:space="preserve">1919930   </t>
  </si>
  <si>
    <t>UBS (CH) Strategy Fund - Yield (USD)</t>
  </si>
  <si>
    <t xml:space="preserve">57807     </t>
  </si>
  <si>
    <t>JPM Global Equity Multi-Factor ETF</t>
  </si>
  <si>
    <t xml:space="preserve">2148881   </t>
  </si>
  <si>
    <t>BFI Activ (CHF)</t>
  </si>
  <si>
    <t xml:space="preserve">374426    </t>
  </si>
  <si>
    <t xml:space="preserve">1366953   </t>
  </si>
  <si>
    <t>Mercer KiwiSaver Shares</t>
  </si>
  <si>
    <t xml:space="preserve">1012060   </t>
  </si>
  <si>
    <t>Undrly Barclays Life UK Growth Life</t>
  </si>
  <si>
    <t xml:space="preserve">556229    </t>
  </si>
  <si>
    <t>AMP Unit Trust - ANZ Balanced</t>
  </si>
  <si>
    <t xml:space="preserve">492959    </t>
  </si>
  <si>
    <t xml:space="preserve">2000859   </t>
  </si>
  <si>
    <t>Fidelity® VIP Asset Manager: Growth Port</t>
  </si>
  <si>
    <t xml:space="preserve">15762     </t>
  </si>
  <si>
    <t>iShares Adaptive Ccy Hdg MSCI EAFE ETF</t>
  </si>
  <si>
    <t xml:space="preserve">1099151   </t>
  </si>
  <si>
    <t>JNL/DFA International Core Equity Fund</t>
  </si>
  <si>
    <t xml:space="preserve">2122111   </t>
  </si>
  <si>
    <t>IST Mixta Optima 35</t>
  </si>
  <si>
    <t xml:space="preserve">533824    </t>
  </si>
  <si>
    <t>UBS (CH) Strategy Fund - Yield (EUR)</t>
  </si>
  <si>
    <t xml:space="preserve">57805     </t>
  </si>
  <si>
    <t>Robeco QI European Enhanced Index Eqs</t>
  </si>
  <si>
    <t xml:space="preserve">1518047   </t>
  </si>
  <si>
    <t>Undrly ReAssure AL UK Tracker GQSB Life</t>
  </si>
  <si>
    <t xml:space="preserve">2123002   </t>
  </si>
  <si>
    <t>Sun Life Global Dividend Prvt Pl</t>
  </si>
  <si>
    <t xml:space="preserve">2347990   </t>
  </si>
  <si>
    <t>UBS (CH) Strategy Fund - Balanced (USD)</t>
  </si>
  <si>
    <t xml:space="preserve">57808     </t>
  </si>
  <si>
    <t>AB All Market Total Ret Port</t>
  </si>
  <si>
    <t xml:space="preserve">1589174   </t>
  </si>
  <si>
    <t>CBUS Super Conservative Growth</t>
  </si>
  <si>
    <t xml:space="preserve">1540513   </t>
  </si>
  <si>
    <t>GWL Global Income (Sentry)</t>
  </si>
  <si>
    <t xml:space="preserve">80621     </t>
  </si>
  <si>
    <t>LSV Global Value Fund</t>
  </si>
  <si>
    <t xml:space="preserve">900438    </t>
  </si>
  <si>
    <t xml:space="preserve">660687    </t>
  </si>
  <si>
    <t>MyNorth Retirement Fund</t>
  </si>
  <si>
    <t xml:space="preserve">1603519   </t>
  </si>
  <si>
    <t xml:space="preserve">893367    </t>
  </si>
  <si>
    <t>BEKB Strategiefonds Kapitalgewinn</t>
  </si>
  <si>
    <t xml:space="preserve">1182271   </t>
  </si>
  <si>
    <t>LUX IM Morgan Stanley Dvrs Rsk Ctrl</t>
  </si>
  <si>
    <t xml:space="preserve">1560635   </t>
  </si>
  <si>
    <t>AEGON Dynamic 6</t>
  </si>
  <si>
    <t xml:space="preserve">502103    </t>
  </si>
  <si>
    <t>Cadence Capital ESG Intl Equity Income</t>
  </si>
  <si>
    <t xml:space="preserve">1861154   </t>
  </si>
  <si>
    <t>KBC Instl Fd Global</t>
  </si>
  <si>
    <t xml:space="preserve">54444     </t>
  </si>
  <si>
    <t>BFI Activ EUR</t>
  </si>
  <si>
    <t xml:space="preserve">313449    </t>
  </si>
  <si>
    <t>Aris Strategy</t>
  </si>
  <si>
    <t xml:space="preserve">316790    </t>
  </si>
  <si>
    <t>Mercer KiwiSaver Moderate</t>
  </si>
  <si>
    <t xml:space="preserve">1012058   </t>
  </si>
  <si>
    <t>Northern Focus 2055 Fund</t>
  </si>
  <si>
    <t xml:space="preserve">596497    </t>
  </si>
  <si>
    <t>Symmetry Conservative Income Port Cl</t>
  </si>
  <si>
    <t xml:space="preserve">645272    </t>
  </si>
  <si>
    <t>DFA World Equity Portfolio</t>
  </si>
  <si>
    <t xml:space="preserve">2337508   </t>
  </si>
  <si>
    <t>UBS (CH) Strategy Fund - Balanced (EUR)</t>
  </si>
  <si>
    <t xml:space="preserve">57806     </t>
  </si>
  <si>
    <t>Undrly ReAssure Ret UK &amp; Glb Eq Trckr Lf</t>
  </si>
  <si>
    <t xml:space="preserve">1949863   </t>
  </si>
  <si>
    <t>L&amp;G Global Equity ETF</t>
  </si>
  <si>
    <t xml:space="preserve">1903515   </t>
  </si>
  <si>
    <t>NT Focus 2060 Fund - Tier K</t>
  </si>
  <si>
    <t xml:space="preserve">989535    </t>
  </si>
  <si>
    <t xml:space="preserve">627089    </t>
  </si>
  <si>
    <t>BT PS International Diversified Share</t>
  </si>
  <si>
    <t xml:space="preserve">1493927   </t>
  </si>
  <si>
    <t>SPDR® MSCI World StrategicFactors ETF</t>
  </si>
  <si>
    <t xml:space="preserve">878746    </t>
  </si>
  <si>
    <t>Undrly ReAssure Mixed Investment Life</t>
  </si>
  <si>
    <t xml:space="preserve">1949864   </t>
  </si>
  <si>
    <t>Symmetry Balanced Portfolio Class</t>
  </si>
  <si>
    <t xml:space="preserve">346194    </t>
  </si>
  <si>
    <t>Windsor Lf Fully Managed IP SPUndrl</t>
  </si>
  <si>
    <t xml:space="preserve">478448    </t>
  </si>
  <si>
    <t>Undrly Scot Eq Intl Life</t>
  </si>
  <si>
    <t xml:space="preserve">393139    </t>
  </si>
  <si>
    <t>CBUS Super Inc Stream Conservative</t>
  </si>
  <si>
    <t xml:space="preserve">1707600   </t>
  </si>
  <si>
    <t>Dimensional Glbl Sustainability NZD Hdg</t>
  </si>
  <si>
    <t xml:space="preserve">1170320   </t>
  </si>
  <si>
    <t>Dimensional Glb Sstnblty Trust Hdg</t>
  </si>
  <si>
    <t xml:space="preserve">1170319   </t>
  </si>
  <si>
    <t>AB All Market Income Portfolio</t>
  </si>
  <si>
    <t xml:space="preserve">1016260   </t>
  </si>
  <si>
    <t>CBUS Super TTR Growth</t>
  </si>
  <si>
    <t xml:space="preserve">1540517   </t>
  </si>
  <si>
    <t xml:space="preserve">405109    </t>
  </si>
  <si>
    <t>PiraeusInvest European Equity</t>
  </si>
  <si>
    <t xml:space="preserve">281716    </t>
  </si>
  <si>
    <t>Undrly Barclays Life International Life</t>
  </si>
  <si>
    <t xml:space="preserve">556197    </t>
  </si>
  <si>
    <t>Northern Trust Focus Income Fund</t>
  </si>
  <si>
    <t xml:space="preserve">596496    </t>
  </si>
  <si>
    <t>ABN AMRO Verzekergn Blggngsfds Dfsif</t>
  </si>
  <si>
    <t xml:space="preserve">724831    </t>
  </si>
  <si>
    <t>ASB Conservative Fund</t>
  </si>
  <si>
    <t xml:space="preserve">482741    </t>
  </si>
  <si>
    <t xml:space="preserve">23591     </t>
  </si>
  <si>
    <t xml:space="preserve">492639    </t>
  </si>
  <si>
    <t>Gerstein Fisher Conservative Strategy</t>
  </si>
  <si>
    <t xml:space="preserve">906193    </t>
  </si>
  <si>
    <t>Undrly L&amp;G Life Active Opportunities</t>
  </si>
  <si>
    <t xml:space="preserve">711100    </t>
  </si>
  <si>
    <t>Symmetry Conservative Portfolio Class</t>
  </si>
  <si>
    <t xml:space="preserve">346195    </t>
  </si>
  <si>
    <t>Undrly ReAssure BL Managed Alpha 2 AccLf</t>
  </si>
  <si>
    <t xml:space="preserve">2122956   </t>
  </si>
  <si>
    <t>Eurizon PIR Italia Azioni</t>
  </si>
  <si>
    <t xml:space="preserve">1646933   </t>
  </si>
  <si>
    <t>AIPM Equity Oppotunities Fund</t>
  </si>
  <si>
    <t xml:space="preserve">1985676   </t>
  </si>
  <si>
    <t>Eurozona Inversión SICAV</t>
  </si>
  <si>
    <t xml:space="preserve">350287    </t>
  </si>
  <si>
    <t xml:space="preserve">405106    </t>
  </si>
  <si>
    <t>CBUS Super TTR Conservative Growth</t>
  </si>
  <si>
    <t xml:space="preserve">1540515   </t>
  </si>
  <si>
    <t>Westpac Active Growth Trust</t>
  </si>
  <si>
    <t xml:space="preserve">467058    </t>
  </si>
  <si>
    <t>Undrly Scot Eq Glb Life</t>
  </si>
  <si>
    <t xml:space="preserve">393131    </t>
  </si>
  <si>
    <t>CBUS Super Inc Stream High Growth</t>
  </si>
  <si>
    <t xml:space="preserve">1707593   </t>
  </si>
  <si>
    <t>Fidelity Instl Trgt™ 2015 (Euro) Fd</t>
  </si>
  <si>
    <t xml:space="preserve">1005426   </t>
  </si>
  <si>
    <t>AEGON Dynamic 4</t>
  </si>
  <si>
    <t xml:space="preserve">502101    </t>
  </si>
  <si>
    <t xml:space="preserve">405115    </t>
  </si>
  <si>
    <t>ANZ Default KiwiSaver Scheme-Cnsrv Bal</t>
  </si>
  <si>
    <t xml:space="preserve">492936    </t>
  </si>
  <si>
    <t>BMO Universal MAP Income Fund</t>
  </si>
  <si>
    <t xml:space="preserve">2231858   </t>
  </si>
  <si>
    <t>Runde International Large-Cap Value</t>
  </si>
  <si>
    <t xml:space="preserve">1751567   </t>
  </si>
  <si>
    <t>SWC (CH) Vorsorge Fonds 95 Passiv</t>
  </si>
  <si>
    <t xml:space="preserve">2269162   </t>
  </si>
  <si>
    <t>Invesco PureBeta FTSE Dev ex-NrthAmr ETF</t>
  </si>
  <si>
    <t xml:space="preserve">1491590   </t>
  </si>
  <si>
    <t>BNY Mellon International Equity Income</t>
  </si>
  <si>
    <t xml:space="preserve">637234    </t>
  </si>
  <si>
    <t>Lyxor Msci World Climate Change (Dr) ETF</t>
  </si>
  <si>
    <t xml:space="preserve">2363042   </t>
  </si>
  <si>
    <t>Symmetry Growth Portfolio Class</t>
  </si>
  <si>
    <t xml:space="preserve">346196    </t>
  </si>
  <si>
    <t>TVARS 2030 Target Retirement Portfolio</t>
  </si>
  <si>
    <t xml:space="preserve">1124779   </t>
  </si>
  <si>
    <t>AWi BVG 45 Vivace</t>
  </si>
  <si>
    <t xml:space="preserve">1774594   </t>
  </si>
  <si>
    <t>SEI Target Date 2025</t>
  </si>
  <si>
    <t xml:space="preserve">433536    </t>
  </si>
  <si>
    <t>TVARS 2035 Target Retirement Portfolio</t>
  </si>
  <si>
    <t xml:space="preserve">1124780   </t>
  </si>
  <si>
    <t>UBS Tax-Optimized Idxd Port AM Glb Eq</t>
  </si>
  <si>
    <t xml:space="preserve">2335548   </t>
  </si>
  <si>
    <t>SEI Target Date 2030</t>
  </si>
  <si>
    <t xml:space="preserve">433535    </t>
  </si>
  <si>
    <t xml:space="preserve">1030683   </t>
  </si>
  <si>
    <t>Westpac Active Conservative Trust</t>
  </si>
  <si>
    <t xml:space="preserve">467059    </t>
  </si>
  <si>
    <t>Undrly ReAssure BL Worldwide 2 Acc Pen</t>
  </si>
  <si>
    <t xml:space="preserve">2122972   </t>
  </si>
  <si>
    <t>TVARS 2025 Target Retirement Portfolio</t>
  </si>
  <si>
    <t xml:space="preserve">1124778   </t>
  </si>
  <si>
    <t>Undry ReAssure AL UK Tracker PPB1 Pen</t>
  </si>
  <si>
    <t xml:space="preserve">478489    </t>
  </si>
  <si>
    <t>LifePath Index 2060 Fund J</t>
  </si>
  <si>
    <t xml:space="preserve">985132    </t>
  </si>
  <si>
    <t>BlackRock International Multi-cap Equity</t>
  </si>
  <si>
    <t xml:space="preserve">570671    </t>
  </si>
  <si>
    <t>Sun Life Global Tactical Yield Prvt Pl</t>
  </si>
  <si>
    <t xml:space="preserve">2347991   </t>
  </si>
  <si>
    <t>Undrly Guardian Corp Mananged</t>
  </si>
  <si>
    <t xml:space="preserve">393025    </t>
  </si>
  <si>
    <t>Standard Life UK Equity Fund</t>
  </si>
  <si>
    <t xml:space="preserve">147293    </t>
  </si>
  <si>
    <t>GMO Alpha Only Fund</t>
  </si>
  <si>
    <t xml:space="preserve">4832      </t>
  </si>
  <si>
    <t>Invesco S&amp;P Europe 350 Equal Wgt ETF</t>
  </si>
  <si>
    <t xml:space="preserve">1871117   </t>
  </si>
  <si>
    <t xml:space="preserve">1818943   </t>
  </si>
  <si>
    <t>MacKay Systematic Global Equity</t>
  </si>
  <si>
    <t xml:space="preserve">1873466   </t>
  </si>
  <si>
    <t>ClariVest International Core</t>
  </si>
  <si>
    <t xml:space="preserve">378169    </t>
  </si>
  <si>
    <t>SEI Target Date 2035</t>
  </si>
  <si>
    <t xml:space="preserve">433534    </t>
  </si>
  <si>
    <t>AGF Global Developed Equity Fund</t>
  </si>
  <si>
    <t xml:space="preserve">1364345   </t>
  </si>
  <si>
    <t>Undrly ReAssure HL PRF20301 Pen</t>
  </si>
  <si>
    <t xml:space="preserve">1065745   </t>
  </si>
  <si>
    <t>TVARS 2040 Target Retirement Portfolio</t>
  </si>
  <si>
    <t xml:space="preserve">1124781   </t>
  </si>
  <si>
    <t>Parametric CC Developed Intl Local-TM</t>
  </si>
  <si>
    <t xml:space="preserve">1741109   </t>
  </si>
  <si>
    <t>Columbia Capital Allocation Agrsv Port</t>
  </si>
  <si>
    <t xml:space="preserve">58582     </t>
  </si>
  <si>
    <t>Undrly ReAssure HL PRF20401 Pen</t>
  </si>
  <si>
    <t xml:space="preserve">1065747   </t>
  </si>
  <si>
    <t>Undrly ReAssure HL PRF20351 Pen</t>
  </si>
  <si>
    <t xml:space="preserve">1065746   </t>
  </si>
  <si>
    <t>State Street Target Retirement 2065 NL</t>
  </si>
  <si>
    <t xml:space="preserve">2327400   </t>
  </si>
  <si>
    <t>TVARS 2020 Target Retirement Portfolio</t>
  </si>
  <si>
    <t xml:space="preserve">1124777   </t>
  </si>
  <si>
    <t>Fidelity Canadian Monthly High Inc ETF</t>
  </si>
  <si>
    <t xml:space="preserve">2340614   </t>
  </si>
  <si>
    <t xml:space="preserve">1812324   </t>
  </si>
  <si>
    <t>GE Pen Gbl Eqty Slct</t>
  </si>
  <si>
    <t xml:space="preserve">478476    </t>
  </si>
  <si>
    <t>ClariVest Global</t>
  </si>
  <si>
    <t xml:space="preserve">378170    </t>
  </si>
  <si>
    <t xml:space="preserve">2056168   </t>
  </si>
  <si>
    <t>SEI Target Date 2040</t>
  </si>
  <si>
    <t xml:space="preserve">433533    </t>
  </si>
  <si>
    <t>Undrly FIL Multi Asset Allctr Bal 5 Pen</t>
  </si>
  <si>
    <t xml:space="preserve">872728    </t>
  </si>
  <si>
    <t>SEI Target Date 2020</t>
  </si>
  <si>
    <t xml:space="preserve">433537    </t>
  </si>
  <si>
    <t>CBUS Super TTR High Growth</t>
  </si>
  <si>
    <t xml:space="preserve">1540518   </t>
  </si>
  <si>
    <t>IST Mixta Optima 15</t>
  </si>
  <si>
    <t xml:space="preserve">533822    </t>
  </si>
  <si>
    <t>Standard Life Managed Fund</t>
  </si>
  <si>
    <t xml:space="preserve">147272    </t>
  </si>
  <si>
    <t xml:space="preserve">55325     </t>
  </si>
  <si>
    <t>CorCmdty Mgmt CompleteCmdty</t>
  </si>
  <si>
    <t xml:space="preserve">1117190   </t>
  </si>
  <si>
    <t>AWi BVG 25 Andante</t>
  </si>
  <si>
    <t xml:space="preserve">1789237   </t>
  </si>
  <si>
    <t>Fidelity Canadian Mth High Inc ETF Fd</t>
  </si>
  <si>
    <t xml:space="preserve">2340612   </t>
  </si>
  <si>
    <t>ABN AMRO Profile 3</t>
  </si>
  <si>
    <t xml:space="preserve">516155    </t>
  </si>
  <si>
    <t>Thesis KES Income &amp; Growth Fund</t>
  </si>
  <si>
    <t xml:space="preserve">505272    </t>
  </si>
  <si>
    <t>TVARS 2045 Target Retirement Portfolio</t>
  </si>
  <si>
    <t xml:space="preserve">1124782   </t>
  </si>
  <si>
    <t>Lyxor Msci Europe Climate Chng (Dr) ETF</t>
  </si>
  <si>
    <t xml:space="preserve">2363041   </t>
  </si>
  <si>
    <t>Undrly AIG Peak Perf 2030 Pen</t>
  </si>
  <si>
    <t xml:space="preserve">1099123   </t>
  </si>
  <si>
    <t>Undrly Windsor Lf UK Eq Trkr Life</t>
  </si>
  <si>
    <t xml:space="preserve">478458    </t>
  </si>
  <si>
    <t>SEI Target Date 2045</t>
  </si>
  <si>
    <t xml:space="preserve">433532    </t>
  </si>
  <si>
    <t>Undrly ReAssure Windsor UK EqGth 5 Pen</t>
  </si>
  <si>
    <t xml:space="preserve">2123095   </t>
  </si>
  <si>
    <t>Dimensional World Allocation 30/70</t>
  </si>
  <si>
    <t xml:space="preserve">1965223   </t>
  </si>
  <si>
    <t>Undrly ReAssure Aetna Pre-82 Ovrs Inv Lf</t>
  </si>
  <si>
    <t xml:space="preserve">2060920   </t>
  </si>
  <si>
    <t xml:space="preserve">405105    </t>
  </si>
  <si>
    <t>LA Capital Europe Equity</t>
  </si>
  <si>
    <t xml:space="preserve">512975    </t>
  </si>
  <si>
    <t>Undrly ReAssure Windsor Managed Gth 5 Pn</t>
  </si>
  <si>
    <t xml:space="preserve">2123048   </t>
  </si>
  <si>
    <t>Symmetry Fixed Income Portfolio</t>
  </si>
  <si>
    <t xml:space="preserve">82933     </t>
  </si>
  <si>
    <t>Undrly Barclays Life 500 Life</t>
  </si>
  <si>
    <t xml:space="preserve">556211    </t>
  </si>
  <si>
    <t>BlackRock Growth Multi-Index Fund</t>
  </si>
  <si>
    <t xml:space="preserve">2367659   </t>
  </si>
  <si>
    <t>Undrly FIL MA Allctr Defensv 5 Pen</t>
  </si>
  <si>
    <t xml:space="preserve">872727    </t>
  </si>
  <si>
    <t>BlackRock LifePath Index 2065 Fund F</t>
  </si>
  <si>
    <t xml:space="preserve">2195759   </t>
  </si>
  <si>
    <t>CBUS Super TTR Conservative</t>
  </si>
  <si>
    <t xml:space="preserve">1540516   </t>
  </si>
  <si>
    <t>ABN AMRO Profile 4</t>
  </si>
  <si>
    <t xml:space="preserve">55183     </t>
  </si>
  <si>
    <t>Undrly AIG Peak Perf 2024 Pen</t>
  </si>
  <si>
    <t xml:space="preserve">1099117   </t>
  </si>
  <si>
    <t>BlackRock Balanced Multi-Index Fund</t>
  </si>
  <si>
    <t xml:space="preserve">2367660   </t>
  </si>
  <si>
    <t>SEI Target Date 2010</t>
  </si>
  <si>
    <t xml:space="preserve">433539    </t>
  </si>
  <si>
    <t>Undrly ReAssure HL PRF2025PB1 Pen</t>
  </si>
  <si>
    <t xml:space="preserve">1065744   </t>
  </si>
  <si>
    <t>Undrly FIL Global Diversified 1 Pen</t>
  </si>
  <si>
    <t xml:space="preserve">332366    </t>
  </si>
  <si>
    <t>ABN AMRO Profile 5</t>
  </si>
  <si>
    <t xml:space="preserve">503578    </t>
  </si>
  <si>
    <t>BlackRock Moderate Multi-Index Fund</t>
  </si>
  <si>
    <t xml:space="preserve">2367658   </t>
  </si>
  <si>
    <t>TVARS Target Retirement Income Port</t>
  </si>
  <si>
    <t xml:space="preserve">1124783   </t>
  </si>
  <si>
    <t>Undrly AIG Peak Perf 2021 Pen</t>
  </si>
  <si>
    <t xml:space="preserve">1099114   </t>
  </si>
  <si>
    <t>BEKB Strategiefonds Einkommen</t>
  </si>
  <si>
    <t xml:space="preserve">1182254   </t>
  </si>
  <si>
    <t>Undrly Barclays Life Wldwide Life</t>
  </si>
  <si>
    <t xml:space="preserve">556230    </t>
  </si>
  <si>
    <t>Undry ReAssure AL Alpha Mgd Acc Life</t>
  </si>
  <si>
    <t xml:space="preserve">1124205   </t>
  </si>
  <si>
    <t>Undry ReAssure AL UK Eq Acc Life</t>
  </si>
  <si>
    <t xml:space="preserve">478459    </t>
  </si>
  <si>
    <t>Undrly ReAssure Windsor Int Gth 5 Pen</t>
  </si>
  <si>
    <t xml:space="preserve">2123042   </t>
  </si>
  <si>
    <t>Undrly AIG Peak Perf 2027 Pen</t>
  </si>
  <si>
    <t xml:space="preserve">1099120   </t>
  </si>
  <si>
    <t>ABN AMRO Profile 6</t>
  </si>
  <si>
    <t xml:space="preserve">55184     </t>
  </si>
  <si>
    <t>Undrly AIG Peak Perf 2025 Pen</t>
  </si>
  <si>
    <t xml:space="preserve">1099118   </t>
  </si>
  <si>
    <t>Undrly AIG Peak Perf 2029 Pen</t>
  </si>
  <si>
    <t xml:space="preserve">1099122   </t>
  </si>
  <si>
    <t>Undrly AIG Peak Perf 2028 Pen</t>
  </si>
  <si>
    <t xml:space="preserve">1099121   </t>
  </si>
  <si>
    <t>Undrly Windsor International Gth Life</t>
  </si>
  <si>
    <t xml:space="preserve">478452    </t>
  </si>
  <si>
    <t>Undrly FIL Wealthbuilder 1 Pen</t>
  </si>
  <si>
    <t xml:space="preserve">332407    </t>
  </si>
  <si>
    <t>Undrly AIG Peak Perf 2026 Pen</t>
  </si>
  <si>
    <t xml:space="preserve">1099119   </t>
  </si>
  <si>
    <t>Solactive Core UK Large &amp; Mid Cap</t>
  </si>
  <si>
    <t xml:space="preserve">2256371   </t>
  </si>
  <si>
    <t>Undrly AIG Peak Perf 2018 Pen</t>
  </si>
  <si>
    <t xml:space="preserve">1099111   </t>
  </si>
  <si>
    <t>WI Aktien Europe ESG leaders T</t>
  </si>
  <si>
    <t xml:space="preserve">671457    </t>
  </si>
  <si>
    <t>Undrly AIG Peak Perf 2022 Pen</t>
  </si>
  <si>
    <t xml:space="preserve">1099115   </t>
  </si>
  <si>
    <t>Undrly AIG Peak Perf 2023 Pen</t>
  </si>
  <si>
    <t xml:space="preserve">1099116   </t>
  </si>
  <si>
    <t>Solactive Global 200 Ex-Australia</t>
  </si>
  <si>
    <t xml:space="preserve">1963727   </t>
  </si>
  <si>
    <t>Undrly AIG Peak Perf 2020 Pen</t>
  </si>
  <si>
    <t xml:space="preserve">1099113   </t>
  </si>
  <si>
    <t>Tables such as the one below in other spreadsheets tables are linked to the list in column A</t>
  </si>
  <si>
    <t>Data in columns P to S are series formulas, they are linked to the start and end dates in P2 &amp; P3</t>
  </si>
  <si>
    <t>List/Search</t>
  </si>
  <si>
    <t>L</t>
  </si>
  <si>
    <t>Title</t>
  </si>
  <si>
    <t>add-in list</t>
  </si>
  <si>
    <t>0P0000BY4O</t>
  </si>
  <si>
    <t>Spark New Zealand Ltd</t>
  </si>
  <si>
    <t xml:space="preserve">46853     </t>
  </si>
  <si>
    <t>LF Cautious Managed Personal Pension Fd</t>
  </si>
  <si>
    <t xml:space="preserve">306586    </t>
  </si>
  <si>
    <t>Aviva Investors UK Listed Eq Uncons Fd</t>
  </si>
  <si>
    <t xml:space="preserve">52676     </t>
  </si>
  <si>
    <t xml:space="preserve">116264    </t>
  </si>
  <si>
    <t>Allianz Aktien Ausland Nachhaltig Passiv</t>
  </si>
  <si>
    <t>LF Canlife Diversified Monthly Income Fd</t>
  </si>
  <si>
    <t xml:space="preserve">2141948   </t>
  </si>
  <si>
    <t>UBS (CH) Mgr Sel Eqs Global XT3</t>
  </si>
  <si>
    <t xml:space="preserve">1003432   </t>
  </si>
  <si>
    <t xml:space="preserve">107890    </t>
  </si>
  <si>
    <t>Finreon Tail Risk Control® (World)</t>
  </si>
  <si>
    <t xml:space="preserve">847773    </t>
  </si>
  <si>
    <t>Eurizon Equity Europe ESG LTE</t>
  </si>
  <si>
    <t xml:space="preserve">2384727   </t>
  </si>
  <si>
    <t>Cinnabar SCI World Wide Flexible FoF</t>
  </si>
  <si>
    <t>Arrowstreet Intl Eq EAFE CIT</t>
  </si>
  <si>
    <t xml:space="preserve">1370710   </t>
  </si>
  <si>
    <t>Cinnabar SCI Balanced Plus FoF</t>
  </si>
  <si>
    <t>Thrivent International Index Portfolio</t>
  </si>
  <si>
    <t xml:space="preserve">2398741   </t>
  </si>
  <si>
    <t>BlackRock GL Alloc Collective Fund F</t>
  </si>
  <si>
    <t xml:space="preserve">850902    </t>
  </si>
  <si>
    <t>Global X S&amp;P Cthlc Vls Dvlpd ex-US ETF</t>
  </si>
  <si>
    <t xml:space="preserve">2394680   </t>
  </si>
  <si>
    <t>Thesis Headway B</t>
  </si>
  <si>
    <t xml:space="preserve">510803    </t>
  </si>
  <si>
    <t>IST Mixta Optima 75</t>
  </si>
  <si>
    <t xml:space="preserve">2397101   </t>
  </si>
  <si>
    <t>SMDS Foreign Equity Mother B</t>
  </si>
  <si>
    <t xml:space="preserve">417669    </t>
  </si>
  <si>
    <t>The Tracking Error is calculated using the model portfolio's custom benchmark</t>
  </si>
  <si>
    <t>Model Portfolio and Custom Benchmark identifiers are unique to your login, therefore the data here will not work if you calculate it</t>
  </si>
  <si>
    <t>&gt; To retrieve the identifiers of your model portfolios or custom benchmarks, save them in an Investment List and retrieve the SecId of the instruments within that list using the MSMEMBER formula</t>
  </si>
  <si>
    <t>&gt; Then you can copy/paste the identifier in the table above</t>
  </si>
  <si>
    <t>&gt; Imput the title of your list or search in cell B2</t>
  </si>
  <si>
    <t>&gt; To retrieve a Search Criteria, change from L to S in cell B1</t>
  </si>
  <si>
    <t>The SecIds are linked to the SecIds on the Statistics tab</t>
  </si>
  <si>
    <t>All calculations are linked to the Currency (B1), Start Date (B2) and End Date (B3)</t>
  </si>
  <si>
    <t>The formula is cell C5 is linked to the SecId (B1), Start Date (D1) and End Date (D2)</t>
  </si>
  <si>
    <t xml:space="preserve">558742    </t>
  </si>
  <si>
    <t>BNY Mellon Absolute Return Equity Fund</t>
  </si>
  <si>
    <t xml:space="preserve">598768    </t>
  </si>
  <si>
    <t>Rathbone Sherwood</t>
  </si>
  <si>
    <t xml:space="preserve">597781    </t>
  </si>
  <si>
    <t>Rathbone Sussex Income</t>
  </si>
  <si>
    <t xml:space="preserve">597785    </t>
  </si>
  <si>
    <t>Rathbone Quercus Growth</t>
  </si>
  <si>
    <t xml:space="preserve">597780    </t>
  </si>
  <si>
    <t>Rathbone Pharaoh Fund</t>
  </si>
  <si>
    <t xml:space="preserve">597779    </t>
  </si>
  <si>
    <t>TM Oak</t>
  </si>
  <si>
    <t xml:space="preserve">599147    </t>
  </si>
  <si>
    <t>Rathbone Spenser</t>
  </si>
  <si>
    <t xml:space="preserve">597783    </t>
  </si>
  <si>
    <t>Rathbone Sussex Growth</t>
  </si>
  <si>
    <t xml:space="preserve">597784    </t>
  </si>
  <si>
    <t>Thesis The Vinings Fund</t>
  </si>
  <si>
    <t xml:space="preserve">636942    </t>
  </si>
  <si>
    <t>The formulas are linked to the SecId (B5), Start Date (G5) and End Date (G6)</t>
  </si>
  <si>
    <t>The SecId is linked to the 1st Secid of the Revenue Exposure by Country spreadsheet</t>
  </si>
  <si>
    <t>The formulas are linked to the Currency (B1), Start Date (B2), End Date (B3) and data point name (D1)</t>
  </si>
  <si>
    <t>The Statistics are all linked to the End Date (D1) and Currency (D2)</t>
  </si>
  <si>
    <t>Morningstar Sustainability Rating™</t>
  </si>
  <si>
    <t>Low Carbon Designation™</t>
  </si>
  <si>
    <t>Equity Style Box (Long)</t>
  </si>
  <si>
    <t>Fixed Inc Style Box (Long)</t>
  </si>
  <si>
    <t>Portfolio Environmental Risk Score</t>
  </si>
  <si>
    <t>Portfolio Social Risk Score</t>
  </si>
  <si>
    <t>Portfolio Governance Risk Score</t>
  </si>
  <si>
    <t>Product Involvement # of Holdings - Fur &amp; Specialty Leather</t>
  </si>
  <si>
    <t>0P0000AEYL</t>
  </si>
  <si>
    <t>Takeda Pharmaceutical Co Ltd</t>
  </si>
  <si>
    <t>0P0000AEZD</t>
  </si>
  <si>
    <t>Toyota Motor Corp</t>
  </si>
  <si>
    <t>0P0000AEUV</t>
  </si>
  <si>
    <t>ITOCHU Corp</t>
  </si>
  <si>
    <t>0P0000E63B</t>
  </si>
  <si>
    <t>Nidec Corp</t>
  </si>
  <si>
    <t>0P0000EC3F</t>
  </si>
  <si>
    <t>Nitto Denko Corp</t>
  </si>
  <si>
    <t>0P00006W6R</t>
  </si>
  <si>
    <t>Australia and New Zealand Banking Group Ltd</t>
  </si>
  <si>
    <t>0P0000AEVV</t>
  </si>
  <si>
    <t>Mitsubishi Corp</t>
  </si>
  <si>
    <t>0P0000AEXH</t>
  </si>
  <si>
    <t>Resona Holdings Inc</t>
  </si>
  <si>
    <t>0P00006X1T</t>
  </si>
  <si>
    <t>Wesfarmers Ltd</t>
  </si>
  <si>
    <t>0P0000AETN</t>
  </si>
  <si>
    <t>Bridgestone Corp</t>
  </si>
  <si>
    <t>0P0000AETP</t>
  </si>
  <si>
    <t>Canon Inc</t>
  </si>
  <si>
    <t>0P0000EBYW</t>
  </si>
  <si>
    <t>Nintendo Co Ltd</t>
  </si>
  <si>
    <t>0P0000AEU1</t>
  </si>
  <si>
    <t>Daiichi Sankyo Co Ltd</t>
  </si>
  <si>
    <t>0P0000EPXN</t>
  </si>
  <si>
    <t>Unicharm Corp</t>
  </si>
  <si>
    <t>0P0000EB7A</t>
  </si>
  <si>
    <t>Daifuku Co Ltd</t>
  </si>
  <si>
    <t>0P00006WAU</t>
  </si>
  <si>
    <t>Bendigo and Adelaide Bank Ltd</t>
  </si>
  <si>
    <t>0P0000EKS5</t>
  </si>
  <si>
    <t>Hakuhodo DY Holdings Inc</t>
  </si>
  <si>
    <t>0P0000EBON</t>
  </si>
  <si>
    <t>Koito Manufacturing Co Ltd</t>
  </si>
  <si>
    <t>0P0000EEFH</t>
  </si>
  <si>
    <t>Sysmex Corp</t>
  </si>
  <si>
    <t>0P0000EHTJ</t>
  </si>
  <si>
    <t>Nomura Research Institute Ltd</t>
  </si>
  <si>
    <t>0P0000AEUG</t>
  </si>
  <si>
    <t>FUJIFILM Holdings Corp</t>
  </si>
  <si>
    <t>0P0000B135</t>
  </si>
  <si>
    <t>Fisher &amp; Paykel Healthcare Corp Ltd</t>
  </si>
  <si>
    <t>0P00006WXE</t>
  </si>
  <si>
    <t>Sonic Healthcare Ltd</t>
  </si>
  <si>
    <t>0P0000AEXR</t>
  </si>
  <si>
    <t>Shimizu Corp</t>
  </si>
  <si>
    <t>0P0000EJ5Y</t>
  </si>
  <si>
    <t>Tokyo Century Corp</t>
  </si>
  <si>
    <t>0P0000ECDD</t>
  </si>
  <si>
    <t>SMC Corp</t>
  </si>
  <si>
    <t>0P0001CD3W</t>
  </si>
  <si>
    <t>SG Holdings Co Ltd</t>
  </si>
  <si>
    <t>0P0000AEYF</t>
  </si>
  <si>
    <t>TOTO Ltd</t>
  </si>
  <si>
    <t>0P00006WU7</t>
  </si>
  <si>
    <t>QBE Insurance Group Ltd</t>
  </si>
  <si>
    <t>0P00009RWG</t>
  </si>
  <si>
    <t>Vitasoy International Holdings Ltd</t>
  </si>
  <si>
    <t>0P0000Y1NC</t>
  </si>
  <si>
    <t>Nippon Prologis REIT Inc</t>
  </si>
  <si>
    <t>0P0001F3XF</t>
  </si>
  <si>
    <t>SoftBank Corp</t>
  </si>
  <si>
    <t>0P0000AEVQ</t>
  </si>
  <si>
    <t>Meiji Holdings Co Ltd</t>
  </si>
  <si>
    <t>0P0000AETE</t>
  </si>
  <si>
    <t>Advantest Corp</t>
  </si>
  <si>
    <t>0P0000RYFB</t>
  </si>
  <si>
    <t>Scentre Group</t>
  </si>
  <si>
    <t>0P0000AEUS</t>
  </si>
  <si>
    <t>Inpex Corp</t>
  </si>
  <si>
    <t>0P0000AEV7</t>
  </si>
  <si>
    <t>Keio Corp</t>
  </si>
  <si>
    <t>0P0000HY9O</t>
  </si>
  <si>
    <t>Welcia Holdings Co Ltd</t>
  </si>
  <si>
    <t>0P0000EBTG</t>
  </si>
  <si>
    <t>Shimadzu Corp</t>
  </si>
  <si>
    <t>0P00006WE9</t>
  </si>
  <si>
    <t>Cochlear Ltd</t>
  </si>
  <si>
    <t>0P00006WNH</t>
  </si>
  <si>
    <t>Lendlease Group</t>
  </si>
  <si>
    <t>0P0000EHUJ</t>
  </si>
  <si>
    <t>Japan Real Estate Investment Corp</t>
  </si>
  <si>
    <t>0P0000EGL2</t>
  </si>
  <si>
    <t>KOSE Corp</t>
  </si>
  <si>
    <t>0P0000EGGL</t>
  </si>
  <si>
    <t>Rakuten Inc</t>
  </si>
  <si>
    <t>0P0000YYKJ</t>
  </si>
  <si>
    <t>Nomura Real Estate Master Fund Inc</t>
  </si>
  <si>
    <t>0P0000EDK6</t>
  </si>
  <si>
    <t>Shimano Inc</t>
  </si>
  <si>
    <t>0P0000EBP0</t>
  </si>
  <si>
    <t>Lion Corp</t>
  </si>
  <si>
    <t>0P0000EJE8</t>
  </si>
  <si>
    <t>Kakaku.com Inc</t>
  </si>
  <si>
    <t>0P0000E8KR</t>
  </si>
  <si>
    <t>Ryohin Keikaku Co Ltd</t>
  </si>
  <si>
    <t>0P0000A0Z2</t>
  </si>
  <si>
    <t>Magellan Financial Group Ltd</t>
  </si>
  <si>
    <t>0P0000JWMU</t>
  </si>
  <si>
    <t>Hoshizaki Corp</t>
  </si>
  <si>
    <t>0P00006WRI</t>
  </si>
  <si>
    <t>Oil Search Ltd</t>
  </si>
  <si>
    <t>0P00006WAK</t>
  </si>
  <si>
    <t>Bank of Queensland Ltd</t>
  </si>
  <si>
    <t>0P0000AEVK</t>
  </si>
  <si>
    <t>Marubeni Corp</t>
  </si>
  <si>
    <t>0P0000AEX3</t>
  </si>
  <si>
    <t>Nissan Chemical Corp</t>
  </si>
  <si>
    <t>0P0000E9KK</t>
  </si>
  <si>
    <t>Oriental Land Co Ltd</t>
  </si>
  <si>
    <t>0P0000EDUB</t>
  </si>
  <si>
    <t>Rinnai Corp</t>
  </si>
  <si>
    <t>0P0000NN1E</t>
  </si>
  <si>
    <t>Sompo Holdings Inc</t>
  </si>
  <si>
    <t>0P0000EAVF</t>
  </si>
  <si>
    <t>Brother Industries Ltd</t>
  </si>
  <si>
    <t>Shares</t>
  </si>
  <si>
    <t>Market Value</t>
  </si>
  <si>
    <t>KODEX MSCI World</t>
  </si>
  <si>
    <t xml:space="preserve">1216887   </t>
  </si>
  <si>
    <t>EAFE Equity Index Fund F</t>
  </si>
  <si>
    <t>AI UK Equity Alpha Fd</t>
  </si>
  <si>
    <t>Invesco UK Opportunities Fd (UK)</t>
  </si>
  <si>
    <t>Allianz Global Investors Glbl Res Trends</t>
  </si>
  <si>
    <t xml:space="preserve">451671    </t>
  </si>
  <si>
    <t>Pictet European Open Mother Fund</t>
  </si>
  <si>
    <t xml:space="preserve">420468    </t>
  </si>
  <si>
    <t>SMDS Glbl High Yield Equity Mother</t>
  </si>
  <si>
    <t xml:space="preserve">415625    </t>
  </si>
  <si>
    <t>MUKAM Hedged Foreign Eq Idx Mother</t>
  </si>
  <si>
    <t xml:space="preserve">1054126   </t>
  </si>
  <si>
    <t>Vanguard International Value Fund</t>
  </si>
  <si>
    <t xml:space="preserve">3340      </t>
  </si>
  <si>
    <t>AGF Global Dividend Fund</t>
  </si>
  <si>
    <t xml:space="preserve">232508    </t>
  </si>
  <si>
    <t>DFA International Core Equity Portfolio</t>
  </si>
  <si>
    <t xml:space="preserve">132641    </t>
  </si>
  <si>
    <t>Morningstar Multi-Asset Defensive Fund Z</t>
  </si>
  <si>
    <t xml:space="preserve">578754    </t>
  </si>
  <si>
    <t>AI UK Listed Equity Fund</t>
  </si>
  <si>
    <t xml:space="preserve">2432945   </t>
  </si>
  <si>
    <t>Ruffer Total Return International</t>
  </si>
  <si>
    <t xml:space="preserve">1145070   </t>
  </si>
  <si>
    <t>Hansard Intl Investec Gbl Energy S2</t>
  </si>
  <si>
    <t xml:space="preserve">1094786   </t>
  </si>
  <si>
    <t>AXA Framlington UK Select Opps Fd</t>
  </si>
  <si>
    <t>Barings Global Resources Fund</t>
  </si>
  <si>
    <t xml:space="preserve">63535     </t>
  </si>
  <si>
    <t>HSBC Global Power &amp; Resources Equity Fd</t>
  </si>
  <si>
    <t xml:space="preserve">249034    </t>
  </si>
  <si>
    <t>Liontrust Income Fund</t>
  </si>
  <si>
    <t xml:space="preserve">47810     </t>
  </si>
  <si>
    <t>AI UK Listed Equity ex Tobacco Fund</t>
  </si>
  <si>
    <t xml:space="preserve">2432944   </t>
  </si>
  <si>
    <t xml:space="preserve">1057045   </t>
  </si>
  <si>
    <t>Quilter Investors Equity 2 Fund</t>
  </si>
  <si>
    <t xml:space="preserve">63629     </t>
  </si>
  <si>
    <t>Industria</t>
  </si>
  <si>
    <t xml:space="preserve">49819     </t>
  </si>
  <si>
    <t>Schroder Intnl Multi-Cap Val Trust</t>
  </si>
  <si>
    <t>Scottish Investment Trust PLC</t>
  </si>
  <si>
    <t xml:space="preserve">359178    </t>
  </si>
  <si>
    <t>Fidelity® Global Commodity Stock Fund</t>
  </si>
  <si>
    <t xml:space="preserve">407812    </t>
  </si>
  <si>
    <t>Undrly Scottish Eq Kames Asst Alloc Pen</t>
  </si>
  <si>
    <t xml:space="preserve">1115771   </t>
  </si>
  <si>
    <t>Helvetia I - Grossbritannien</t>
  </si>
  <si>
    <t>NFB Ci Worldwide Flexible</t>
  </si>
  <si>
    <t xml:space="preserve">803786    </t>
  </si>
  <si>
    <t>MGTS AFH DA UK Equity Fund</t>
  </si>
  <si>
    <t xml:space="preserve">2510660   </t>
  </si>
  <si>
    <t>Stt Strt AUT UK Scrn(ex Cont&amp;CW)Idx Eq</t>
  </si>
  <si>
    <t xml:space="preserve">59742     </t>
  </si>
  <si>
    <t>JPM UK Equity Growth Fund</t>
  </si>
  <si>
    <t xml:space="preserve">400118    </t>
  </si>
  <si>
    <t xml:space="preserve">15020     </t>
  </si>
  <si>
    <t>SSGA State Street Erp ESG Scrn Enh Eq</t>
  </si>
  <si>
    <t>CABK RV Internacional PP</t>
  </si>
  <si>
    <t>Threadneedle Monthly Extra Income Fund</t>
  </si>
  <si>
    <t xml:space="preserve">55015     </t>
  </si>
  <si>
    <t>Marathon UK Composite</t>
  </si>
  <si>
    <t xml:space="preserve">2515540   </t>
  </si>
  <si>
    <t>Col Select Super - BT Discovery Global</t>
  </si>
  <si>
    <t>CCB Principal FTSE 100 Idx(QDII)</t>
  </si>
  <si>
    <t xml:space="preserve">703310    </t>
  </si>
  <si>
    <t>SAST SA JPMorgan Global Equities</t>
  </si>
  <si>
    <t xml:space="preserve">15363     </t>
  </si>
  <si>
    <t>Ruffer Investment Company</t>
  </si>
  <si>
    <t xml:space="preserve">429641    </t>
  </si>
  <si>
    <t>AGF Global Equity Fund</t>
  </si>
  <si>
    <t xml:space="preserve">79746     </t>
  </si>
  <si>
    <t>UBS (Lux) IF Key Selection Euro Equity</t>
  </si>
  <si>
    <t xml:space="preserve">256178    </t>
  </si>
  <si>
    <t>Comerica SDA International Equity Idx Fd</t>
  </si>
  <si>
    <t>GMO Implementation Fund</t>
  </si>
  <si>
    <t xml:space="preserve">677303    </t>
  </si>
  <si>
    <t>OP-Eurooppa Arvo</t>
  </si>
  <si>
    <t xml:space="preserve">2440253   </t>
  </si>
  <si>
    <t>Cohen &amp; Steers Natural Resource Eq Comp</t>
  </si>
  <si>
    <t>DIX Global AC Restr.</t>
  </si>
  <si>
    <t xml:space="preserve">1061657   </t>
  </si>
  <si>
    <t>Invesco Global Targeted Returns Plus Fd</t>
  </si>
  <si>
    <t xml:space="preserve">2483835   </t>
  </si>
  <si>
    <t>HSBC International Equity Pool</t>
  </si>
  <si>
    <t xml:space="preserve">82382     </t>
  </si>
  <si>
    <t>Realindex Global Share Class A</t>
  </si>
  <si>
    <t xml:space="preserve">2462731   </t>
  </si>
  <si>
    <t>Fairtree Global Equity Prescient</t>
  </si>
  <si>
    <t xml:space="preserve">1373691   </t>
  </si>
  <si>
    <t>AI UK Listed Equity Income Fund</t>
  </si>
  <si>
    <t xml:space="preserve">2432946   </t>
  </si>
  <si>
    <t>Wells Fargo Factor Enhanced Intern Eq</t>
  </si>
  <si>
    <t xml:space="preserve">1431549   </t>
  </si>
  <si>
    <t>JPM Global - Composite</t>
  </si>
  <si>
    <t xml:space="preserve">300243    </t>
  </si>
  <si>
    <t>JPM Global Equity Fund</t>
  </si>
  <si>
    <t xml:space="preserve">47012     </t>
  </si>
  <si>
    <t>Mediolanum Bb Equity Power Coupon Cllctn</t>
  </si>
  <si>
    <t xml:space="preserve">359325    </t>
  </si>
  <si>
    <t>Dimensional International Cr Eq Mkt ETF</t>
  </si>
  <si>
    <t xml:space="preserve">2497756   </t>
  </si>
  <si>
    <t>JNL/Franklin Templeton Growth Allo Fd</t>
  </si>
  <si>
    <t xml:space="preserve">194971    </t>
  </si>
  <si>
    <t>Allianz Global Dynamic Mlt Asst Strat 75</t>
  </si>
  <si>
    <t xml:space="preserve">1378863   </t>
  </si>
  <si>
    <t>Private Portfolio Equities</t>
  </si>
  <si>
    <t>Putnam Non-U.S. Value Equity</t>
  </si>
  <si>
    <t>Transamerica Morgan Stanley Glbl Allc VP</t>
  </si>
  <si>
    <t xml:space="preserve">438191    </t>
  </si>
  <si>
    <t>Skandia SMART Försiktig</t>
  </si>
  <si>
    <t xml:space="preserve">48933     </t>
  </si>
  <si>
    <t>Coutts Multi Asset UK Balanced Fund</t>
  </si>
  <si>
    <t xml:space="preserve">2474692   </t>
  </si>
  <si>
    <t>GMO Benchmark-Free Fund</t>
  </si>
  <si>
    <t xml:space="preserve">608161    </t>
  </si>
  <si>
    <t xml:space="preserve">821960    </t>
  </si>
  <si>
    <t xml:space="preserve">897952    </t>
  </si>
  <si>
    <t>IQ Candriam ESG International Equity ETF</t>
  </si>
  <si>
    <t xml:space="preserve">2257274   </t>
  </si>
  <si>
    <t>Mediolanum Ch Provident 1</t>
  </si>
  <si>
    <t xml:space="preserve">482192    </t>
  </si>
  <si>
    <t>Coutts Multi Asset UK Growth Fund</t>
  </si>
  <si>
    <t xml:space="preserve">1000405   </t>
  </si>
  <si>
    <t>JOHCM Global Income Builder Fund</t>
  </si>
  <si>
    <t xml:space="preserve">1599950   </t>
  </si>
  <si>
    <t>Schroder UK-Listed Equity Inc Mxmsr Fd</t>
  </si>
  <si>
    <t xml:space="preserve">2520819   </t>
  </si>
  <si>
    <t>Amundi Patrimoine</t>
  </si>
  <si>
    <t xml:space="preserve">715111    </t>
  </si>
  <si>
    <t>Sustainable World Index Fund</t>
  </si>
  <si>
    <t xml:space="preserve">519410    </t>
  </si>
  <si>
    <t>HSBC Global Equity Fund</t>
  </si>
  <si>
    <t xml:space="preserve">80647     </t>
  </si>
  <si>
    <t>JNL/JPMorgan Global Allocation Fd</t>
  </si>
  <si>
    <t xml:space="preserve">888496    </t>
  </si>
  <si>
    <t>NN (L) Institutional Global Enhanced</t>
  </si>
  <si>
    <t xml:space="preserve">404938    </t>
  </si>
  <si>
    <t>SWC BVG 3 Responsible Portfolio 45</t>
  </si>
  <si>
    <t>Allianz Best Styles Global Equity</t>
  </si>
  <si>
    <t xml:space="preserve">831627    </t>
  </si>
  <si>
    <t>GMO Global Real Return UCITS Fund</t>
  </si>
  <si>
    <t xml:space="preserve">1030673   </t>
  </si>
  <si>
    <t>Zurich Invest II Target Investment 45</t>
  </si>
  <si>
    <t xml:space="preserve">254564    </t>
  </si>
  <si>
    <t>Zurich Invest II-Target Investment 35</t>
  </si>
  <si>
    <t xml:space="preserve">397602    </t>
  </si>
  <si>
    <t>SWC (LU) EF Responsible Global Energy</t>
  </si>
  <si>
    <t>SWC (CH) EF Responsible Global Resources</t>
  </si>
  <si>
    <t>BT International Share BTFM</t>
  </si>
  <si>
    <t>Allianz Global Dynamic Mlt Asst Strat 50</t>
  </si>
  <si>
    <t xml:space="preserve">1111067   </t>
  </si>
  <si>
    <t>Wellington Global Research Equity Fund</t>
  </si>
  <si>
    <t xml:space="preserve">282423    </t>
  </si>
  <si>
    <t>Coutts Multi Asset UK Equity Growth Fund</t>
  </si>
  <si>
    <t xml:space="preserve">2474694   </t>
  </si>
  <si>
    <t>NN Global Fund</t>
  </si>
  <si>
    <t xml:space="preserve">61250     </t>
  </si>
  <si>
    <t>AI Distribution Life Fd</t>
  </si>
  <si>
    <t>Zurich Invest II Target Investment 25</t>
  </si>
  <si>
    <t xml:space="preserve">254563    </t>
  </si>
  <si>
    <t>Pendal Sustainable International Shr Fd</t>
  </si>
  <si>
    <t xml:space="preserve">1512969   </t>
  </si>
  <si>
    <t>Aktien Welt ESG 30% US-WHT</t>
  </si>
  <si>
    <t xml:space="preserve">2514865   </t>
  </si>
  <si>
    <t>Klassik Aktien</t>
  </si>
  <si>
    <t xml:space="preserve">333135    </t>
  </si>
  <si>
    <t>AllianzGI Best Styles Global Developed</t>
  </si>
  <si>
    <t xml:space="preserve">1513455   </t>
  </si>
  <si>
    <t>Undrly ReAssure LG Dist Acc 3 Lf</t>
  </si>
  <si>
    <t xml:space="preserve">2450597   </t>
  </si>
  <si>
    <t>Russell Overseas Equity Segregated Fund</t>
  </si>
  <si>
    <t>Undrly ReAssure LG Pn UK Eq Idx G14 Pn</t>
  </si>
  <si>
    <t xml:space="preserve">2450871   </t>
  </si>
  <si>
    <t>UBS Mixto Gestión Activa FI</t>
  </si>
  <si>
    <t xml:space="preserve">54095     </t>
  </si>
  <si>
    <t>SWC (CH) PF Responsible Balance</t>
  </si>
  <si>
    <t>Royal London Global Equity Income Fund</t>
  </si>
  <si>
    <t xml:space="preserve">2333305   </t>
  </si>
  <si>
    <t>New Capital Dynamic UK Equity Fund</t>
  </si>
  <si>
    <t xml:space="preserve">1313543   </t>
  </si>
  <si>
    <t>Mediolanum Flessibile Futuro Sostenibile</t>
  </si>
  <si>
    <t>EQ/Wellington Energy Portfolio</t>
  </si>
  <si>
    <t xml:space="preserve">1926855   </t>
  </si>
  <si>
    <t>Avadis Fund - Aktien Welt ESG</t>
  </si>
  <si>
    <t xml:space="preserve">2514866   </t>
  </si>
  <si>
    <t>Wellington Global Research Equity Tr</t>
  </si>
  <si>
    <t xml:space="preserve">626946    </t>
  </si>
  <si>
    <t>Vanguard Global Equity Income Fund</t>
  </si>
  <si>
    <t xml:space="preserve">1170449   </t>
  </si>
  <si>
    <t>L &amp; G Link Pens Agg Growth</t>
  </si>
  <si>
    <t xml:space="preserve">2450960   </t>
  </si>
  <si>
    <t>Zurich Invest World Equity Index Fund</t>
  </si>
  <si>
    <t xml:space="preserve">2500893   </t>
  </si>
  <si>
    <t>Coutts Multi Asset Global Growth Fund</t>
  </si>
  <si>
    <t xml:space="preserve">1000380   </t>
  </si>
  <si>
    <t>iShares MSCI Europe Energy Sector ETF</t>
  </si>
  <si>
    <t xml:space="preserve">2486712   </t>
  </si>
  <si>
    <t>BNY Mellon International Equity ETF</t>
  </si>
  <si>
    <t xml:space="preserve">2411477   </t>
  </si>
  <si>
    <t>Allianz Global Dynamic Mlt Asst Strat 25</t>
  </si>
  <si>
    <t xml:space="preserve">1378862   </t>
  </si>
  <si>
    <t>Zurich Invest II Target Investment 100</t>
  </si>
  <si>
    <t xml:space="preserve">254565    </t>
  </si>
  <si>
    <t>SWC (CH) PF Responsible Select</t>
  </si>
  <si>
    <t>SWC AST Avant BVG Responsible Portf 45</t>
  </si>
  <si>
    <t>QS Global Market Neutral Fund</t>
  </si>
  <si>
    <t xml:space="preserve">1080201   </t>
  </si>
  <si>
    <t>HQAM European Equities</t>
  </si>
  <si>
    <t xml:space="preserve">2520822   </t>
  </si>
  <si>
    <t>SWC (LU) EF Resp Glbl Innovation Leaders</t>
  </si>
  <si>
    <t>G Fund World Vision(R)</t>
  </si>
  <si>
    <t>Baloise Fd Inv2 (CH) IF Akt Wlt ex Schwz</t>
  </si>
  <si>
    <t xml:space="preserve">2459508   </t>
  </si>
  <si>
    <t>Phillip Global Stars Fund</t>
  </si>
  <si>
    <t>Atlantic House Total Return Fund</t>
  </si>
  <si>
    <t xml:space="preserve">2243977   </t>
  </si>
  <si>
    <t>BlackRock Global Allocation V.I. Fund</t>
  </si>
  <si>
    <t xml:space="preserve">15493     </t>
  </si>
  <si>
    <t>SWC (CH) PF Responsible Focus</t>
  </si>
  <si>
    <t>Mercor Global SICAV</t>
  </si>
  <si>
    <t xml:space="preserve">347946    </t>
  </si>
  <si>
    <t>Eastspring Inv Global Equity Nvgt Fd</t>
  </si>
  <si>
    <t xml:space="preserve">650981    </t>
  </si>
  <si>
    <t>Amundi Fds Global Perspectives</t>
  </si>
  <si>
    <t xml:space="preserve">920012    </t>
  </si>
  <si>
    <t>Coutts Multi Asset Global Balanced Fund</t>
  </si>
  <si>
    <t xml:space="preserve">2474697   </t>
  </si>
  <si>
    <t>Nordnet Index Fund Europe</t>
  </si>
  <si>
    <t xml:space="preserve">2434358   </t>
  </si>
  <si>
    <t>PVM Flex</t>
  </si>
  <si>
    <t xml:space="preserve">418743    </t>
  </si>
  <si>
    <t>Premier Miton Diversified Income Fund</t>
  </si>
  <si>
    <t>Avadis Fd Aktien Welt 15% US-WHT</t>
  </si>
  <si>
    <t xml:space="preserve">2514864   </t>
  </si>
  <si>
    <t>Undrly ReAssure LG Pn Managed G14 Pn</t>
  </si>
  <si>
    <t xml:space="preserve">2450958   </t>
  </si>
  <si>
    <t>ALPHA Global Blue Chips Eq Fd</t>
  </si>
  <si>
    <t>SWC BVG 3 Responsible Portfolio 25</t>
  </si>
  <si>
    <t>SSGA State Street Global ESG Scrn Enh Eq</t>
  </si>
  <si>
    <t>SPDR® MSCI World Value ETF</t>
  </si>
  <si>
    <t xml:space="preserve">2479085   </t>
  </si>
  <si>
    <t>Danske Invest PP Pens Aktieallok Acc</t>
  </si>
  <si>
    <t>Aviva Investors Multi-asset Core FundIII</t>
  </si>
  <si>
    <t xml:space="preserve">2531373   </t>
  </si>
  <si>
    <t>Undrly ReAssure LG Lf Dist Dist G3</t>
  </si>
  <si>
    <t xml:space="preserve">2450605   </t>
  </si>
  <si>
    <t>SWC (CH) PF Responsible Ambition</t>
  </si>
  <si>
    <t>Undrly JPM Life Global Dyn All Countrs</t>
  </si>
  <si>
    <t xml:space="preserve">573805    </t>
  </si>
  <si>
    <t>JNL/BlackRock Global Allocation Fd</t>
  </si>
  <si>
    <t xml:space="preserve">537012    </t>
  </si>
  <si>
    <t>Aviva Investors Multi-asset Core Fund IV</t>
  </si>
  <si>
    <t xml:space="preserve">2531374   </t>
  </si>
  <si>
    <t>Amundi Index MSCI Europe Climate Change</t>
  </si>
  <si>
    <t xml:space="preserve">1370607   </t>
  </si>
  <si>
    <t>Arrowstreet Intl Eq EAFE Alpha Ext CIT</t>
  </si>
  <si>
    <t xml:space="preserve">1366770   </t>
  </si>
  <si>
    <t>PPS Global Equity Fund</t>
  </si>
  <si>
    <t xml:space="preserve">2464153   </t>
  </si>
  <si>
    <t>OGM Oasis Crescent Variable Fund</t>
  </si>
  <si>
    <t xml:space="preserve">2533229   </t>
  </si>
  <si>
    <t>VI VorsorgeInvest VI CorE Aktien Ausland</t>
  </si>
  <si>
    <t xml:space="preserve">2363207   </t>
  </si>
  <si>
    <t>SWC AST Avant BVG Responsible Portf 25</t>
  </si>
  <si>
    <t>Nordnet Index Fund Global</t>
  </si>
  <si>
    <t xml:space="preserve">2434359   </t>
  </si>
  <si>
    <t>MS INVF Global Multi-Asset Opps Fd</t>
  </si>
  <si>
    <t xml:space="preserve">1001811   </t>
  </si>
  <si>
    <t>UBS Tax-Opti Indx Portf AM Glbl Eq(AM S)</t>
  </si>
  <si>
    <t xml:space="preserve">2323391   </t>
  </si>
  <si>
    <t>John Hancock International L&amp;MC Idx Tr</t>
  </si>
  <si>
    <t xml:space="preserve">2534336   </t>
  </si>
  <si>
    <t>Undrly ReAssure LG Pn Managed G3 Acc Pn</t>
  </si>
  <si>
    <t xml:space="preserve">2450950   </t>
  </si>
  <si>
    <t>La Française Inflect Point Trend Prevent</t>
  </si>
  <si>
    <t xml:space="preserve">76579     </t>
  </si>
  <si>
    <t>Specialist Global Shares Fund</t>
  </si>
  <si>
    <t xml:space="preserve">372435    </t>
  </si>
  <si>
    <t>Logan High Quality Balanced</t>
  </si>
  <si>
    <t xml:space="preserve">1151356   </t>
  </si>
  <si>
    <t>First Sentier Diversified Growth Fund</t>
  </si>
  <si>
    <t>Undrly ReAssure LG Pn Eq G3 Acc Pn</t>
  </si>
  <si>
    <t xml:space="preserve">2450849   </t>
  </si>
  <si>
    <t>Tiger Royalties and Investments Ord</t>
  </si>
  <si>
    <t>First Sentier Multi-Asset Real Return A</t>
  </si>
  <si>
    <t xml:space="preserve">2442678   </t>
  </si>
  <si>
    <t>Wilshire International Equity Fund</t>
  </si>
  <si>
    <t xml:space="preserve">351911    </t>
  </si>
  <si>
    <t>Logan Core 50/50</t>
  </si>
  <si>
    <t xml:space="preserve">508261    </t>
  </si>
  <si>
    <t>Logan Concentrated Value</t>
  </si>
  <si>
    <t xml:space="preserve">17990     </t>
  </si>
  <si>
    <t>SWC BVG 3 Responsible Dynamic 0-50</t>
  </si>
  <si>
    <t>Logan International Dividend ADR</t>
  </si>
  <si>
    <t xml:space="preserve">508260    </t>
  </si>
  <si>
    <t>FSI Multi-Asset Real Return</t>
  </si>
  <si>
    <t>Aviva Investors Multi-asset Core Fund V</t>
  </si>
  <si>
    <t xml:space="preserve">2531375   </t>
  </si>
  <si>
    <t>ES AllianceBernstein Lw Vltl Glbl Eq Fd</t>
  </si>
  <si>
    <t xml:space="preserve">2441558   </t>
  </si>
  <si>
    <t>Scontinvest LU - Growth Portfolio CHF</t>
  </si>
  <si>
    <t xml:space="preserve">1336779   </t>
  </si>
  <si>
    <t>Morgan Stanley Real Assets Portfolio</t>
  </si>
  <si>
    <t xml:space="preserve">1816941   </t>
  </si>
  <si>
    <t>Madison International Equity</t>
  </si>
  <si>
    <t>SWC AST BVG Responsible Portfolio 45 WT</t>
  </si>
  <si>
    <t>iShares MSCI Intl Size Factor ETF</t>
  </si>
  <si>
    <t>HSBC Developed World Sustainable Eq ETF</t>
  </si>
  <si>
    <t xml:space="preserve">2406520   </t>
  </si>
  <si>
    <t>Fidelity Funds - Multi Asset Income</t>
  </si>
  <si>
    <t>LVIP BlackRock Global Allocation Fund</t>
  </si>
  <si>
    <t xml:space="preserve">2137936   </t>
  </si>
  <si>
    <t>OneAnswer SAC Balanced Growth</t>
  </si>
  <si>
    <t>SWC BVG 3 Responsible Life Cycle 2025</t>
  </si>
  <si>
    <t>Kernel S&amp;P Global 100 Fund</t>
  </si>
  <si>
    <t xml:space="preserve">2423973   </t>
  </si>
  <si>
    <t>SWC AST BVG Responsible Portfolio 25 WT</t>
  </si>
  <si>
    <t>Undrly L&amp;G Pen UK Equity Index</t>
  </si>
  <si>
    <t xml:space="preserve">2450872   </t>
  </si>
  <si>
    <t>SWC (CH) PPF Responsible Trgt Rsk 5%</t>
  </si>
  <si>
    <t>MS INVF Global Multi-Asset Income Fund</t>
  </si>
  <si>
    <t xml:space="preserve">1415835   </t>
  </si>
  <si>
    <t>Goldman Sachs Absolute Ret Trckr Fd</t>
  </si>
  <si>
    <t xml:space="preserve">302313    </t>
  </si>
  <si>
    <t>Undrly ReAssure LG Lf British Opps G3 Lf</t>
  </si>
  <si>
    <t xml:space="preserve">2450685   </t>
  </si>
  <si>
    <t>Hartford AARP Balanced Retirement Fund</t>
  </si>
  <si>
    <t xml:space="preserve">884721    </t>
  </si>
  <si>
    <t>Undrly ReAssure LG Pn Eq G14 Pn</t>
  </si>
  <si>
    <t xml:space="preserve">2450857   </t>
  </si>
  <si>
    <t>Schroders U.S. Diversified Growth Compos</t>
  </si>
  <si>
    <t>MassMutual Select BlackRock Glb Allc Fd</t>
  </si>
  <si>
    <t xml:space="preserve">463025    </t>
  </si>
  <si>
    <t>Loomis Sayles Global Multi Asset Inc Fd</t>
  </si>
  <si>
    <t xml:space="preserve">1232394   </t>
  </si>
  <si>
    <t>SWC BVG 3 Responsible Portfolio 75</t>
  </si>
  <si>
    <t>SWC AST Avant BVG Responsible Portf 75</t>
  </si>
  <si>
    <t>UndrlyReAssureLGPnGlbEqFxdWts60:40IdxG14</t>
  </si>
  <si>
    <t xml:space="preserve">2451138   </t>
  </si>
  <si>
    <t>BlackRock Global Allocation Portfolio</t>
  </si>
  <si>
    <t xml:space="preserve">15507     </t>
  </si>
  <si>
    <t>Fidelity Target™ 2060 (Euro) Fund</t>
  </si>
  <si>
    <t xml:space="preserve">2497685   </t>
  </si>
  <si>
    <t>Fidelity Target™ 2055 (Euro) Fund</t>
  </si>
  <si>
    <t xml:space="preserve">2497684   </t>
  </si>
  <si>
    <t>BlackRock Glbl Multi Asset Inc AUS Cl D</t>
  </si>
  <si>
    <t xml:space="preserve">1523620   </t>
  </si>
  <si>
    <t>Fidelity Instl Trgt™ 2055 (Euro) Fd</t>
  </si>
  <si>
    <t xml:space="preserve">2497686   </t>
  </si>
  <si>
    <t>Fidelity Instl Trgt™ 2060 (Euro) Fd</t>
  </si>
  <si>
    <t xml:space="preserve">2497687   </t>
  </si>
  <si>
    <t>Undrly ReAssure LG Pn Managed G3 Ini Pn</t>
  </si>
  <si>
    <t xml:space="preserve">2450951   </t>
  </si>
  <si>
    <t>Undrly ReAssure LG Pn Agg Gr G3 Acc Pn</t>
  </si>
  <si>
    <t xml:space="preserve">2450964   </t>
  </si>
  <si>
    <t>Undrly ReAssure LG Pn Glb Eq 70:30IdxG14</t>
  </si>
  <si>
    <t xml:space="preserve">2451136   </t>
  </si>
  <si>
    <t>Undrly ReAssure LG Pn Dist G14 Pn</t>
  </si>
  <si>
    <t xml:space="preserve">2451013   </t>
  </si>
  <si>
    <t>Fidelity® International Multifactor ETF</t>
  </si>
  <si>
    <t>T. Rowe Price Multi-Asset Global Inc Fd</t>
  </si>
  <si>
    <t xml:space="preserve">2390234   </t>
  </si>
  <si>
    <t>SWC BVG 3 Responsible Life Cycle 2020</t>
  </si>
  <si>
    <t>Undrly ReAssure LG Pn Consensus G14 Pn</t>
  </si>
  <si>
    <t xml:space="preserve">2451098   </t>
  </si>
  <si>
    <t>Undrly ReAssure LG Pn Intl G14 Pn</t>
  </si>
  <si>
    <t xml:space="preserve">2450944   </t>
  </si>
  <si>
    <t>Undrly ReAssure LG Pn Eq G3 Ini Pn</t>
  </si>
  <si>
    <t xml:space="preserve">2450850   </t>
  </si>
  <si>
    <t>Undrly ReAssure LG Pn Intl G3 Acc Pn</t>
  </si>
  <si>
    <t xml:space="preserve">2450936   </t>
  </si>
  <si>
    <t>Fidelity® Health Savings Fund</t>
  </si>
  <si>
    <t xml:space="preserve">2470655   </t>
  </si>
  <si>
    <t>Undrly ReAssure LG Pn Consensus G3 AccPn</t>
  </si>
  <si>
    <t xml:space="preserve">2451090   </t>
  </si>
  <si>
    <t>Capital Group 2065 Target Date Ret Tr</t>
  </si>
  <si>
    <t xml:space="preserve">2382295   </t>
  </si>
  <si>
    <t>Fidelity Target 2020 Fund</t>
  </si>
  <si>
    <t>American Funds Conserv Inc &amp; Grth MP Cmp</t>
  </si>
  <si>
    <t xml:space="preserve">2466567   </t>
  </si>
  <si>
    <t>Undrly ReAssure LG Pn Intl G3 Ini Pn</t>
  </si>
  <si>
    <t xml:space="preserve">2450937   </t>
  </si>
  <si>
    <t>Solactive GBS DM ex NA L&amp;M C</t>
  </si>
  <si>
    <t xml:space="preserve">2493439   </t>
  </si>
  <si>
    <t>Country</t>
  </si>
  <si>
    <t>Maturity Date</t>
  </si>
  <si>
    <t>SGP</t>
  </si>
  <si>
    <t>SGD</t>
  </si>
  <si>
    <t>JPN</t>
  </si>
  <si>
    <t>JPY</t>
  </si>
  <si>
    <t>HKG</t>
  </si>
  <si>
    <t>HKD</t>
  </si>
  <si>
    <t>AUS</t>
  </si>
  <si>
    <t>AUD</t>
  </si>
  <si>
    <t>NZL</t>
  </si>
  <si>
    <t>NZD</t>
  </si>
  <si>
    <t>PNG</t>
  </si>
  <si>
    <t>You can now extract the shares, market value and weight with one formula. Currency, Country and Maturity Date were also added.</t>
  </si>
  <si>
    <t xml:space="preserve">The holding weighted average price sensitivity to changes in interest rates, taking the impact of option features into account. Expressed in years. </t>
  </si>
  <si>
    <t>Fixd-Inc Eff Dur - Avg yrs (Calc) (Net) (FI%)</t>
  </si>
  <si>
    <t>F00000T64X</t>
  </si>
  <si>
    <t>F0GBR04N2R</t>
  </si>
  <si>
    <t>F00000QKBG</t>
  </si>
  <si>
    <t>F00000O09W</t>
  </si>
  <si>
    <t>F00000MBQC</t>
  </si>
  <si>
    <t>F00000IQS4</t>
  </si>
  <si>
    <t>F00000SJWR</t>
  </si>
  <si>
    <t>0P0000RZ3F</t>
  </si>
  <si>
    <t>Sustainable Investment - Overall</t>
  </si>
  <si>
    <t>Sustainable Investment - Environmental</t>
  </si>
  <si>
    <t>Employs Exclusions - Abortion/Stem Cells</t>
  </si>
  <si>
    <t>0P00009S98</t>
  </si>
  <si>
    <t>China Mengniu Dairy Co Ltd</t>
  </si>
  <si>
    <t>CHN</t>
  </si>
  <si>
    <t>0P0000AEVU</t>
  </si>
  <si>
    <t>Mitsubishi Chemical Holdings Corp</t>
  </si>
  <si>
    <t>Bank Of Queensland Ltd-Rts</t>
  </si>
  <si>
    <t>EQUITY - WARRANTS/RIGHTS (CALL)</t>
  </si>
  <si>
    <t>Yamada Holdings Co Ltd Ordinary Shares</t>
  </si>
  <si>
    <t>0P0000EIE5</t>
  </si>
  <si>
    <t>SBI Holdings Inc</t>
  </si>
  <si>
    <t>Vanguard Instl Ttl Intl Stk Mkt Idx TrII</t>
  </si>
  <si>
    <t xml:space="preserve">2446320   </t>
  </si>
  <si>
    <t>ZIL Blackrock Glbl World Energy USD</t>
  </si>
  <si>
    <t xml:space="preserve">47634     </t>
  </si>
  <si>
    <t>Royal London FTSE 350 Tracker Fund</t>
  </si>
  <si>
    <t xml:space="preserve">459046    </t>
  </si>
  <si>
    <t>AB International Strat Eqs Port</t>
  </si>
  <si>
    <t xml:space="preserve">1111796   </t>
  </si>
  <si>
    <t>Capital Group Emerging Mkts Debt (USD)</t>
  </si>
  <si>
    <t xml:space="preserve">205565    </t>
  </si>
  <si>
    <t>SMDS Global Equity Mother Fund</t>
  </si>
  <si>
    <t xml:space="preserve">448273    </t>
  </si>
  <si>
    <t>Edinburgh Inv Tr</t>
  </si>
  <si>
    <t xml:space="preserve">83280     </t>
  </si>
  <si>
    <t>UBS (Lux) FS MSCI UK</t>
  </si>
  <si>
    <t>Vanguard Instl Ttl Intl Stck Mkt Idx Tr</t>
  </si>
  <si>
    <t xml:space="preserve">2252029   </t>
  </si>
  <si>
    <t>Undrly L&amp;G Pen PMC Multi Asset</t>
  </si>
  <si>
    <t>City of London Investment Trust</t>
  </si>
  <si>
    <t>LF Ruffer Absolute Return Fund C Acc</t>
  </si>
  <si>
    <t xml:space="preserve">2562960   </t>
  </si>
  <si>
    <t>Royal London UK Growth Trust</t>
  </si>
  <si>
    <t xml:space="preserve">329468    </t>
  </si>
  <si>
    <t>Royal London UK Opportunities Fund</t>
  </si>
  <si>
    <t xml:space="preserve">207354    </t>
  </si>
  <si>
    <t>Majedie UK Focus Fund</t>
  </si>
  <si>
    <t xml:space="preserve">156140    </t>
  </si>
  <si>
    <t>Pictet Europe Fund Mother Fund</t>
  </si>
  <si>
    <t xml:space="preserve">415635    </t>
  </si>
  <si>
    <t>UWS Blackrock UK Fund</t>
  </si>
  <si>
    <t>Ruffer SICAV Total Return International</t>
  </si>
  <si>
    <t xml:space="preserve">2567047   </t>
  </si>
  <si>
    <t>Ruffer SICAV Total Return Int'l</t>
  </si>
  <si>
    <t xml:space="preserve">2567046   </t>
  </si>
  <si>
    <t>Ruffer LLP USD</t>
  </si>
  <si>
    <t xml:space="preserve">2567045   </t>
  </si>
  <si>
    <t>Fidelity Instl European Larger Coms Fd</t>
  </si>
  <si>
    <t xml:space="preserve">1581039   </t>
  </si>
  <si>
    <t>iProfile International Equity Pvt Pool</t>
  </si>
  <si>
    <t xml:space="preserve">1977637   </t>
  </si>
  <si>
    <t>UWS Aviva UK Index Tracking</t>
  </si>
  <si>
    <t>SPW Multi-Manager UK Equity Income</t>
  </si>
  <si>
    <t>Jupiter UK Alpha Fund</t>
  </si>
  <si>
    <t>Schroder UK Multi-Factor Eq Compnt Fd</t>
  </si>
  <si>
    <t>SPW Multi-Manager UK Equity Focus</t>
  </si>
  <si>
    <t>BlackRock Energy Opportunities Fund</t>
  </si>
  <si>
    <t xml:space="preserve">90399     </t>
  </si>
  <si>
    <t>Danske Invest Index Europe Restricted</t>
  </si>
  <si>
    <t>Allianz Global Metals and Mining</t>
  </si>
  <si>
    <t xml:space="preserve">596207    </t>
  </si>
  <si>
    <t>AB European Equity Portfolio</t>
  </si>
  <si>
    <t xml:space="preserve">55891     </t>
  </si>
  <si>
    <t>Sparinvest INDEX Europa Value KL</t>
  </si>
  <si>
    <t xml:space="preserve">49048     </t>
  </si>
  <si>
    <t>Aberdeen Standard Capital Balanced Brdg</t>
  </si>
  <si>
    <t xml:space="preserve">51484     </t>
  </si>
  <si>
    <t>Aberdeen Standard Capital Bridge Fund</t>
  </si>
  <si>
    <t xml:space="preserve">51485     </t>
  </si>
  <si>
    <t>Artemis SmartGARP UK Eq Fd</t>
  </si>
  <si>
    <t>Quantex Global Value Fund</t>
  </si>
  <si>
    <t xml:space="preserve">431332    </t>
  </si>
  <si>
    <t>BlackRock Commodity Strategies Portfolio</t>
  </si>
  <si>
    <t xml:space="preserve">635942    </t>
  </si>
  <si>
    <t>Arrowstreet Intl Eq ACWI ex US CIT</t>
  </si>
  <si>
    <t xml:space="preserve">1903387   </t>
  </si>
  <si>
    <t>PSF Natural Resources Portfolio</t>
  </si>
  <si>
    <t>Aviva Investors UK Listed Eq Hi Alpha Fd</t>
  </si>
  <si>
    <t xml:space="preserve">52654     </t>
  </si>
  <si>
    <t>UWS JPM UK Equity Growth</t>
  </si>
  <si>
    <t>Lyxor MSCI Europe (DR) ETF</t>
  </si>
  <si>
    <t xml:space="preserve">727665    </t>
  </si>
  <si>
    <t>Pictet-Europe Index</t>
  </si>
  <si>
    <t xml:space="preserve">48174     </t>
  </si>
  <si>
    <t>Dimensional Global Core Equity Tr</t>
  </si>
  <si>
    <t xml:space="preserve">191422    </t>
  </si>
  <si>
    <t>LF IM UK Equity &amp; Bond Income Fund</t>
  </si>
  <si>
    <t xml:space="preserve">282120    </t>
  </si>
  <si>
    <t>Fidelity® ZERO International Index Fund</t>
  </si>
  <si>
    <t>Undrly UBS Lf AWld Eq Fdmtly Wght Idx A£</t>
  </si>
  <si>
    <t xml:space="preserve">1043132   </t>
  </si>
  <si>
    <t>Aberdeen Standard Capital Falcon Fund</t>
  </si>
  <si>
    <t xml:space="preserve">51486     </t>
  </si>
  <si>
    <t>DWS Invest II European Top Dividend</t>
  </si>
  <si>
    <t xml:space="preserve">683151    </t>
  </si>
  <si>
    <t>UWS Henderson Managed Portfolio</t>
  </si>
  <si>
    <t>Aviva Investors UK Listed Eq Hi Alp Fd</t>
  </si>
  <si>
    <t xml:space="preserve">44756     </t>
  </si>
  <si>
    <t>Fidelity Advisor® New Insights Fund</t>
  </si>
  <si>
    <t xml:space="preserve">44323     </t>
  </si>
  <si>
    <t>Aon Non-US Equity Index</t>
  </si>
  <si>
    <t xml:space="preserve">2572904   </t>
  </si>
  <si>
    <t>AB Wealth Appreciation Strategy</t>
  </si>
  <si>
    <t xml:space="preserve">87188     </t>
  </si>
  <si>
    <t>Artemis SmartGARP Global Eq Fd</t>
  </si>
  <si>
    <t xml:space="preserve">59745     </t>
  </si>
  <si>
    <t>Sprucegrove International Equity Fund</t>
  </si>
  <si>
    <t xml:space="preserve">2582592   </t>
  </si>
  <si>
    <t>Undrly UBS Lf Dev Wld Eq FdmtlyWghtIdxA£</t>
  </si>
  <si>
    <t xml:space="preserve">880156    </t>
  </si>
  <si>
    <t>Schroder Global Equity Income Fund</t>
  </si>
  <si>
    <t xml:space="preserve">211509    </t>
  </si>
  <si>
    <t>Achmea IM Global Enhanced Equity Fund</t>
  </si>
  <si>
    <t xml:space="preserve">2426369   </t>
  </si>
  <si>
    <t>FPIL Premier Miton Cau Mlt-Asst USD</t>
  </si>
  <si>
    <t xml:space="preserve">74797     </t>
  </si>
  <si>
    <t>Chevy Chase Global Thematic Focused Eq</t>
  </si>
  <si>
    <t xml:space="preserve">1571637   </t>
  </si>
  <si>
    <t>Chevy Chase Global Thematic Equity</t>
  </si>
  <si>
    <t xml:space="preserve">1571638   </t>
  </si>
  <si>
    <t>True Potential Monthly Income 1 Fund</t>
  </si>
  <si>
    <t>UBS (Lux) FS MSCI Europe</t>
  </si>
  <si>
    <t>AB Tax-Managed Wealth Appreciation Strat</t>
  </si>
  <si>
    <t xml:space="preserve">61528     </t>
  </si>
  <si>
    <t>UBS (Lux) FS FTSE 100</t>
  </si>
  <si>
    <t>Invesco UK Equity</t>
  </si>
  <si>
    <t>Virtus AllianzGI Global Sust Fund</t>
  </si>
  <si>
    <t>PSF Global Portfolio</t>
  </si>
  <si>
    <t>BNYM Mellon NSL ACWI ex-U.S. Fund</t>
  </si>
  <si>
    <t>Aegon UK Equity Fund</t>
  </si>
  <si>
    <t xml:space="preserve">44524     </t>
  </si>
  <si>
    <t>BlackRock World ex US Cbn Tnstn Rdns ETF</t>
  </si>
  <si>
    <t xml:space="preserve">2583317   </t>
  </si>
  <si>
    <t>Aon Non-US Equity</t>
  </si>
  <si>
    <t xml:space="preserve">927976    </t>
  </si>
  <si>
    <t>Jupiter Merian Global Equity Fund</t>
  </si>
  <si>
    <t>Waverton Global Equity</t>
  </si>
  <si>
    <t xml:space="preserve">253704    </t>
  </si>
  <si>
    <t>Undrly UBSLifeCliAwaWldEqtFd A</t>
  </si>
  <si>
    <t xml:space="preserve">1386206   </t>
  </si>
  <si>
    <t>Aegon UK Equity Income Fund</t>
  </si>
  <si>
    <t xml:space="preserve">427006    </t>
  </si>
  <si>
    <t>UBS (Lux) FS MSCI World</t>
  </si>
  <si>
    <t>SPW Multi-Manager UK Equity Growth</t>
  </si>
  <si>
    <t>Brook Developed Markets Fund</t>
  </si>
  <si>
    <t>DekaSpezial CF</t>
  </si>
  <si>
    <t xml:space="preserve">56507     </t>
  </si>
  <si>
    <t>Jupiter UK Alpha Fund (IRL)</t>
  </si>
  <si>
    <t>CIFM Global Natural Resources Eq Fd QDII</t>
  </si>
  <si>
    <t xml:space="preserve">675889    </t>
  </si>
  <si>
    <t>Fidelity United Kingdom Fund</t>
  </si>
  <si>
    <t xml:space="preserve">55329     </t>
  </si>
  <si>
    <t>Waverton Multi-Asset Growth Fund</t>
  </si>
  <si>
    <t xml:space="preserve">2563007   </t>
  </si>
  <si>
    <t>State Street Con Tgt Ret 2050</t>
  </si>
  <si>
    <t xml:space="preserve">2464076   </t>
  </si>
  <si>
    <t>MainStay WMC International Research Eq</t>
  </si>
  <si>
    <t xml:space="preserve">232582    </t>
  </si>
  <si>
    <t>SEI GMF Dynamic Asset Allocation Fd</t>
  </si>
  <si>
    <t>Payden Global Equity Income Fund</t>
  </si>
  <si>
    <t xml:space="preserve">1501329   </t>
  </si>
  <si>
    <t>JPM UK Equity Index Fund</t>
  </si>
  <si>
    <t xml:space="preserve">2227442   </t>
  </si>
  <si>
    <t>GMO Strategic Opportunities Allc Fund</t>
  </si>
  <si>
    <t xml:space="preserve">105228    </t>
  </si>
  <si>
    <t>Fidelity UK Special Situations Fund</t>
  </si>
  <si>
    <t xml:space="preserve">1816953   </t>
  </si>
  <si>
    <t>State Street Con Tgt Ret 2040</t>
  </si>
  <si>
    <t xml:space="preserve">2464074   </t>
  </si>
  <si>
    <t>Mediolanum Ch Energy Equity</t>
  </si>
  <si>
    <t xml:space="preserve">53879     </t>
  </si>
  <si>
    <t>LF Broden</t>
  </si>
  <si>
    <t xml:space="preserve">282214    </t>
  </si>
  <si>
    <t>Courtiers UK Equity Income</t>
  </si>
  <si>
    <t xml:space="preserve">1094794   </t>
  </si>
  <si>
    <t>Quantex Multi Asset Fund</t>
  </si>
  <si>
    <t xml:space="preserve">2555297   </t>
  </si>
  <si>
    <t>Generali Revenus</t>
  </si>
  <si>
    <t xml:space="preserve">922433    </t>
  </si>
  <si>
    <t>Artemis SmartGARP European Eq Fd</t>
  </si>
  <si>
    <t xml:space="preserve">59744     </t>
  </si>
  <si>
    <t>The Norfolk Trust</t>
  </si>
  <si>
    <t xml:space="preserve">599145    </t>
  </si>
  <si>
    <t>Columbia Trust Overseas Value Fund</t>
  </si>
  <si>
    <t xml:space="preserve">2546951   </t>
  </si>
  <si>
    <t>Dimensional World Allocation 70/30 Trust</t>
  </si>
  <si>
    <t xml:space="preserve">636697    </t>
  </si>
  <si>
    <t>Bailard International Equity Strategy</t>
  </si>
  <si>
    <t xml:space="preserve">447210    </t>
  </si>
  <si>
    <t>State Street Con Tgt Ret 2045</t>
  </si>
  <si>
    <t xml:space="preserve">2464075   </t>
  </si>
  <si>
    <t>Nationwide Bailard International Eqs Fd</t>
  </si>
  <si>
    <t xml:space="preserve">3402      </t>
  </si>
  <si>
    <t>Fidelity Diversified Markets Fund</t>
  </si>
  <si>
    <t xml:space="preserve">2550637   </t>
  </si>
  <si>
    <t>Momentum GF Global Equity Enh Idx Fd</t>
  </si>
  <si>
    <t xml:space="preserve">2562071   </t>
  </si>
  <si>
    <t>State Street Con Tgt Ret 2035</t>
  </si>
  <si>
    <t xml:space="preserve">2464073   </t>
  </si>
  <si>
    <t>State Street Con Tgt Ret 2030</t>
  </si>
  <si>
    <t xml:space="preserve">2464072   </t>
  </si>
  <si>
    <t>Dimensional Global Large Company</t>
  </si>
  <si>
    <t xml:space="preserve">87443     </t>
  </si>
  <si>
    <t>QIN IM Jupiter Merian World Eq</t>
  </si>
  <si>
    <t>Carvetian Balanced Fund</t>
  </si>
  <si>
    <t xml:space="preserve">327660    </t>
  </si>
  <si>
    <t>Ultra Series International Stock</t>
  </si>
  <si>
    <t xml:space="preserve">15958     </t>
  </si>
  <si>
    <t>Dimensional Global Value Trust</t>
  </si>
  <si>
    <t xml:space="preserve">87208     </t>
  </si>
  <si>
    <t>Swiss Life iF (CH) Eq Glb ex Switzerland</t>
  </si>
  <si>
    <t xml:space="preserve">390722    </t>
  </si>
  <si>
    <t>SWC (CH) IPF I EF Syst Resp World Enh</t>
  </si>
  <si>
    <t xml:space="preserve">1182231   </t>
  </si>
  <si>
    <t>Dimensional World Equity Trust</t>
  </si>
  <si>
    <t xml:space="preserve">784628    </t>
  </si>
  <si>
    <t>The New Jaguar Fund</t>
  </si>
  <si>
    <t xml:space="preserve">282233    </t>
  </si>
  <si>
    <t>HSBC Multi Factor Worldwide Equity ETF</t>
  </si>
  <si>
    <t xml:space="preserve">892994    </t>
  </si>
  <si>
    <t>State Street Con Tgt Ret 2025</t>
  </si>
  <si>
    <t xml:space="preserve">2464071   </t>
  </si>
  <si>
    <t>Wellington International Research</t>
  </si>
  <si>
    <t xml:space="preserve">558360    </t>
  </si>
  <si>
    <t>LSV Asset Mgt Global Value Equity</t>
  </si>
  <si>
    <t xml:space="preserve">122670    </t>
  </si>
  <si>
    <t>Undrly FIL Diversified Mkts Pen</t>
  </si>
  <si>
    <t xml:space="preserve">2550636   </t>
  </si>
  <si>
    <t>HP INT'L EQUITY FUND</t>
  </si>
  <si>
    <t xml:space="preserve">574809    </t>
  </si>
  <si>
    <t>State Street Con Tgt Ret 2055</t>
  </si>
  <si>
    <t xml:space="preserve">2464077   </t>
  </si>
  <si>
    <t>WS Charteris Premium Income Fd</t>
  </si>
  <si>
    <t xml:space="preserve">1677508   </t>
  </si>
  <si>
    <t>BGF Global Multi-Asset Income Fund</t>
  </si>
  <si>
    <t xml:space="preserve">709371    </t>
  </si>
  <si>
    <t>Baloise Fd Inv (CH) Akt Welt ex CH pas</t>
  </si>
  <si>
    <t xml:space="preserve">2459504   </t>
  </si>
  <si>
    <t>The Notts Trust</t>
  </si>
  <si>
    <t xml:space="preserve">599144    </t>
  </si>
  <si>
    <t>Aberdeen Standard Capital Merlin</t>
  </si>
  <si>
    <t xml:space="preserve">109041    </t>
  </si>
  <si>
    <t>GA Fund B World Equities</t>
  </si>
  <si>
    <t xml:space="preserve">2532701   </t>
  </si>
  <si>
    <t>TM Acer Fund</t>
  </si>
  <si>
    <t xml:space="preserve">599148    </t>
  </si>
  <si>
    <t>Old Westbury Large Cap Strategies Fund</t>
  </si>
  <si>
    <t xml:space="preserve">885       </t>
  </si>
  <si>
    <t>Madison International Stock Fund</t>
  </si>
  <si>
    <t xml:space="preserve">4834      </t>
  </si>
  <si>
    <t>SWC (LU) PF Resp Balance (EUR)</t>
  </si>
  <si>
    <t xml:space="preserve">61404     </t>
  </si>
  <si>
    <t>SVS Albion Olim UK Equity Income Fund</t>
  </si>
  <si>
    <t xml:space="preserve">282140    </t>
  </si>
  <si>
    <t>Undrly FIL Special Situations Fd 4 Pen</t>
  </si>
  <si>
    <t xml:space="preserve">332397    </t>
  </si>
  <si>
    <t>Dimensional World Allocation 50/50 Trust</t>
  </si>
  <si>
    <t xml:space="preserve">784627    </t>
  </si>
  <si>
    <t>S&amp;W Knotts Investment Inc</t>
  </si>
  <si>
    <t xml:space="preserve">312595    </t>
  </si>
  <si>
    <t>LF Gulland</t>
  </si>
  <si>
    <t xml:space="preserve">282226    </t>
  </si>
  <si>
    <t>BlackRock Global Allocation Fund</t>
  </si>
  <si>
    <t xml:space="preserve">2042      </t>
  </si>
  <si>
    <t>Schroder Global Equity Component Fund</t>
  </si>
  <si>
    <t>Fidelity Select 50 Balanced Fund</t>
  </si>
  <si>
    <t xml:space="preserve">1687139   </t>
  </si>
  <si>
    <t>Fidelity® Strategic Real Return Fund</t>
  </si>
  <si>
    <t xml:space="preserve">124425    </t>
  </si>
  <si>
    <t>ZIL Swisscanto Portfolio Balanced B CHF</t>
  </si>
  <si>
    <t xml:space="preserve">61407     </t>
  </si>
  <si>
    <t>BMO Enhanced Income UK Equity Fund</t>
  </si>
  <si>
    <t xml:space="preserve">2539043   </t>
  </si>
  <si>
    <t>AMP Capital WUT Global Shares Fund 4</t>
  </si>
  <si>
    <t xml:space="preserve">767139    </t>
  </si>
  <si>
    <t>Jupiter Merian Global Equity Inc (IRL)</t>
  </si>
  <si>
    <t>State Street Con Tgt Ret 2060</t>
  </si>
  <si>
    <t xml:space="preserve">2464078   </t>
  </si>
  <si>
    <t>Wellington Intl Research Eq ACWI ex US</t>
  </si>
  <si>
    <t xml:space="preserve">2572202   </t>
  </si>
  <si>
    <t>UBP Asset Allocation - Dynamic USD</t>
  </si>
  <si>
    <t>Cohen &amp; Steers Alternative Income Fd</t>
  </si>
  <si>
    <t xml:space="preserve">133726    </t>
  </si>
  <si>
    <t>SWC (LU) PF Resp Select (EUR)</t>
  </si>
  <si>
    <t xml:space="preserve">61406     </t>
  </si>
  <si>
    <t>Undrly FIL WW Special Situations 4 Pen</t>
  </si>
  <si>
    <t xml:space="preserve">332409    </t>
  </si>
  <si>
    <t>Consultinvest Plus</t>
  </si>
  <si>
    <t xml:space="preserve">425607    </t>
  </si>
  <si>
    <t>UBP Asset Allocation-Dynamic EUR</t>
  </si>
  <si>
    <t>Affinity World Leaders Equity ETF</t>
  </si>
  <si>
    <t xml:space="preserve">1601618   </t>
  </si>
  <si>
    <t>State Street Con Tgt Ret 2020</t>
  </si>
  <si>
    <t xml:space="preserve">2464070   </t>
  </si>
  <si>
    <t>NN Mix Fds</t>
  </si>
  <si>
    <t xml:space="preserve">169993    </t>
  </si>
  <si>
    <t>EQT Global Equities Strategic Opportunit</t>
  </si>
  <si>
    <t xml:space="preserve">372092    </t>
  </si>
  <si>
    <t>SWC (LU) PF Resp Focus (CHF)</t>
  </si>
  <si>
    <t xml:space="preserve">61408     </t>
  </si>
  <si>
    <t>SWC (LU) PF Resp Ambition (CHF)</t>
  </si>
  <si>
    <t xml:space="preserve">61411     </t>
  </si>
  <si>
    <t>BlackRock Advantage ESG Intl Eq Fd</t>
  </si>
  <si>
    <t xml:space="preserve">2574414   </t>
  </si>
  <si>
    <t>SWC (CH) EF Syst Responsible World Enh</t>
  </si>
  <si>
    <t xml:space="preserve">865150    </t>
  </si>
  <si>
    <t>QMA International Core Equity Tr</t>
  </si>
  <si>
    <t xml:space="preserve">299180    </t>
  </si>
  <si>
    <t>QMA International Equity Opportunities</t>
  </si>
  <si>
    <t xml:space="preserve">1842646   </t>
  </si>
  <si>
    <t>JHancock International L&amp;MC Idx Tr</t>
  </si>
  <si>
    <t>VanEck Vectors MSCI Intl Val ETF</t>
  </si>
  <si>
    <t xml:space="preserve">2567601   </t>
  </si>
  <si>
    <t>ZIL Swisscanto Portfolio Yield B CHF</t>
  </si>
  <si>
    <t xml:space="preserve">61413     </t>
  </si>
  <si>
    <t>WS Charteris Global Macro Fund</t>
  </si>
  <si>
    <t>SAST SA Legg Mason Tactical Oppos Port</t>
  </si>
  <si>
    <t xml:space="preserve">1566921   </t>
  </si>
  <si>
    <t>Aviva Investors Multi-asset Core Fund II</t>
  </si>
  <si>
    <t xml:space="preserve">2531372   </t>
  </si>
  <si>
    <t>Eurizon Equity World LTE</t>
  </si>
  <si>
    <t xml:space="preserve">2566090   </t>
  </si>
  <si>
    <t>Invesco FTSE All Share ESG Climate ETF</t>
  </si>
  <si>
    <t xml:space="preserve">2569081   </t>
  </si>
  <si>
    <t>LA Capital ACWI ex U.S. Equity</t>
  </si>
  <si>
    <t xml:space="preserve">931635    </t>
  </si>
  <si>
    <t>Barings Asia Balanced Fund</t>
  </si>
  <si>
    <t xml:space="preserve">147339    </t>
  </si>
  <si>
    <t>Fidelity Sustainable Rsh Enh Glb Eq ETF</t>
  </si>
  <si>
    <t xml:space="preserve">2380145   </t>
  </si>
  <si>
    <t>Hymnos</t>
  </si>
  <si>
    <t xml:space="preserve">295936    </t>
  </si>
  <si>
    <t>Sparinvest Mix Mellem Risiko KL</t>
  </si>
  <si>
    <t xml:space="preserve">1028509   </t>
  </si>
  <si>
    <t>Consultinvest Alto Dividendo</t>
  </si>
  <si>
    <t xml:space="preserve">176562    </t>
  </si>
  <si>
    <t>State Street Con Tgt Ret Inc</t>
  </si>
  <si>
    <t xml:space="preserve">2464068   </t>
  </si>
  <si>
    <t>GMO Global Equity Allocation Invmt Fd</t>
  </si>
  <si>
    <t xml:space="preserve">2383738   </t>
  </si>
  <si>
    <t>U Asset Allocation Dynamic CHF</t>
  </si>
  <si>
    <t>Virtus AllianzGI Global Dynamic Allo Fd</t>
  </si>
  <si>
    <t>State Street Con Tgt Ret 2015</t>
  </si>
  <si>
    <t xml:space="preserve">2464069   </t>
  </si>
  <si>
    <t>Credit Suisse Multialternative Strat Fd</t>
  </si>
  <si>
    <t xml:space="preserve">748113    </t>
  </si>
  <si>
    <t>Loomis Sayles Alternative Risk Premia Fd</t>
  </si>
  <si>
    <t xml:space="preserve">2531986   </t>
  </si>
  <si>
    <t>Aviva Investors Multi-asset Core Fund I</t>
  </si>
  <si>
    <t xml:space="preserve">2531371   </t>
  </si>
  <si>
    <t>State Street Con Tgt Ret 2065</t>
  </si>
  <si>
    <t xml:space="preserve">2499039   </t>
  </si>
  <si>
    <t>Democracy International Fund</t>
  </si>
  <si>
    <t xml:space="preserve">2581160   </t>
  </si>
  <si>
    <t>Putnam Retirement Advantage 2065</t>
  </si>
  <si>
    <t xml:space="preserve">2553415   </t>
  </si>
  <si>
    <t>Fixd-Inc Eff Dur - Brkdwn 0-0.5yrs (Calc) (Net) (FI%)</t>
  </si>
  <si>
    <t>Fixd-Inc Eff Dur - Brkdwn 0.5-1yrs (Calc) (Net) (FI%)</t>
  </si>
  <si>
    <t>Fixd-Inc Eff Dur - Brkdwn 1-2yrs (Calc) (Net) (FI%)</t>
  </si>
  <si>
    <t>Fixd-Inc Eff Dur - Brkdwn 2-3yrs (Calc) (Net) (FI%)</t>
  </si>
  <si>
    <t>Fixd-Inc Eff Dur - Brkdwn 3-4yrs (Calc) (Net) (FI%)</t>
  </si>
  <si>
    <t>Fixd-Inc Eff Dur - Brkdwn 4-5yrs (Calc) (Net) (FI%)</t>
  </si>
  <si>
    <t>Fixd-Inc Eff Dur - Brkdwn 5-6yrs (Calc) (Net) (FI%)</t>
  </si>
  <si>
    <t>Fixd-Inc Eff Dur - Brkdwn 6-7yrs (Calc) (Net) (FI%)</t>
  </si>
  <si>
    <t>Fixd-Inc Eff Dur - Brkdwn 7-8yrs (Calc) (Net) (FI%)</t>
  </si>
  <si>
    <t>Fixd-Inc Eff Dur - Brkdwn 8-9yrs (Calc) (Net) (FI%)</t>
  </si>
  <si>
    <t>Fixd-Inc Eff Dur - Brkdwn 9-10yrs (Calc) (Net) (FI%)</t>
  </si>
  <si>
    <t>Fixd-Inc Eff Dur - Brkdwn 10-12yrs (Calc) (Net) (FI%)</t>
  </si>
  <si>
    <t>Fixd-Inc Eff Dur - Brkdwn 12-15yrs (Calc) (Net) (FI%)</t>
  </si>
  <si>
    <t>Fixd-Inc Eff Dur - Brkdwn 15-20yrs (Calc) (Net) (FI%)</t>
  </si>
  <si>
    <t>Fixd-Inc Eff Dur - Brkdwn &gt;20yrs (Calc) (Net) (FI%)</t>
  </si>
  <si>
    <t>Fixd-Inc Mod Dur - Brkdwn 0-0.5 yrs (Calc) (Net) (FI%)</t>
  </si>
  <si>
    <t>Fixd-Inc Mod Dur - Avg yrs (Calc) (Net) (FI%)</t>
  </si>
  <si>
    <t>Fixd-Inc Mod Dur - Brkdwn 0.5-1 yrs (Calc) (Net) (FI%)</t>
  </si>
  <si>
    <t>Fixd-Inc Mod Dur - Brkdwn 1-2 yrs (Calc) (Net) (FI%)</t>
  </si>
  <si>
    <t>Fixd-Inc Mod Dur - Brkdwn 2-3 yrs (Calc) (Net) (FI%)</t>
  </si>
  <si>
    <t>Fixd-Inc Mod Dur - Brkdwn 3-4 yrs (Calc) (Net) (FI%)</t>
  </si>
  <si>
    <t>Fixd-Inc Mod Dur - Brkdwn 4-5 yrs (Calc) (Net) (FI%)</t>
  </si>
  <si>
    <t>Fixd-Inc Mod Dur - Brkdwn 5-6 yrs (Calc) (Net) (FI%)</t>
  </si>
  <si>
    <t>Fixd-Inc Mod Dur - Brkdwn 6-7 yrs (Calc) (Net) (FI%)</t>
  </si>
  <si>
    <t>Fixd-Inc Mod Dur - Brkdwn 7-8 yrs (Calc) (Net) (FI%)</t>
  </si>
  <si>
    <t>Fixd-Inc Mod Dur - Brkdwn 8-9 yrs (Calc) (Net) (FI%)</t>
  </si>
  <si>
    <t>Fixd-Inc Mod Dur - Brkdwn 10-12 yrs (Calc) (Net) (FI%)</t>
  </si>
  <si>
    <t>Fixd-Inc Mod Dur - Brkdwn 12-15 yrs (Calc) (Net) (FI%)</t>
  </si>
  <si>
    <t>Fixd-Inc Mod Dur - Brkdwn 15-20 yrs (Calc) (Net) (FI%)</t>
  </si>
  <si>
    <t>Fixd-Inc Mod Dur - Brkdwn &gt;20 yrs (Calc) (Net) (FI%)</t>
  </si>
  <si>
    <t>Fixd-Inc Mod Dur - Brkdwn 9-10 yrs (Calc) (Net) (FI%)</t>
  </si>
  <si>
    <t>No</t>
  </si>
  <si>
    <t>Yes</t>
  </si>
  <si>
    <t>Domicile</t>
  </si>
  <si>
    <t>Hanwha Natural Resources Master Eq</t>
  </si>
  <si>
    <t xml:space="preserve">483160    </t>
  </si>
  <si>
    <t>iShares Europe Equity Index Fund (LU)</t>
  </si>
  <si>
    <t xml:space="preserve">709365    </t>
  </si>
  <si>
    <t>State Farm Growth Fund</t>
  </si>
  <si>
    <t xml:space="preserve">3157      </t>
  </si>
  <si>
    <t>Schroder ISF Global Dividend Maximiser</t>
  </si>
  <si>
    <t xml:space="preserve">246303    </t>
  </si>
  <si>
    <t>Schroder ISF Global Energy</t>
  </si>
  <si>
    <t xml:space="preserve">193637    </t>
  </si>
  <si>
    <t>Dimensional Global Value Fund</t>
  </si>
  <si>
    <t xml:space="preserve">1294722   </t>
  </si>
  <si>
    <t>Allianz UK Opportunities Fund</t>
  </si>
  <si>
    <t xml:space="preserve">44623     </t>
  </si>
  <si>
    <t>Schroder ISF Global Equity Yield</t>
  </si>
  <si>
    <t xml:space="preserve">141594    </t>
  </si>
  <si>
    <t>Scottish Widows Global Growth</t>
  </si>
  <si>
    <t xml:space="preserve">48737     </t>
  </si>
  <si>
    <t>Schroder ISF QEP Global Core</t>
  </si>
  <si>
    <t xml:space="preserve">48665     </t>
  </si>
  <si>
    <t>State Farm Balanced Fund</t>
  </si>
  <si>
    <t xml:space="preserve">3153      </t>
  </si>
  <si>
    <t>Dimensional European Value</t>
  </si>
  <si>
    <t xml:space="preserve">255710    </t>
  </si>
  <si>
    <t>BlackRock Global Long/Short Equity Fund</t>
  </si>
  <si>
    <t xml:space="preserve">755529    </t>
  </si>
  <si>
    <t>IQ 50 Percent Hedged FTSE Intl ETF</t>
  </si>
  <si>
    <t xml:space="preserve">1041822   </t>
  </si>
  <si>
    <t>Robeco QI Instl Glb Dev Enh Idxng Eqs</t>
  </si>
  <si>
    <t xml:space="preserve">1599252   </t>
  </si>
  <si>
    <t>AQR Global Equity Fund</t>
  </si>
  <si>
    <t xml:space="preserve">456896    </t>
  </si>
  <si>
    <t>Schroder ISF Sustainable Multi-Factor Eq</t>
  </si>
  <si>
    <t xml:space="preserve">2028858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</si>
</sst>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yyyy"/>
  </numFmts>
  <fonts count="13" x14ac:knownFonts="1">
    <font>
      <sz val="11"/>
      <color theme="1"/>
      <name val="Calibri"/>
      <family val="2"/>
      <scheme val="minor"/>
    </font>
    <font>
      <sz val="9"/>
      <color theme="1"/>
      <name val="Century Gothic"/>
      <family val="2"/>
    </font>
    <font>
      <sz val="10"/>
      <color theme="1"/>
      <name val="DengXian"/>
      <family val="2"/>
    </font>
    <font>
      <sz val="11"/>
      <color theme="1"/>
      <name val="UniversNext for MORNPC Cn"/>
      <family val="2"/>
    </font>
    <font>
      <b/>
      <sz val="11"/>
      <color theme="0"/>
      <name val="UniversNext for MORNPC Cn"/>
      <family val="2"/>
    </font>
    <font>
      <b/>
      <sz val="11"/>
      <color theme="1"/>
      <name val="UniversNext for MORNPC Cn"/>
      <family val="2"/>
    </font>
    <font>
      <sz val="11"/>
      <color rgb="FF0070C0"/>
      <name val="UniversNext for MORNPC Cn"/>
      <family val="2"/>
    </font>
    <font>
      <sz val="11"/>
      <name val="UniversNext for MORNPC Cn"/>
      <family val="2"/>
    </font>
    <font>
      <sz val="11"/>
      <color rgb="FF000000"/>
      <name val="UniversNext for MORNPC Cn"/>
      <family val="2"/>
    </font>
    <font>
      <sz val="11"/>
      <color theme="4" tint="-0.499984740745262"/>
      <name val="UniversNext for MORNPC Cn"/>
      <family val="2"/>
    </font>
    <font>
      <u/>
      <sz val="11"/>
      <color theme="10"/>
      <name val="Calibri"/>
      <family val="2"/>
      <scheme val="minor"/>
    </font>
    <font>
      <sz val="11"/>
      <color rgb="FFC00000"/>
      <name val="UniversNext for MORNPC Cn"/>
      <family val="2"/>
    </font>
    <font>
      <sz val="11"/>
      <color theme="1"/>
      <name val="Morningstar 1"/>
      <family val="2"/>
    </font>
  </fonts>
  <fills count="5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30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indexed="64"/>
      </right>
      <top style="medium">
        <color auto="1"/>
      </top>
      <bottom/>
      <diagonal/>
    </border>
    <border>
      <left style="medium">
        <color auto="1"/>
      </left>
      <right style="thin">
        <color indexed="64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indexed="64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indexed="64"/>
      </right>
      <top style="medium">
        <color auto="1"/>
      </top>
      <bottom style="medium">
        <color auto="1"/>
      </bottom>
      <diagonal/>
    </border>
  </borders>
  <cellStyleXfs count="4">
    <xf numFmtId="0" fontId="0" fillId="0" borderId="0"/>
    <xf numFmtId="0" fontId="2" fillId="0" borderId="0"/>
    <xf numFmtId="0" fontId="10" fillId="0" borderId="0" applyNumberFormat="0" applyFill="0" applyBorder="0" applyAlignment="0" applyProtection="0"/>
    <xf numFmtId="0" fontId="1" fillId="0" borderId="0"/>
  </cellStyleXfs>
  <cellXfs count="179">
    <xf numFmtId="0" fontId="0" fillId="0" borderId="0" xfId="0"/>
    <xf numFmtId="0" fontId="3" fillId="0" borderId="0" xfId="0" applyFont="1" applyAlignment="1">
      <alignment vertical="top"/>
    </xf>
    <xf numFmtId="0" fontId="3" fillId="0" borderId="1" xfId="0" applyNumberFormat="1" applyFont="1" applyBorder="1" applyAlignment="1">
      <alignment vertical="top"/>
    </xf>
    <xf numFmtId="0" fontId="3" fillId="0" borderId="3" xfId="0" applyNumberFormat="1" applyFont="1" applyFill="1" applyBorder="1" applyAlignment="1">
      <alignment vertical="top"/>
    </xf>
    <xf numFmtId="0" fontId="3" fillId="0" borderId="4" xfId="0" applyNumberFormat="1" applyFont="1" applyFill="1" applyBorder="1" applyAlignment="1">
      <alignment vertical="top"/>
    </xf>
    <xf numFmtId="4" fontId="3" fillId="0" borderId="2" xfId="0" applyNumberFormat="1" applyFont="1" applyBorder="1" applyAlignment="1">
      <alignment vertical="top"/>
    </xf>
    <xf numFmtId="4" fontId="3" fillId="0" borderId="3" xfId="0" applyNumberFormat="1" applyFont="1" applyBorder="1" applyAlignment="1">
      <alignment vertical="top"/>
    </xf>
    <xf numFmtId="4" fontId="3" fillId="0" borderId="0" xfId="0" applyNumberFormat="1" applyFont="1" applyBorder="1" applyAlignment="1">
      <alignment vertical="top"/>
    </xf>
    <xf numFmtId="4" fontId="3" fillId="0" borderId="10" xfId="0" applyNumberFormat="1" applyFont="1" applyBorder="1" applyAlignment="1">
      <alignment vertical="top"/>
    </xf>
    <xf numFmtId="0" fontId="3" fillId="0" borderId="1" xfId="0" quotePrefix="1" applyNumberFormat="1" applyFont="1" applyBorder="1" applyAlignment="1">
      <alignment vertical="top"/>
    </xf>
    <xf numFmtId="0" fontId="3" fillId="0" borderId="0" xfId="0" quotePrefix="1" applyNumberFormat="1" applyFont="1" applyBorder="1" applyAlignment="1">
      <alignment vertical="top"/>
    </xf>
    <xf numFmtId="0" fontId="3" fillId="0" borderId="0" xfId="0" quotePrefix="1" applyFont="1" applyBorder="1" applyAlignment="1">
      <alignment vertical="top"/>
    </xf>
    <xf numFmtId="0" fontId="3" fillId="0" borderId="0" xfId="0" applyFont="1" applyBorder="1" applyAlignment="1">
      <alignment vertical="top"/>
    </xf>
    <xf numFmtId="4" fontId="3" fillId="0" borderId="0" xfId="0" applyNumberFormat="1" applyFont="1" applyAlignment="1">
      <alignment vertical="top"/>
    </xf>
    <xf numFmtId="0" fontId="5" fillId="0" borderId="0" xfId="0" quotePrefix="1" applyFont="1" applyAlignment="1">
      <alignment vertical="top"/>
    </xf>
    <xf numFmtId="0" fontId="3" fillId="0" borderId="0" xfId="0" quotePrefix="1" applyFont="1" applyAlignment="1">
      <alignment vertical="top"/>
    </xf>
    <xf numFmtId="0" fontId="5" fillId="0" borderId="0" xfId="0" applyFont="1" applyFill="1" applyBorder="1" applyAlignment="1">
      <alignment vertical="top"/>
    </xf>
    <xf numFmtId="0" fontId="3" fillId="0" borderId="0" xfId="0" applyFont="1" applyFill="1" applyBorder="1" applyAlignment="1">
      <alignment vertical="top"/>
    </xf>
    <xf numFmtId="0" fontId="3" fillId="0" borderId="1" xfId="0" applyFont="1" applyBorder="1" applyAlignment="1">
      <alignment vertical="top"/>
    </xf>
    <xf numFmtId="0" fontId="3" fillId="0" borderId="1" xfId="0" quotePrefix="1" applyFont="1" applyBorder="1" applyAlignment="1">
      <alignment vertical="top"/>
    </xf>
    <xf numFmtId="0" fontId="6" fillId="0" borderId="0" xfId="0" applyFont="1" applyAlignment="1">
      <alignment vertical="top"/>
    </xf>
    <xf numFmtId="0" fontId="4" fillId="2" borderId="9" xfId="0" applyFont="1" applyFill="1" applyBorder="1" applyAlignment="1">
      <alignment horizontal="center" vertical="top" wrapText="1"/>
    </xf>
    <xf numFmtId="0" fontId="4" fillId="2" borderId="8" xfId="0" applyFont="1" applyFill="1" applyBorder="1" applyAlignment="1">
      <alignment horizontal="center" vertical="top" wrapText="1"/>
    </xf>
    <xf numFmtId="0" fontId="4" fillId="2" borderId="12" xfId="0" applyFont="1" applyFill="1" applyBorder="1" applyAlignment="1">
      <alignment horizontal="center" vertical="top" wrapText="1"/>
    </xf>
    <xf numFmtId="0" fontId="4" fillId="2" borderId="11" xfId="0" applyFont="1" applyFill="1" applyBorder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14" fontId="3" fillId="0" borderId="0" xfId="0" applyNumberFormat="1" applyFont="1" applyFill="1" applyAlignment="1">
      <alignment horizontal="left" vertical="top"/>
    </xf>
    <xf numFmtId="3" fontId="3" fillId="0" borderId="3" xfId="0" applyNumberFormat="1" applyFont="1" applyFill="1" applyBorder="1" applyAlignment="1">
      <alignment vertical="top"/>
    </xf>
    <xf numFmtId="4" fontId="3" fillId="0" borderId="4" xfId="0" applyNumberFormat="1" applyFont="1" applyFill="1" applyBorder="1" applyAlignment="1">
      <alignment vertical="top"/>
    </xf>
    <xf numFmtId="0" fontId="4" fillId="2" borderId="13" xfId="0" applyFont="1" applyFill="1" applyBorder="1" applyAlignment="1">
      <alignment horizontal="center" vertical="top" wrapText="1"/>
    </xf>
    <xf numFmtId="14" fontId="3" fillId="0" borderId="14" xfId="0" applyNumberFormat="1" applyFont="1" applyFill="1" applyBorder="1" applyAlignment="1">
      <alignment vertical="top"/>
    </xf>
    <xf numFmtId="0" fontId="4" fillId="2" borderId="15" xfId="0" applyFont="1" applyFill="1" applyBorder="1" applyAlignment="1">
      <alignment horizontal="center" vertical="top" wrapText="1"/>
    </xf>
    <xf numFmtId="0" fontId="3" fillId="0" borderId="14" xfId="0" applyNumberFormat="1" applyFont="1" applyFill="1" applyBorder="1" applyAlignment="1">
      <alignment vertical="top"/>
    </xf>
    <xf numFmtId="3" fontId="3" fillId="0" borderId="16" xfId="0" applyNumberFormat="1" applyFont="1" applyFill="1" applyBorder="1" applyAlignment="1">
      <alignment vertical="top"/>
    </xf>
    <xf numFmtId="0" fontId="4" fillId="2" borderId="17" xfId="0" applyFont="1" applyFill="1" applyBorder="1" applyAlignment="1">
      <alignment horizontal="center" vertical="top" wrapText="1"/>
    </xf>
    <xf numFmtId="4" fontId="3" fillId="0" borderId="2" xfId="0" applyNumberFormat="1" applyFont="1" applyFill="1" applyBorder="1" applyAlignment="1">
      <alignment vertical="top"/>
    </xf>
    <xf numFmtId="0" fontId="3" fillId="0" borderId="0" xfId="0" applyFont="1" applyFill="1" applyAlignment="1">
      <alignment horizontal="center" vertical="top" wrapText="1"/>
    </xf>
    <xf numFmtId="0" fontId="3" fillId="0" borderId="0" xfId="0" applyFont="1" applyFill="1" applyAlignment="1">
      <alignment vertical="top"/>
    </xf>
    <xf numFmtId="0" fontId="0" fillId="0" borderId="0" xfId="0" applyFill="1"/>
    <xf numFmtId="0" fontId="4" fillId="0" borderId="0" xfId="0" applyFont="1" applyFill="1" applyBorder="1" applyAlignment="1">
      <alignment horizontal="center" vertical="top" wrapText="1"/>
    </xf>
    <xf numFmtId="3" fontId="3" fillId="0" borderId="0" xfId="0" applyNumberFormat="1" applyFont="1" applyFill="1" applyBorder="1" applyAlignment="1">
      <alignment vertical="top"/>
    </xf>
    <xf numFmtId="0" fontId="0" fillId="0" borderId="0" xfId="0" applyFill="1" applyBorder="1"/>
    <xf numFmtId="4" fontId="3" fillId="0" borderId="16" xfId="0" applyNumberFormat="1" applyFont="1" applyFill="1" applyBorder="1" applyAlignment="1">
      <alignment vertical="top"/>
    </xf>
    <xf numFmtId="0" fontId="3" fillId="0" borderId="2" xfId="0" applyNumberFormat="1" applyFont="1" applyBorder="1" applyAlignment="1">
      <alignment vertical="top"/>
    </xf>
    <xf numFmtId="0" fontId="6" fillId="0" borderId="0" xfId="0" applyFont="1" applyAlignment="1">
      <alignment horizontal="right" vertical="top"/>
    </xf>
    <xf numFmtId="0" fontId="3" fillId="0" borderId="0" xfId="0" applyFont="1" applyAlignment="1">
      <alignment horizontal="right" vertical="top"/>
    </xf>
    <xf numFmtId="3" fontId="3" fillId="0" borderId="3" xfId="0" applyNumberFormat="1" applyFont="1" applyFill="1" applyBorder="1" applyAlignment="1">
      <alignment horizontal="right" vertical="top"/>
    </xf>
    <xf numFmtId="0" fontId="3" fillId="0" borderId="0" xfId="0" applyFont="1" applyBorder="1" applyAlignment="1">
      <alignment horizontal="right" vertical="top"/>
    </xf>
    <xf numFmtId="4" fontId="3" fillId="0" borderId="0" xfId="0" applyNumberFormat="1" applyFont="1" applyBorder="1" applyAlignment="1">
      <alignment horizontal="right" vertical="top"/>
    </xf>
    <xf numFmtId="0" fontId="3" fillId="0" borderId="16" xfId="0" applyNumberFormat="1" applyFont="1" applyFill="1" applyBorder="1" applyAlignment="1">
      <alignment horizontal="right" vertical="top"/>
    </xf>
    <xf numFmtId="0" fontId="3" fillId="0" borderId="3" xfId="0" applyNumberFormat="1" applyFont="1" applyFill="1" applyBorder="1" applyAlignment="1">
      <alignment horizontal="right" vertical="top"/>
    </xf>
    <xf numFmtId="0" fontId="3" fillId="0" borderId="16" xfId="0" applyNumberFormat="1" applyFont="1" applyFill="1" applyBorder="1" applyAlignment="1">
      <alignment vertical="top"/>
    </xf>
    <xf numFmtId="0" fontId="3" fillId="0" borderId="3" xfId="0" applyNumberFormat="1" applyFont="1" applyFill="1" applyBorder="1" applyAlignment="1">
      <alignment horizontal="left" vertical="top"/>
    </xf>
    <xf numFmtId="0" fontId="3" fillId="0" borderId="18" xfId="0" applyNumberFormat="1" applyFont="1" applyFill="1" applyBorder="1" applyAlignment="1">
      <alignment vertical="top"/>
    </xf>
    <xf numFmtId="4" fontId="3" fillId="0" borderId="3" xfId="0" applyNumberFormat="1" applyFont="1" applyFill="1" applyBorder="1" applyAlignment="1">
      <alignment horizontal="right" vertical="top"/>
    </xf>
    <xf numFmtId="4" fontId="3" fillId="0" borderId="3" xfId="0" applyNumberFormat="1" applyFont="1" applyFill="1" applyBorder="1" applyAlignment="1">
      <alignment horizontal="left" vertical="top"/>
    </xf>
    <xf numFmtId="4" fontId="3" fillId="0" borderId="16" xfId="0" applyNumberFormat="1" applyFont="1" applyFill="1" applyBorder="1" applyAlignment="1">
      <alignment horizontal="right" vertical="top"/>
    </xf>
    <xf numFmtId="14" fontId="3" fillId="0" borderId="3" xfId="0" applyNumberFormat="1" applyFont="1" applyFill="1" applyBorder="1" applyAlignment="1">
      <alignment vertical="top"/>
    </xf>
    <xf numFmtId="4" fontId="3" fillId="0" borderId="3" xfId="0" applyNumberFormat="1" applyFont="1" applyFill="1" applyBorder="1" applyAlignment="1">
      <alignment vertical="top"/>
    </xf>
    <xf numFmtId="0" fontId="3" fillId="0" borderId="19" xfId="0" applyNumberFormat="1" applyFont="1" applyBorder="1" applyAlignment="1">
      <alignment vertical="top"/>
    </xf>
    <xf numFmtId="4" fontId="3" fillId="0" borderId="18" xfId="0" applyNumberFormat="1" applyFont="1" applyFill="1" applyBorder="1" applyAlignment="1">
      <alignment vertical="top"/>
    </xf>
    <xf numFmtId="0" fontId="3" fillId="0" borderId="0" xfId="0" applyNumberFormat="1" applyFont="1" applyBorder="1" applyAlignment="1">
      <alignment vertical="top"/>
    </xf>
    <xf numFmtId="0" fontId="5" fillId="0" borderId="0" xfId="0" applyFont="1" applyAlignment="1">
      <alignment vertical="top"/>
    </xf>
    <xf numFmtId="0" fontId="3" fillId="0" borderId="0" xfId="0" quotePrefix="1" applyFont="1" applyFill="1" applyBorder="1" applyAlignment="1">
      <alignment vertical="top"/>
    </xf>
    <xf numFmtId="14" fontId="3" fillId="0" borderId="0" xfId="0" applyNumberFormat="1" applyFont="1" applyAlignment="1">
      <alignment vertical="top"/>
    </xf>
    <xf numFmtId="14" fontId="5" fillId="0" borderId="0" xfId="0" applyNumberFormat="1" applyFont="1" applyAlignment="1">
      <alignment horizontal="center" vertical="top" wrapText="1"/>
    </xf>
    <xf numFmtId="0" fontId="5" fillId="0" borderId="0" xfId="0" applyFont="1" applyAlignment="1">
      <alignment horizontal="center" vertical="top" wrapText="1"/>
    </xf>
    <xf numFmtId="0" fontId="3" fillId="0" borderId="0" xfId="0" quotePrefix="1" applyNumberFormat="1" applyFont="1" applyAlignment="1">
      <alignment vertical="top"/>
    </xf>
    <xf numFmtId="0" fontId="3" fillId="0" borderId="0" xfId="0" applyNumberFormat="1" applyFont="1" applyAlignment="1">
      <alignment vertical="top"/>
    </xf>
    <xf numFmtId="4" fontId="3" fillId="0" borderId="0" xfId="0" quotePrefix="1" applyNumberFormat="1" applyFont="1" applyAlignment="1">
      <alignment vertical="top"/>
    </xf>
    <xf numFmtId="0" fontId="4" fillId="2" borderId="0" xfId="0" applyFont="1" applyFill="1" applyBorder="1" applyAlignment="1">
      <alignment vertical="top"/>
    </xf>
    <xf numFmtId="14" fontId="3" fillId="0" borderId="0" xfId="0" applyNumberFormat="1" applyFont="1" applyBorder="1" applyAlignment="1">
      <alignment vertical="top"/>
    </xf>
    <xf numFmtId="4" fontId="3" fillId="0" borderId="0" xfId="0" quotePrefix="1" applyNumberFormat="1" applyFont="1" applyBorder="1" applyAlignment="1">
      <alignment vertical="top"/>
    </xf>
    <xf numFmtId="0" fontId="5" fillId="0" borderId="0" xfId="0" applyFont="1" applyBorder="1" applyAlignment="1">
      <alignment vertical="top"/>
    </xf>
    <xf numFmtId="0" fontId="4" fillId="2" borderId="8" xfId="0" applyNumberFormat="1" applyFont="1" applyFill="1" applyBorder="1" applyAlignment="1">
      <alignment horizontal="center" vertical="top" wrapText="1"/>
    </xf>
    <xf numFmtId="0" fontId="4" fillId="2" borderId="8" xfId="0" quotePrefix="1" applyNumberFormat="1" applyFont="1" applyFill="1" applyBorder="1" applyAlignment="1">
      <alignment horizontal="center" vertical="top" wrapText="1"/>
    </xf>
    <xf numFmtId="0" fontId="6" fillId="0" borderId="0" xfId="0" applyFont="1" applyAlignment="1">
      <alignment horizontal="left" vertical="top"/>
    </xf>
    <xf numFmtId="14" fontId="4" fillId="2" borderId="8" xfId="0" quotePrefix="1" applyNumberFormat="1" applyFont="1" applyFill="1" applyBorder="1" applyAlignment="1">
      <alignment horizontal="center" vertical="top" wrapText="1"/>
    </xf>
    <xf numFmtId="164" fontId="3" fillId="0" borderId="0" xfId="0" quotePrefix="1" applyNumberFormat="1" applyFont="1" applyBorder="1" applyAlignment="1">
      <alignment vertical="top"/>
    </xf>
    <xf numFmtId="164" fontId="3" fillId="0" borderId="18" xfId="0" applyNumberFormat="1" applyFont="1" applyBorder="1" applyAlignment="1">
      <alignment vertical="top"/>
    </xf>
    <xf numFmtId="4" fontId="3" fillId="0" borderId="18" xfId="0" applyNumberFormat="1" applyFont="1" applyBorder="1" applyAlignment="1">
      <alignment vertical="top"/>
    </xf>
    <xf numFmtId="164" fontId="3" fillId="0" borderId="3" xfId="0" quotePrefix="1" applyNumberFormat="1" applyFont="1" applyBorder="1" applyAlignment="1">
      <alignment vertical="top"/>
    </xf>
    <xf numFmtId="4" fontId="3" fillId="0" borderId="3" xfId="0" quotePrefix="1" applyNumberFormat="1" applyFont="1" applyBorder="1" applyAlignment="1">
      <alignment vertical="top"/>
    </xf>
    <xf numFmtId="4" fontId="0" fillId="0" borderId="0" xfId="0" applyNumberFormat="1" applyFont="1"/>
    <xf numFmtId="4" fontId="3" fillId="0" borderId="0" xfId="0" applyNumberFormat="1" applyFont="1" applyFill="1" applyBorder="1" applyAlignment="1">
      <alignment vertical="top"/>
    </xf>
    <xf numFmtId="14" fontId="3" fillId="0" borderId="19" xfId="0" applyNumberFormat="1" applyFont="1" applyFill="1" applyBorder="1" applyAlignment="1">
      <alignment vertical="top"/>
    </xf>
    <xf numFmtId="14" fontId="3" fillId="0" borderId="2" xfId="0" applyNumberFormat="1" applyFont="1" applyFill="1" applyBorder="1" applyAlignment="1">
      <alignment vertical="top"/>
    </xf>
    <xf numFmtId="0" fontId="3" fillId="0" borderId="2" xfId="0" applyNumberFormat="1" applyFont="1" applyFill="1" applyBorder="1" applyAlignment="1">
      <alignment vertical="top"/>
    </xf>
    <xf numFmtId="14" fontId="3" fillId="3" borderId="0" xfId="0" applyNumberFormat="1" applyFont="1" applyFill="1" applyAlignment="1">
      <alignment horizontal="left" vertical="top"/>
    </xf>
    <xf numFmtId="0" fontId="3" fillId="3" borderId="0" xfId="0" applyFont="1" applyFill="1" applyAlignment="1">
      <alignment vertical="top"/>
    </xf>
    <xf numFmtId="0" fontId="3" fillId="3" borderId="0" xfId="0" applyFont="1" applyFill="1" applyBorder="1" applyAlignment="1">
      <alignment vertical="top"/>
    </xf>
    <xf numFmtId="14" fontId="3" fillId="3" borderId="0" xfId="0" applyNumberFormat="1" applyFont="1" applyFill="1" applyBorder="1" applyAlignment="1">
      <alignment horizontal="left" vertical="top"/>
    </xf>
    <xf numFmtId="0" fontId="3" fillId="3" borderId="0" xfId="0" applyNumberFormat="1" applyFont="1" applyFill="1" applyBorder="1" applyAlignment="1">
      <alignment vertical="top"/>
    </xf>
    <xf numFmtId="14" fontId="7" fillId="3" borderId="0" xfId="0" applyNumberFormat="1" applyFont="1" applyFill="1" applyAlignment="1">
      <alignment horizontal="right" vertical="top"/>
    </xf>
    <xf numFmtId="14" fontId="3" fillId="3" borderId="0" xfId="0" applyNumberFormat="1" applyFont="1" applyFill="1" applyAlignment="1">
      <alignment vertical="top"/>
    </xf>
    <xf numFmtId="0" fontId="3" fillId="3" borderId="0" xfId="0" quotePrefix="1" applyFont="1" applyFill="1" applyBorder="1" applyAlignment="1">
      <alignment vertical="top"/>
    </xf>
    <xf numFmtId="164" fontId="4" fillId="2" borderId="8" xfId="0" applyNumberFormat="1" applyFont="1" applyFill="1" applyBorder="1" applyAlignment="1">
      <alignment horizontal="center" vertical="top" wrapText="1"/>
    </xf>
    <xf numFmtId="0" fontId="3" fillId="0" borderId="18" xfId="0" applyNumberFormat="1" applyFont="1" applyBorder="1" applyAlignment="1">
      <alignment vertical="top"/>
    </xf>
    <xf numFmtId="0" fontId="8" fillId="3" borderId="0" xfId="0" applyFont="1" applyFill="1" applyAlignment="1">
      <alignment horizontal="left" vertical="top"/>
    </xf>
    <xf numFmtId="0" fontId="8" fillId="0" borderId="0" xfId="0" applyFont="1" applyFill="1" applyAlignment="1">
      <alignment vertical="top"/>
    </xf>
    <xf numFmtId="0" fontId="3" fillId="0" borderId="0" xfId="0" applyFont="1"/>
    <xf numFmtId="0" fontId="3" fillId="0" borderId="0" xfId="0" applyNumberFormat="1" applyFont="1"/>
    <xf numFmtId="0" fontId="3" fillId="0" borderId="0" xfId="0" quotePrefix="1" applyNumberFormat="1" applyFont="1"/>
    <xf numFmtId="0" fontId="3" fillId="0" borderId="3" xfId="0" applyNumberFormat="1" applyFont="1" applyBorder="1" applyAlignment="1">
      <alignment vertical="top"/>
    </xf>
    <xf numFmtId="0" fontId="7" fillId="0" borderId="0" xfId="0" quotePrefix="1" applyNumberFormat="1" applyFont="1"/>
    <xf numFmtId="0" fontId="7" fillId="0" borderId="20" xfId="0" quotePrefix="1" applyNumberFormat="1" applyFont="1" applyBorder="1"/>
    <xf numFmtId="0" fontId="3" fillId="0" borderId="13" xfId="0" applyNumberFormat="1" applyFont="1" applyBorder="1"/>
    <xf numFmtId="4" fontId="3" fillId="0" borderId="9" xfId="0" applyNumberFormat="1" applyFont="1" applyBorder="1" applyAlignment="1">
      <alignment vertical="top"/>
    </xf>
    <xf numFmtId="4" fontId="3" fillId="0" borderId="8" xfId="0" applyNumberFormat="1" applyFont="1" applyBorder="1" applyAlignment="1">
      <alignment vertical="top"/>
    </xf>
    <xf numFmtId="0" fontId="3" fillId="0" borderId="21" xfId="0" quotePrefix="1" applyNumberFormat="1" applyFont="1" applyBorder="1"/>
    <xf numFmtId="0" fontId="3" fillId="0" borderId="22" xfId="0" applyNumberFormat="1" applyFont="1" applyBorder="1"/>
    <xf numFmtId="4" fontId="3" fillId="0" borderId="23" xfId="0" applyNumberFormat="1" applyFont="1" applyBorder="1" applyAlignment="1">
      <alignment vertical="top"/>
    </xf>
    <xf numFmtId="4" fontId="3" fillId="0" borderId="24" xfId="0" applyNumberFormat="1" applyFont="1" applyBorder="1" applyAlignment="1">
      <alignment vertical="top"/>
    </xf>
    <xf numFmtId="0" fontId="3" fillId="0" borderId="24" xfId="0" applyNumberFormat="1" applyFont="1" applyBorder="1" applyAlignment="1">
      <alignment vertical="top"/>
    </xf>
    <xf numFmtId="0" fontId="7" fillId="0" borderId="20" xfId="0" applyNumberFormat="1" applyFont="1" applyBorder="1"/>
    <xf numFmtId="0" fontId="3" fillId="0" borderId="21" xfId="0" applyNumberFormat="1" applyFont="1" applyBorder="1"/>
    <xf numFmtId="0" fontId="9" fillId="0" borderId="0" xfId="0" applyFont="1"/>
    <xf numFmtId="0" fontId="3" fillId="0" borderId="22" xfId="0" applyNumberFormat="1" applyFont="1" applyBorder="1" applyAlignment="1">
      <alignment vertical="top"/>
    </xf>
    <xf numFmtId="0" fontId="4" fillId="2" borderId="25" xfId="0" applyFont="1" applyFill="1" applyBorder="1" applyAlignment="1">
      <alignment horizontal="center" vertical="top" wrapText="1"/>
    </xf>
    <xf numFmtId="0" fontId="3" fillId="0" borderId="26" xfId="0" applyNumberFormat="1" applyFont="1" applyFill="1" applyBorder="1" applyAlignment="1">
      <alignment vertical="top"/>
    </xf>
    <xf numFmtId="0" fontId="5" fillId="0" borderId="0" xfId="0" applyFont="1" applyFill="1" applyAlignment="1">
      <alignment vertical="top"/>
    </xf>
    <xf numFmtId="0" fontId="8" fillId="0" borderId="0" xfId="0" applyFont="1" applyFill="1" applyAlignment="1">
      <alignment horizontal="left" vertical="top"/>
    </xf>
    <xf numFmtId="14" fontId="3" fillId="0" borderId="0" xfId="0" applyNumberFormat="1" applyFont="1" applyFill="1" applyAlignment="1">
      <alignment vertical="top"/>
    </xf>
    <xf numFmtId="14" fontId="3" fillId="4" borderId="0" xfId="0" applyNumberFormat="1" applyFont="1" applyFill="1" applyAlignment="1">
      <alignment vertical="top"/>
    </xf>
    <xf numFmtId="164" fontId="3" fillId="0" borderId="0" xfId="0" applyNumberFormat="1" applyFont="1" applyAlignment="1">
      <alignment vertical="top"/>
    </xf>
    <xf numFmtId="0" fontId="5" fillId="0" borderId="0" xfId="0" quotePrefix="1" applyNumberFormat="1" applyFont="1" applyAlignment="1">
      <alignment vertical="top"/>
    </xf>
    <xf numFmtId="0" fontId="3" fillId="0" borderId="0" xfId="0" quotePrefix="1" applyNumberFormat="1" applyFont="1" applyFill="1" applyBorder="1" applyAlignment="1">
      <alignment vertical="top"/>
    </xf>
    <xf numFmtId="14" fontId="3" fillId="3" borderId="0" xfId="0" quotePrefix="1" applyNumberFormat="1" applyFont="1" applyFill="1" applyAlignment="1">
      <alignment vertical="top"/>
    </xf>
    <xf numFmtId="0" fontId="3" fillId="0" borderId="0" xfId="0" applyNumberFormat="1" applyFont="1" applyFill="1" applyBorder="1" applyAlignment="1">
      <alignment vertical="top"/>
    </xf>
    <xf numFmtId="0" fontId="3" fillId="0" borderId="0" xfId="0" applyNumberFormat="1" applyFont="1" applyFill="1" applyAlignment="1">
      <alignment vertical="top"/>
    </xf>
    <xf numFmtId="0" fontId="5" fillId="0" borderId="0" xfId="0" quotePrefix="1" applyNumberFormat="1" applyFont="1" applyFill="1" applyBorder="1" applyAlignment="1">
      <alignment vertical="top"/>
    </xf>
    <xf numFmtId="0" fontId="10" fillId="0" borderId="0" xfId="2" applyBorder="1" applyAlignment="1">
      <alignment vertical="top"/>
    </xf>
    <xf numFmtId="0" fontId="11" fillId="0" borderId="0" xfId="0" applyFont="1" applyAlignment="1">
      <alignment horizontal="left" vertical="top"/>
    </xf>
    <xf numFmtId="0" fontId="7" fillId="0" borderId="0" xfId="0" applyFont="1" applyAlignment="1">
      <alignment horizontal="left" vertical="top"/>
    </xf>
    <xf numFmtId="0" fontId="7" fillId="0" borderId="0" xfId="0" quotePrefix="1" applyFont="1" applyAlignment="1">
      <alignment vertical="top"/>
    </xf>
    <xf numFmtId="0" fontId="11" fillId="0" borderId="0" xfId="0" applyFont="1" applyBorder="1" applyAlignment="1">
      <alignment vertical="top"/>
    </xf>
    <xf numFmtId="0" fontId="11" fillId="0" borderId="0" xfId="0" applyFont="1" applyAlignment="1">
      <alignment vertical="top"/>
    </xf>
    <xf numFmtId="164" fontId="11" fillId="0" borderId="0" xfId="0" applyNumberFormat="1" applyFont="1" applyAlignment="1">
      <alignment vertical="top"/>
    </xf>
    <xf numFmtId="0" fontId="11" fillId="0" borderId="0" xfId="0" applyFont="1"/>
    <xf numFmtId="14" fontId="6" fillId="0" borderId="0" xfId="0" applyNumberFormat="1" applyFont="1" applyAlignment="1">
      <alignment horizontal="left" vertical="top"/>
    </xf>
    <xf numFmtId="14" fontId="3" fillId="0" borderId="0" xfId="0" quotePrefix="1" applyNumberFormat="1" applyFont="1" applyAlignment="1">
      <alignment vertical="top"/>
    </xf>
    <xf numFmtId="0" fontId="12" fillId="0" borderId="3" xfId="0" applyNumberFormat="1" applyFont="1" applyFill="1" applyBorder="1" applyAlignment="1">
      <alignment vertical="top"/>
    </xf>
    <xf numFmtId="3" fontId="12" fillId="0" borderId="3" xfId="0" applyNumberFormat="1" applyFont="1" applyFill="1" applyBorder="1" applyAlignment="1">
      <alignment horizontal="center" vertical="top"/>
    </xf>
    <xf numFmtId="4" fontId="3" fillId="0" borderId="2" xfId="0" applyNumberFormat="1" applyFont="1" applyBorder="1"/>
    <xf numFmtId="4" fontId="3" fillId="0" borderId="3" xfId="0" applyNumberFormat="1" applyFont="1" applyBorder="1"/>
    <xf numFmtId="4" fontId="3" fillId="0" borderId="4" xfId="0" applyNumberFormat="1" applyFont="1" applyBorder="1"/>
    <xf numFmtId="0" fontId="3" fillId="0" borderId="2" xfId="0" applyNumberFormat="1" applyFont="1" applyBorder="1"/>
    <xf numFmtId="0" fontId="3" fillId="0" borderId="3" xfId="0" applyFont="1" applyBorder="1"/>
    <xf numFmtId="0" fontId="3" fillId="0" borderId="4" xfId="0" applyFont="1" applyBorder="1"/>
    <xf numFmtId="4" fontId="3" fillId="0" borderId="23" xfId="0" applyNumberFormat="1" applyFont="1" applyBorder="1"/>
    <xf numFmtId="0" fontId="3" fillId="0" borderId="24" xfId="0" applyFont="1" applyBorder="1"/>
    <xf numFmtId="0" fontId="3" fillId="0" borderId="27" xfId="0" applyFont="1" applyBorder="1"/>
    <xf numFmtId="4" fontId="3" fillId="0" borderId="11" xfId="0" applyNumberFormat="1" applyFont="1" applyBorder="1" applyAlignment="1">
      <alignment vertical="top"/>
    </xf>
    <xf numFmtId="4" fontId="3" fillId="0" borderId="17" xfId="0" applyNumberFormat="1" applyFont="1" applyBorder="1" applyAlignment="1">
      <alignment vertical="top"/>
    </xf>
    <xf numFmtId="4" fontId="3" fillId="0" borderId="27" xfId="0" applyNumberFormat="1" applyFont="1" applyBorder="1" applyAlignment="1">
      <alignment vertical="top"/>
    </xf>
    <xf numFmtId="4" fontId="3" fillId="0" borderId="4" xfId="0" applyNumberFormat="1" applyFont="1" applyBorder="1" applyAlignment="1">
      <alignment vertical="top"/>
    </xf>
    <xf numFmtId="0" fontId="4" fillId="2" borderId="29" xfId="0" applyFont="1" applyFill="1" applyBorder="1" applyAlignment="1">
      <alignment horizontal="center" vertical="top" wrapText="1"/>
    </xf>
    <xf numFmtId="0" fontId="4" fillId="2" borderId="28" xfId="0" applyFont="1" applyFill="1" applyBorder="1" applyAlignment="1">
      <alignment horizontal="center" vertical="top" wrapText="1"/>
    </xf>
    <xf numFmtId="4" fontId="3" fillId="0" borderId="9" xfId="0" applyNumberFormat="1" applyFont="1" applyBorder="1"/>
    <xf numFmtId="4" fontId="3" fillId="0" borderId="8" xfId="0" applyNumberFormat="1" applyFont="1" applyBorder="1"/>
    <xf numFmtId="4" fontId="3" fillId="0" borderId="17" xfId="0" applyNumberFormat="1" applyFont="1" applyBorder="1"/>
    <xf numFmtId="0" fontId="3" fillId="0" borderId="23" xfId="0" applyNumberFormat="1" applyFont="1" applyBorder="1"/>
    <xf numFmtId="0" fontId="3" fillId="0" borderId="3" xfId="0" applyFont="1" applyBorder="1" applyAlignment="1">
      <alignment vertical="top"/>
    </xf>
    <xf numFmtId="0" fontId="8" fillId="0" borderId="0" xfId="0" applyFont="1" applyAlignment="1">
      <alignment vertical="top"/>
    </xf>
    <xf numFmtId="0" fontId="3" fillId="0" borderId="18" xfId="0" applyFont="1" applyBorder="1" applyAlignment="1">
      <alignment vertical="top"/>
    </xf>
    <xf numFmtId="14" fontId="3" fillId="0" borderId="3" xfId="0" applyNumberFormat="1" applyFont="1" applyBorder="1" applyAlignment="1">
      <alignment vertical="top"/>
    </xf>
    <xf numFmtId="4" fontId="3" fillId="0" borderId="0" xfId="0" applyNumberFormat="1" applyFont="1" applyAlignment="1">
      <alignment horizontal="right" vertical="top"/>
    </xf>
    <xf numFmtId="0" fontId="12" fillId="0" borderId="3" xfId="0" applyNumberFormat="1" applyFont="1" applyFill="1" applyBorder="1" applyAlignment="1">
      <alignment horizontal="center" vertical="top"/>
    </xf>
    <xf numFmtId="0" fontId="3" fillId="0" borderId="14" xfId="0" applyNumberFormat="1" applyFont="1" applyBorder="1" applyAlignment="1">
      <alignment vertical="top"/>
    </xf>
    <xf numFmtId="0" fontId="3" fillId="0" borderId="26" xfId="0" applyNumberFormat="1" applyFont="1" applyBorder="1" applyAlignment="1">
      <alignment vertical="top"/>
    </xf>
    <xf numFmtId="0" fontId="3" fillId="0" borderId="0" xfId="0" applyFont="1" applyFill="1" applyBorder="1"/>
    <xf numFmtId="0" fontId="3" fillId="0" borderId="0" xfId="0" applyFont="1" applyFill="1"/>
    <xf numFmtId="49" fontId="3" fillId="0" borderId="0" xfId="3" applyNumberFormat="1" applyFont="1" applyAlignment="1">
      <alignment horizontal="left"/>
    </xf>
    <xf numFmtId="49" fontId="3" fillId="0" borderId="4" xfId="3" applyNumberFormat="1" applyFont="1" applyBorder="1" applyAlignment="1">
      <alignment horizontal="left"/>
    </xf>
    <xf numFmtId="14" fontId="4" fillId="2" borderId="8" xfId="0" applyNumberFormat="1" applyFont="1" applyFill="1" applyBorder="1" applyAlignment="1">
      <alignment horizontal="center" vertical="top" wrapText="1"/>
    </xf>
    <xf numFmtId="0" fontId="4" fillId="2" borderId="6" xfId="0" applyFont="1" applyFill="1" applyBorder="1" applyAlignment="1">
      <alignment horizontal="center" vertical="top"/>
    </xf>
    <xf numFmtId="0" fontId="4" fillId="2" borderId="5" xfId="0" applyFont="1" applyFill="1" applyBorder="1" applyAlignment="1">
      <alignment horizontal="center" vertical="top"/>
    </xf>
    <xf numFmtId="0" fontId="4" fillId="2" borderId="7" xfId="0" applyFont="1" applyFill="1" applyBorder="1" applyAlignment="1">
      <alignment horizontal="center" vertical="top"/>
    </xf>
    <xf numFmtId="164" fontId="4" fillId="0" borderId="0" xfId="0" applyNumberFormat="1" applyFont="1" applyFill="1" applyBorder="1" applyAlignment="1">
      <alignment horizontal="center" vertical="top" wrapText="1"/>
    </xf>
  </cellXfs>
  <cellStyles count="4">
    <cellStyle name="Hyperlink" xfId="2" builtinId="8"/>
    <cellStyle name="Normal" xfId="0" builtinId="0"/>
    <cellStyle name="Normal 2" xfId="1" xr:uid="{00C330F0-26BB-4FEA-968C-5502547DE8E9}"/>
    <cellStyle name="Normal 3" xfId="3" xr:uid="{31AE0C45-AE2F-4A52-BCAD-3B806A503CBA}"/>
  </cellStyles>
  <dxfs count="21">
    <dxf>
      <font>
        <color rgb="FF006100"/>
      </font>
      <fill>
        <patternFill>
          <bgColor rgb="FFC6EF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theme="8" tint="0.39994506668294322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eetMetadata" Target="metadata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0753AB-BBBA-4307-8967-A26BCB1F44EF}">
  <dimension ref="A1:S48"/>
  <sheetViews>
    <sheetView tabSelected="1" zoomScaleNormal="100" workbookViewId="0">
      <pane xSplit="3" ySplit="9" topLeftCell="D10" activePane="bottomRight" state="frozen"/>
      <selection pane="topRight" activeCell="D1" sqref="D1"/>
      <selection pane="bottomLeft" activeCell="A8" sqref="A8"/>
      <selection pane="bottomRight"/>
    </sheetView>
  </sheetViews>
  <sheetFormatPr defaultColWidth="9.109375" defaultRowHeight="14.4" x14ac:dyDescent="0.3"/>
  <cols>
    <col min="1" max="1" width="11.6640625" style="1" bestFit="1" customWidth="1"/>
    <col min="2" max="2" width="13" style="1" bestFit="1" customWidth="1"/>
    <col min="3" max="3" width="27.44140625" style="1" customWidth="1"/>
    <col min="4" max="4" width="10.6640625" style="1" customWidth="1"/>
    <col min="5" max="5" width="10.6640625" style="1" bestFit="1" customWidth="1"/>
    <col min="6" max="6" width="10.6640625" style="1" customWidth="1"/>
    <col min="7" max="10" width="13.33203125" style="1" customWidth="1"/>
    <col min="11" max="11" width="35.88671875" style="1" bestFit="1" customWidth="1"/>
    <col min="12" max="12" width="35" style="1" bestFit="1" customWidth="1"/>
    <col min="13" max="13" width="12" style="1" bestFit="1" customWidth="1"/>
    <col min="14" max="16384" width="9.109375" style="1"/>
  </cols>
  <sheetData>
    <row r="1" spans="1:19" x14ac:dyDescent="0.3">
      <c r="A1" s="62" t="s">
        <v>4560</v>
      </c>
      <c r="B1" s="89" t="s">
        <v>4561</v>
      </c>
      <c r="C1" s="62" t="s">
        <v>10</v>
      </c>
      <c r="D1" s="88">
        <f>_xll.MSDATE("lmend")</f>
        <v>44286</v>
      </c>
      <c r="E1" s="26"/>
      <c r="F1" s="26"/>
      <c r="G1" s="132" t="s">
        <v>4603</v>
      </c>
      <c r="H1" s="132"/>
      <c r="I1" s="132"/>
      <c r="J1" s="132"/>
      <c r="K1" s="76"/>
      <c r="L1" s="76"/>
      <c r="M1" s="76"/>
      <c r="N1" s="76"/>
      <c r="O1" s="76"/>
      <c r="P1" s="76"/>
      <c r="Q1" s="76"/>
      <c r="R1" s="76"/>
    </row>
    <row r="2" spans="1:19" x14ac:dyDescent="0.3">
      <c r="A2" s="62" t="s">
        <v>4562</v>
      </c>
      <c r="B2" s="89" t="s">
        <v>4563</v>
      </c>
      <c r="C2" s="62" t="s">
        <v>25</v>
      </c>
      <c r="D2" s="89" t="s">
        <v>26</v>
      </c>
      <c r="G2" s="132" t="s">
        <v>4602</v>
      </c>
      <c r="H2" s="132"/>
      <c r="I2" s="132"/>
      <c r="J2" s="132"/>
      <c r="K2" s="76"/>
      <c r="L2" s="76"/>
      <c r="M2" s="76"/>
      <c r="N2" s="76"/>
      <c r="O2" s="76"/>
      <c r="P2" s="76"/>
      <c r="Q2" s="76"/>
      <c r="R2" s="76"/>
    </row>
    <row r="3" spans="1:19" x14ac:dyDescent="0.3">
      <c r="G3" s="132" t="s">
        <v>27</v>
      </c>
      <c r="H3" s="132"/>
      <c r="I3" s="132"/>
      <c r="J3" s="132"/>
      <c r="K3" s="76"/>
      <c r="L3" s="76"/>
      <c r="M3" s="76"/>
      <c r="N3" s="76"/>
      <c r="O3" s="76"/>
      <c r="P3" s="76"/>
      <c r="Q3" s="76"/>
      <c r="R3" s="76"/>
    </row>
    <row r="4" spans="1:19" x14ac:dyDescent="0.3">
      <c r="G4" s="132" t="s">
        <v>400</v>
      </c>
      <c r="H4" s="132"/>
      <c r="I4" s="132"/>
      <c r="J4" s="132"/>
      <c r="M4" s="20"/>
    </row>
    <row r="5" spans="1:19" x14ac:dyDescent="0.3">
      <c r="G5" s="132" t="s">
        <v>28</v>
      </c>
      <c r="H5" s="132"/>
      <c r="I5" s="132"/>
      <c r="J5" s="132"/>
      <c r="M5" s="20"/>
    </row>
    <row r="6" spans="1:19" x14ac:dyDescent="0.3">
      <c r="G6" s="132" t="s">
        <v>4558</v>
      </c>
      <c r="H6" s="132"/>
      <c r="I6" s="132"/>
      <c r="J6" s="132"/>
      <c r="M6" s="20"/>
    </row>
    <row r="7" spans="1:19" ht="15" thickBot="1" x14ac:dyDescent="0.35"/>
    <row r="8" spans="1:19" ht="15" thickBot="1" x14ac:dyDescent="0.35">
      <c r="N8" s="175" t="s">
        <v>6</v>
      </c>
      <c r="O8" s="176"/>
      <c r="P8" s="177"/>
      <c r="Q8" s="175" t="s">
        <v>15</v>
      </c>
      <c r="R8" s="176"/>
      <c r="S8" s="177"/>
    </row>
    <row r="9" spans="1:19" s="25" customFormat="1" ht="43.2" x14ac:dyDescent="0.3">
      <c r="A9" s="21" t="s">
        <v>1</v>
      </c>
      <c r="B9" s="22" t="s">
        <v>5559</v>
      </c>
      <c r="C9" s="22" t="s">
        <v>9</v>
      </c>
      <c r="D9" s="22" t="s">
        <v>3</v>
      </c>
      <c r="E9" s="22" t="s">
        <v>8</v>
      </c>
      <c r="F9" s="22" t="s">
        <v>315</v>
      </c>
      <c r="G9" s="22" t="s">
        <v>4630</v>
      </c>
      <c r="H9" s="22" t="s">
        <v>4631</v>
      </c>
      <c r="I9" s="22" t="s">
        <v>4632</v>
      </c>
      <c r="J9" s="22" t="s">
        <v>4633</v>
      </c>
      <c r="K9" s="22" t="s">
        <v>2</v>
      </c>
      <c r="L9" s="22" t="s">
        <v>4</v>
      </c>
      <c r="M9" s="23" t="s">
        <v>5</v>
      </c>
      <c r="N9" s="21" t="s">
        <v>12</v>
      </c>
      <c r="O9" s="24" t="s">
        <v>13</v>
      </c>
      <c r="P9" s="24" t="s">
        <v>14</v>
      </c>
      <c r="Q9" s="21" t="s">
        <v>24</v>
      </c>
      <c r="R9" s="22" t="s">
        <v>7</v>
      </c>
      <c r="S9" s="23" t="s">
        <v>16</v>
      </c>
    </row>
    <row r="10" spans="1:19" x14ac:dyDescent="0.3">
      <c r="A10" s="2" t="str">
        <f>_xll.MSMEMBER(B1,B2,"SECID","CORR=C, HEADERS=FALSE")</f>
        <v>F0GBR04SGT</v>
      </c>
      <c r="B10" s="3" t="str">
        <f>_xll.MSDP($A10,B$9)</f>
        <v>Ireland</v>
      </c>
      <c r="C10" s="3" t="str">
        <f>_xll.MSDP($A10,C$9)</f>
        <v>AXA Rosenberg Pan-Erup Eq Alpha A EURAcc</v>
      </c>
      <c r="D10" s="142">
        <f>_xll.MSDP($A10,D$9)</f>
        <v>2</v>
      </c>
      <c r="E10" s="3" t="str">
        <f>_xll.MSDP($A10,E$9)</f>
        <v>-</v>
      </c>
      <c r="F10" s="141" t="str">
        <f>_xll.MSDP($A10,F$9)</f>
        <v>Bronze</v>
      </c>
      <c r="G10" s="3" t="str">
        <f>_xll.MSDP($A10,G$9,"CORR=C, HEADERS=FALSE")</f>
        <v>Average</v>
      </c>
      <c r="H10" s="3" t="str">
        <f>_xll.MSDP($A10,H$9,"CORR=C, HEADERS=FALSE")</f>
        <v>No</v>
      </c>
      <c r="I10" s="3" t="str">
        <f>_xll.MSDP($A10,I$9,"CORR=C, HEADERS=FALSE")</f>
        <v>Large Blend</v>
      </c>
      <c r="J10" s="3" t="str">
        <f>_xll.MSDP($A10,J$9,"CORR=C, HEADERS=FALSE")</f>
        <v>-</v>
      </c>
      <c r="K10" s="3" t="str">
        <f>_xll.MSDP($A10,K$9)</f>
        <v>EAA Fund Europe Large-Cap Blend Equity</v>
      </c>
      <c r="L10" s="3" t="str">
        <f>_xll.MSDP($A10,L$9)</f>
        <v>MSCI Europe NR EUR</v>
      </c>
      <c r="M10" s="4" t="str">
        <f>_xll.MSDP($A10,M$9)</f>
        <v>FOUSA07WOV</v>
      </c>
      <c r="N10" s="5">
        <f>_xll.MSTS($A10,"Return","ed-1y",$D$1,"CORR=C, DATES=FALSE, ASCENDING=TRUE, FREQ=1, DAYS=T, FILL=B, RTYPE=TOTAL, SKIP=FALSE, ANN=FALSE, CONTI=TRUE, CURR="&amp;$D$2&amp;", HEADERS=FALSE")</f>
        <v>34.480229999999999</v>
      </c>
      <c r="O10" s="6">
        <f>_xll.MSTS($A10,"Return","ed-3y",$D$1,"CORR=C, DATES=FALSE, ASCENDING=TRUE, FREQ=1, DAYS=T, FILL=B, RTYPE=TOTAL, SKIP=FALSE, ANN=TRUE, CONTI=TRUE, CURR="&amp;$D$2&amp;", HEADERS=FALSE")</f>
        <v>2.0988199999999999</v>
      </c>
      <c r="P10" s="7">
        <f>_xll.MSTS($A10,"Return","ed-5y",$D$1,"CORR=C, DATES=FALSE, ASCENDING=TRUE, FREQ=1, DAYS=T, FILL=B, RTYPE=TOTAL, SKIP=FALSE, ANN=TRUE, CONTI=TRUE, CURR="&amp;$D$2&amp;", HEADERS=FALSE")</f>
        <v>4.10947</v>
      </c>
      <c r="Q10" s="5">
        <f>_xll.MSTS($A10,"Std_Dev","ed-3y",$D$1,"CORR=C, DATES=FALSE, ASCENDING=TRUE, COMP=S, SOURCE=HP010, ANN=TRUE, CONTI=TRUE, CURR="&amp;$D$2&amp;", HEADERS=FALSE")</f>
        <v>19.191510000000001</v>
      </c>
      <c r="R10" s="6">
        <f>_xll.MSTS($A10,"Tracking_Error","ed-3y",$D$1,"CORR=C, DATES=FALSE, ASCENDING=TRUE, BENCHMARK="&amp;M10&amp;", COMP=S, SOURCE=HP010, ANN=TRUE, CONTI=TRUE, CURR="&amp;$D$2&amp;", HEADERS=FALSE")</f>
        <v>3.30064</v>
      </c>
      <c r="S10" s="8">
        <f>_xll.MSTS($A10,"Sharpe_Ratio","ed-3y",$D$1,"CORR=C, DATES=FALSE, ASCENDING=TRUE, RFP=FOUSA06ISO;XI, COMP=S, SOURCE=HP010, ANN=TRUE, CONTI=TRUE, CURR="&amp;$D$2&amp;", HEADERS=FALSE")</f>
        <v>0.22594</v>
      </c>
    </row>
    <row r="11" spans="1:19" x14ac:dyDescent="0.3">
      <c r="A11" s="9" t="s">
        <v>5167</v>
      </c>
      <c r="B11" s="3" t="str">
        <f>_xll.MSDP($A11,B$9)</f>
        <v>Luxembourg</v>
      </c>
      <c r="C11" s="3" t="str">
        <f>_xll.MSDP($A11,C$9)</f>
        <v>BGF Global Allocation A2</v>
      </c>
      <c r="D11" s="167" t="str">
        <f>_xll.MSDP($A11,D$9)</f>
        <v>-</v>
      </c>
      <c r="E11" s="3" t="str">
        <f>_xll.MSDP($A11,E$9)</f>
        <v>Neutral</v>
      </c>
      <c r="F11" s="3" t="str">
        <f>_xll.MSDP($A11,F$9)</f>
        <v>-</v>
      </c>
      <c r="G11" s="3" t="str">
        <f>_xll.MSDP($A11,G$9,"CORR=C, HEADERS=FALSE")</f>
        <v>Average</v>
      </c>
      <c r="H11" s="3" t="str">
        <f>_xll.MSDP($A11,H$9,"CORR=C, HEADERS=FALSE")</f>
        <v>Yes</v>
      </c>
      <c r="I11" s="3" t="str">
        <f>_xll.MSDP($A11,I$9,"CORR=C, HEADERS=FALSE")</f>
        <v>Large Blend</v>
      </c>
      <c r="J11" s="3" t="str">
        <f>_xll.MSDP($A11,J$9,"CORR=C, HEADERS=FALSE")</f>
        <v>-</v>
      </c>
      <c r="K11" s="3" t="str">
        <f>_xll.MSDP($A11,K$9)</f>
        <v>EAA Fund USD Moderate Allocation</v>
      </c>
      <c r="L11" s="3" t="str">
        <f>_xll.MSDP($A11,L$9)</f>
        <v>Cat 50%Barclays US Agg TR&amp;50%FTSE Wld TR</v>
      </c>
      <c r="M11" s="4" t="str">
        <f>_xll.MSDP($A11,M$9)</f>
        <v>XIUSA04GT8</v>
      </c>
      <c r="N11" s="5">
        <f>_xll.MSTS($A11,"Return","ed-1y",$D$1,"CORR=C, DATES=FALSE, ASCENDING=TRUE, FREQ=1, DAYS=T, FILL=B, RTYPE=TOTAL, SKIP=FALSE, ANN=FALSE, CONTI=TRUE, CURR="&amp;$D$2&amp;", HEADERS=FALSE")</f>
        <v>29.517949999999999</v>
      </c>
      <c r="O11" s="6">
        <f>_xll.MSTS($A11,"Return","ed-3y",$D$1,"CORR=C, DATES=FALSE, ASCENDING=TRUE, FREQ=1, DAYS=T, FILL=B, RTYPE=TOTAL, SKIP=FALSE, ANN=TRUE, CONTI=TRUE, CURR="&amp;$D$2&amp;", HEADERS=FALSE")</f>
        <v>11.366300000000001</v>
      </c>
      <c r="P11" s="7">
        <f>_xll.MSTS($A11,"Return","ed-5y",$D$1,"CORR=C, DATES=FALSE, ASCENDING=TRUE, FREQ=1, DAYS=T, FILL=B, RTYPE=TOTAL, SKIP=FALSE, ANN=TRUE, CONTI=TRUE, CURR="&amp;$D$2&amp;", HEADERS=FALSE")</f>
        <v>8.1282800000000002</v>
      </c>
      <c r="Q11" s="5">
        <f>_xll.MSTS($A11,"Std_Dev","ed-3y",$D$1,"CORR=C, DATES=FALSE, ASCENDING=TRUE, COMP=S, SOURCE=HP010, ANN=TRUE, CONTI=TRUE, CURR="&amp;$D$2&amp;", HEADERS=FALSE")</f>
        <v>10.683859999999999</v>
      </c>
      <c r="R11" s="6">
        <f>_xll.MSTS($A11,"Tracking_Error","ed-3y",$D$1,"CORR=C, DATES=FALSE, ASCENDING=TRUE, BENCHMARK="&amp;M11&amp;", COMP=S, SOURCE=HP010, ANN=TRUE, CONTI=TRUE, CURR="&amp;$D$2&amp;", HEADERS=FALSE")</f>
        <v>3.91588</v>
      </c>
      <c r="S11" s="8">
        <f>_xll.MSTS($A11,"Sharpe_Ratio","ed-3y",$D$1,"CORR=C, DATES=FALSE, ASCENDING=TRUE, RFP=FOUSA06ISO;XI, COMP=S, SOURCE=HP010, ANN=TRUE, CONTI=TRUE, CURR="&amp;$D$2&amp;", HEADERS=FALSE")</f>
        <v>1.10178</v>
      </c>
    </row>
    <row r="12" spans="1:19" x14ac:dyDescent="0.3">
      <c r="A12" s="9" t="s">
        <v>19</v>
      </c>
      <c r="B12" s="3" t="str">
        <f>_xll.MSDP($A12,B$9)</f>
        <v>Luxembourg</v>
      </c>
      <c r="C12" s="3" t="str">
        <f>_xll.MSDP($A12,C$9)</f>
        <v>BGF Global Equity Income A2</v>
      </c>
      <c r="D12" s="142">
        <f>_xll.MSDP($A12,D$9)</f>
        <v>4</v>
      </c>
      <c r="E12" s="3" t="str">
        <f>_xll.MSDP($A12,E$9)</f>
        <v>-</v>
      </c>
      <c r="F12" s="141" t="str">
        <f>_xll.MSDP($A12,F$9)</f>
        <v>Neutral</v>
      </c>
      <c r="G12" s="3" t="str">
        <f>_xll.MSDP($A12,G$9,"CORR=C, HEADERS=FALSE")</f>
        <v>Above Average</v>
      </c>
      <c r="H12" s="3" t="str">
        <f>_xll.MSDP($A12,H$9,"CORR=C, HEADERS=FALSE")</f>
        <v>Yes</v>
      </c>
      <c r="I12" s="3" t="str">
        <f>_xll.MSDP($A12,I$9,"CORR=C, HEADERS=FALSE")</f>
        <v>Large Blend</v>
      </c>
      <c r="J12" s="3" t="str">
        <f>_xll.MSDP($A12,J$9,"CORR=C, HEADERS=FALSE")</f>
        <v>-</v>
      </c>
      <c r="K12" s="3" t="str">
        <f>_xll.MSDP($A12,K$9)</f>
        <v>EAA Fund Global Equity Income</v>
      </c>
      <c r="L12" s="3" t="str">
        <f>_xll.MSDP($A12,L$9)</f>
        <v>MSCI World High Dividend Yield NR USD</v>
      </c>
      <c r="M12" s="4" t="str">
        <f>_xll.MSDP($A12,M$9)</f>
        <v>FOUSA06OZ9</v>
      </c>
      <c r="N12" s="5">
        <f>_xll.MSTS($A12,"Return","ed-1y",$D$1,"CORR=C, DATES=FALSE, ASCENDING=TRUE, FREQ=1, DAYS=T, FILL=B, RTYPE=TOTAL, SKIP=FALSE, ANN=FALSE, CONTI=TRUE, CURR="&amp;$D$2&amp;", HEADERS=FALSE")</f>
        <v>29.957360000000001</v>
      </c>
      <c r="O12" s="6">
        <f>_xll.MSTS($A12,"Return","ed-3y",$D$1,"CORR=C, DATES=FALSE, ASCENDING=TRUE, FREQ=1, DAYS=T, FILL=B, RTYPE=TOTAL, SKIP=FALSE, ANN=TRUE, CONTI=TRUE, CURR="&amp;$D$2&amp;", HEADERS=FALSE")</f>
        <v>9.0043600000000001</v>
      </c>
      <c r="P12" s="7">
        <f>_xll.MSTS($A12,"Return","ed-5y",$D$1,"CORR=C, DATES=FALSE, ASCENDING=TRUE, FREQ=1, DAYS=T, FILL=B, RTYPE=TOTAL, SKIP=FALSE, ANN=TRUE, CONTI=TRUE, CURR="&amp;$D$2&amp;", HEADERS=FALSE")</f>
        <v>6.64785</v>
      </c>
      <c r="Q12" s="5">
        <f>_xll.MSTS($A12,"Std_Dev","ed-3y",$D$1,"CORR=C, DATES=FALSE, ASCENDING=TRUE, COMP=S, SOURCE=HP010, ANN=TRUE, CONTI=TRUE, CURR="&amp;$D$2&amp;", HEADERS=FALSE")</f>
        <v>14.934850000000001</v>
      </c>
      <c r="R12" s="6">
        <f>_xll.MSTS($A12,"Tracking_Error","ed-3y",$D$1,"CORR=C, DATES=FALSE, ASCENDING=TRUE, BENCHMARK="&amp;M12&amp;", COMP=S, SOURCE=HP010, ANN=TRUE, CONTI=TRUE, CURR="&amp;$D$2&amp;", HEADERS=FALSE")</f>
        <v>4.4147299999999996</v>
      </c>
      <c r="S12" s="8">
        <f>_xll.MSTS($A12,"Sharpe_Ratio","ed-3y",$D$1,"CORR=C, DATES=FALSE, ASCENDING=TRUE, RFP=FOUSA06ISO;XI, COMP=S, SOURCE=HP010, ANN=TRUE, CONTI=TRUE, CURR="&amp;$D$2&amp;", HEADERS=FALSE")</f>
        <v>0.67976000000000003</v>
      </c>
    </row>
    <row r="13" spans="1:19" x14ac:dyDescent="0.3">
      <c r="A13" s="9" t="s">
        <v>0</v>
      </c>
      <c r="B13" s="3" t="str">
        <f>_xll.MSDP($A13,B$9)</f>
        <v>Belgium</v>
      </c>
      <c r="C13" s="3" t="str">
        <f>_xll.MSDP($A13,C$9)</f>
        <v>Candriam Sust Pacific C JPY Cap</v>
      </c>
      <c r="D13" s="142">
        <f>_xll.MSDP($A13,D$9)</f>
        <v>2</v>
      </c>
      <c r="E13" s="3" t="str">
        <f>_xll.MSDP($A13,E$9)</f>
        <v>-</v>
      </c>
      <c r="F13" s="141" t="str">
        <f>_xll.MSDP($A13,F$9)</f>
        <v>Silver</v>
      </c>
      <c r="G13" s="3" t="str">
        <f>_xll.MSDP($A13,G$9,"CORR=C, HEADERS=FALSE")</f>
        <v>Above Average</v>
      </c>
      <c r="H13" s="3" t="str">
        <f>_xll.MSDP($A13,H$9,"CORR=C, HEADERS=FALSE")</f>
        <v>Yes</v>
      </c>
      <c r="I13" s="3" t="str">
        <f>_xll.MSDP($A13,I$9,"CORR=C, HEADERS=FALSE")</f>
        <v>Large Blend</v>
      </c>
      <c r="J13" s="3" t="str">
        <f>_xll.MSDP($A13,J$9,"CORR=C, HEADERS=FALSE")</f>
        <v>-</v>
      </c>
      <c r="K13" s="3" t="str">
        <f>_xll.MSDP($A13,K$9)</f>
        <v>EAA Fund Asia-Pacific Equity</v>
      </c>
      <c r="L13" s="3" t="str">
        <f>_xll.MSDP($A13,L$9)</f>
        <v>MSCI AC Asia Pacific NR USD</v>
      </c>
      <c r="M13" s="4" t="str">
        <f>_xll.MSDP($A13,M$9)</f>
        <v>XIUSA04EW7</v>
      </c>
      <c r="N13" s="5">
        <f>_xll.MSTS($A13,"Return","ed-1y",$D$1,"CORR=C, DATES=FALSE, ASCENDING=TRUE, FREQ=1, DAYS=T, FILL=B, RTYPE=TOTAL, SKIP=FALSE, ANN=FALSE, CONTI=TRUE, CURR="&amp;$D$2&amp;", HEADERS=FALSE")</f>
        <v>31.603200000000001</v>
      </c>
      <c r="O13" s="6">
        <f>_xll.MSTS($A13,"Return","ed-3y",$D$1,"CORR=C, DATES=FALSE, ASCENDING=TRUE, FREQ=1, DAYS=T, FILL=B, RTYPE=TOTAL, SKIP=FALSE, ANN=TRUE, CONTI=TRUE, CURR="&amp;$D$2&amp;", HEADERS=FALSE")</f>
        <v>5.6687099999999999</v>
      </c>
      <c r="P13" s="7">
        <f>_xll.MSTS($A13,"Return","ed-5y",$D$1,"CORR=C, DATES=FALSE, ASCENDING=TRUE, FREQ=1, DAYS=T, FILL=B, RTYPE=TOTAL, SKIP=FALSE, ANN=TRUE, CONTI=TRUE, CURR="&amp;$D$2&amp;", HEADERS=FALSE")</f>
        <v>7.79488</v>
      </c>
      <c r="Q13" s="5">
        <f>_xll.MSTS($A13,"Std_Dev","ed-3y",$D$1,"CORR=C, DATES=FALSE, ASCENDING=TRUE, COMP=S, SOURCE=HP010, ANN=TRUE, CONTI=TRUE, CURR="&amp;$D$2&amp;", HEADERS=FALSE")</f>
        <v>16.823309999999999</v>
      </c>
      <c r="R13" s="6">
        <f>_xll.MSTS($A13,"Tracking_Error","ed-3y",$D$1,"CORR=C, DATES=FALSE, ASCENDING=TRUE, BENCHMARK="&amp;M13&amp;", COMP=S, SOURCE=HP010, ANN=TRUE, CONTI=TRUE, CURR="&amp;$D$2&amp;", HEADERS=FALSE")</f>
        <v>7.2460500000000003</v>
      </c>
      <c r="S13" s="8">
        <f>_xll.MSTS($A13,"Sharpe_Ratio","ed-3y",$D$1,"CORR=C, DATES=FALSE, ASCENDING=TRUE, RFP=FOUSA06ISO;XI, COMP=S, SOURCE=HP010, ANN=TRUE, CONTI=TRUE, CURR="&amp;$D$2&amp;", HEADERS=FALSE")</f>
        <v>0.43626999999999999</v>
      </c>
    </row>
    <row r="14" spans="1:19" x14ac:dyDescent="0.3">
      <c r="A14" s="9" t="s">
        <v>20</v>
      </c>
      <c r="B14" s="3" t="str">
        <f>_xll.MSDP($A14,B$9)</f>
        <v>United Kingdom</v>
      </c>
      <c r="C14" s="3" t="str">
        <f>_xll.MSDP($A14,C$9)</f>
        <v>Fidelity Special Situations</v>
      </c>
      <c r="D14" s="142">
        <f>_xll.MSDP($A14,D$9)</f>
        <v>3</v>
      </c>
      <c r="E14" s="3" t="str">
        <f>_xll.MSDP($A14,E$9)</f>
        <v>Silver</v>
      </c>
      <c r="F14" s="3" t="str">
        <f>_xll.MSDP($A14,F$9)</f>
        <v>-</v>
      </c>
      <c r="G14" s="3" t="str">
        <f>_xll.MSDP($A14,G$9,"CORR=C, HEADERS=FALSE")</f>
        <v>Low</v>
      </c>
      <c r="H14" s="3" t="str">
        <f>_xll.MSDP($A14,H$9,"CORR=C, HEADERS=FALSE")</f>
        <v>No</v>
      </c>
      <c r="I14" s="3" t="str">
        <f>_xll.MSDP($A14,I$9,"CORR=C, HEADERS=FALSE")</f>
        <v>Mid Value</v>
      </c>
      <c r="J14" s="3" t="str">
        <f>_xll.MSDP($A14,J$9,"CORR=C, HEADERS=FALSE")</f>
        <v>-</v>
      </c>
      <c r="K14" s="3" t="str">
        <f>_xll.MSDP($A14,K$9)</f>
        <v>EAA Fund UK Flex-Cap Equity</v>
      </c>
      <c r="L14" s="3" t="str">
        <f>_xll.MSDP($A14,L$9)</f>
        <v>FTSE AllSh TR GBP</v>
      </c>
      <c r="M14" s="4" t="str">
        <f>_xll.MSDP($A14,M$9)</f>
        <v>XIUSA04CGI</v>
      </c>
      <c r="N14" s="5">
        <f>_xll.MSTS($A14,"Return","ed-1y",$D$1,"CORR=C, DATES=FALSE, ASCENDING=TRUE, FREQ=1, DAYS=T, FILL=B, RTYPE=TOTAL, SKIP=FALSE, ANN=FALSE, CONTI=TRUE, CURR="&amp;$D$2&amp;", HEADERS=FALSE")</f>
        <v>51.215470000000003</v>
      </c>
      <c r="O14" s="6">
        <f>_xll.MSTS($A14,"Return","ed-3y",$D$1,"CORR=C, DATES=FALSE, ASCENDING=TRUE, FREQ=1, DAYS=T, FILL=B, RTYPE=TOTAL, SKIP=FALSE, ANN=TRUE, CONTI=TRUE, CURR="&amp;$D$2&amp;", HEADERS=FALSE")</f>
        <v>2.53071</v>
      </c>
      <c r="P14" s="7">
        <f>_xll.MSTS($A14,"Return","ed-5y",$D$1,"CORR=C, DATES=FALSE, ASCENDING=TRUE, FREQ=1, DAYS=T, FILL=B, RTYPE=TOTAL, SKIP=FALSE, ANN=TRUE, CONTI=TRUE, CURR="&amp;$D$2&amp;", HEADERS=FALSE")</f>
        <v>4.0178099999999999</v>
      </c>
      <c r="Q14" s="5">
        <f>_xll.MSTS($A14,"Std_Dev","ed-3y",$D$1,"CORR=C, DATES=FALSE, ASCENDING=TRUE, COMP=S, SOURCE=HP010, ANN=TRUE, CONTI=TRUE, CURR="&amp;$D$2&amp;", HEADERS=FALSE")</f>
        <v>25.754539999999999</v>
      </c>
      <c r="R14" s="6">
        <f>_xll.MSTS($A14,"Tracking_Error","ed-3y",$D$1,"CORR=C, DATES=FALSE, ASCENDING=TRUE, BENCHMARK="&amp;M14&amp;", COMP=S, SOURCE=HP010, ANN=TRUE, CONTI=TRUE, CURR="&amp;$D$2&amp;", HEADERS=FALSE")</f>
        <v>8.2601200000000006</v>
      </c>
      <c r="S14" s="8">
        <f>_xll.MSTS($A14,"Sharpe_Ratio","ed-3y",$D$1,"CORR=C, DATES=FALSE, ASCENDING=TRUE, RFP=FOUSA06ISO;XI, COMP=S, SOURCE=HP010, ANN=TRUE, CONTI=TRUE, CURR="&amp;$D$2&amp;", HEADERS=FALSE")</f>
        <v>0.24440000000000001</v>
      </c>
    </row>
    <row r="15" spans="1:19" x14ac:dyDescent="0.3">
      <c r="A15" s="9" t="s">
        <v>21</v>
      </c>
      <c r="B15" s="3" t="str">
        <f>_xll.MSDP($A15,B$9)</f>
        <v>Luxembourg</v>
      </c>
      <c r="C15" s="3" t="str">
        <f>_xll.MSDP($A15,C$9)</f>
        <v>Invesco Euro Equity A EUR Acc</v>
      </c>
      <c r="D15" s="142">
        <f>_xll.MSDP($A15,D$9)</f>
        <v>3</v>
      </c>
      <c r="E15" s="3" t="str">
        <f>_xll.MSDP($A15,E$9)</f>
        <v>-</v>
      </c>
      <c r="F15" s="141" t="str">
        <f>_xll.MSDP($A15,F$9)</f>
        <v>Neutral</v>
      </c>
      <c r="G15" s="3" t="str">
        <f>_xll.MSDP($A15,G$9,"CORR=C, HEADERS=FALSE")</f>
        <v>Average</v>
      </c>
      <c r="H15" s="3" t="str">
        <f>_xll.MSDP($A15,H$9,"CORR=C, HEADERS=FALSE")</f>
        <v>No</v>
      </c>
      <c r="I15" s="3" t="str">
        <f>_xll.MSDP($A15,I$9,"CORR=C, HEADERS=FALSE")</f>
        <v>Large Value</v>
      </c>
      <c r="J15" s="3" t="str">
        <f>_xll.MSDP($A15,J$9,"CORR=C, HEADERS=FALSE")</f>
        <v>-</v>
      </c>
      <c r="K15" s="3" t="str">
        <f>_xll.MSDP($A15,K$9)</f>
        <v>EAA Fund Eurozone Large-Cap Equity</v>
      </c>
      <c r="L15" s="3" t="str">
        <f>_xll.MSDP($A15,L$9)</f>
        <v>MSCI EMU NR EUR</v>
      </c>
      <c r="M15" s="4" t="str">
        <f>_xll.MSDP($A15,M$9)</f>
        <v>FOUSA08842</v>
      </c>
      <c r="N15" s="5">
        <f>_xll.MSTS($A15,"Return","ed-1y",$D$1,"CORR=C, DATES=FALSE, ASCENDING=TRUE, FREQ=1, DAYS=T, FILL=B, RTYPE=TOTAL, SKIP=FALSE, ANN=FALSE, CONTI=TRUE, CURR="&amp;$D$2&amp;", HEADERS=FALSE")</f>
        <v>55.889949999999999</v>
      </c>
      <c r="O15" s="6">
        <f>_xll.MSTS($A15,"Return","ed-3y",$D$1,"CORR=C, DATES=FALSE, ASCENDING=TRUE, FREQ=1, DAYS=T, FILL=B, RTYPE=TOTAL, SKIP=FALSE, ANN=TRUE, CONTI=TRUE, CURR="&amp;$D$2&amp;", HEADERS=FALSE")</f>
        <v>3.3228499999999999</v>
      </c>
      <c r="P15" s="7">
        <f>_xll.MSTS($A15,"Return","ed-5y",$D$1,"CORR=C, DATES=FALSE, ASCENDING=TRUE, FREQ=1, DAYS=T, FILL=B, RTYPE=TOTAL, SKIP=FALSE, ANN=TRUE, CONTI=TRUE, CURR="&amp;$D$2&amp;", HEADERS=FALSE")</f>
        <v>6.4908400000000004</v>
      </c>
      <c r="Q15" s="5">
        <f>_xll.MSTS($A15,"Std_Dev","ed-3y",$D$1,"CORR=C, DATES=FALSE, ASCENDING=TRUE, COMP=S, SOURCE=HP010, ANN=TRUE, CONTI=TRUE, CURR="&amp;$D$2&amp;", HEADERS=FALSE")</f>
        <v>24.691210000000002</v>
      </c>
      <c r="R15" s="6">
        <f>_xll.MSTS($A15,"Tracking_Error","ed-3y",$D$1,"CORR=C, DATES=FALSE, ASCENDING=TRUE, BENCHMARK="&amp;M15&amp;", COMP=S, SOURCE=HP010, ANN=TRUE, CONTI=TRUE, CURR="&amp;$D$2&amp;", HEADERS=FALSE")</f>
        <v>6.7108999999999996</v>
      </c>
      <c r="S15" s="8">
        <f>_xll.MSTS($A15,"Sharpe_Ratio","ed-3y",$D$1,"CORR=C, DATES=FALSE, ASCENDING=TRUE, RFP=FOUSA06ISO;XI, COMP=S, SOURCE=HP010, ANN=TRUE, CONTI=TRUE, CURR="&amp;$D$2&amp;", HEADERS=FALSE")</f>
        <v>0.26973999999999998</v>
      </c>
    </row>
    <row r="16" spans="1:19" x14ac:dyDescent="0.3">
      <c r="A16" s="10" t="s">
        <v>22</v>
      </c>
      <c r="B16" s="3" t="str">
        <f>_xll.MSDP($A16,B$9)</f>
        <v>Luxembourg</v>
      </c>
      <c r="C16" s="3" t="str">
        <f>_xll.MSDP($A16,C$9)</f>
        <v>Invesco Pan Eurp Struct Rspnb Eq EEURAcc</v>
      </c>
      <c r="D16" s="142">
        <f>_xll.MSDP($A16,D$9)</f>
        <v>3</v>
      </c>
      <c r="E16" s="3" t="str">
        <f>_xll.MSDP($A16,E$9)</f>
        <v>-</v>
      </c>
      <c r="F16" s="141" t="str">
        <f>_xll.MSDP($A16,F$9)</f>
        <v>Bronze</v>
      </c>
      <c r="G16" s="3" t="str">
        <f>_xll.MSDP($A16,G$9,"CORR=C, HEADERS=FALSE")</f>
        <v>Above Average</v>
      </c>
      <c r="H16" s="3" t="str">
        <f>_xll.MSDP($A16,H$9,"CORR=C, HEADERS=FALSE")</f>
        <v>Yes</v>
      </c>
      <c r="I16" s="3" t="str">
        <f>_xll.MSDP($A16,I$9,"CORR=C, HEADERS=FALSE")</f>
        <v>Large Blend</v>
      </c>
      <c r="J16" s="3" t="str">
        <f>_xll.MSDP($A16,J$9,"CORR=C, HEADERS=FALSE")</f>
        <v>-</v>
      </c>
      <c r="K16" s="3" t="str">
        <f>_xll.MSDP($A16,K$9)</f>
        <v>EAA Fund Europe Large-Cap Blend Equity</v>
      </c>
      <c r="L16" s="3" t="str">
        <f>_xll.MSDP($A16,L$9)</f>
        <v>MSCI Europe NR EUR</v>
      </c>
      <c r="M16" s="4" t="str">
        <f>_xll.MSDP($A16,M$9)</f>
        <v>FOUSA07WOV</v>
      </c>
      <c r="N16" s="5">
        <f>_xll.MSTS($A16,"Return","ed-1y",$D$1,"CORR=C, DATES=FALSE, ASCENDING=TRUE, FREQ=1, DAYS=T, FILL=B, RTYPE=TOTAL, SKIP=FALSE, ANN=FALSE, CONTI=TRUE, CURR="&amp;$D$2&amp;", HEADERS=FALSE")</f>
        <v>30.187750000000001</v>
      </c>
      <c r="O16" s="6">
        <f>_xll.MSTS($A16,"Return","ed-3y",$D$1,"CORR=C, DATES=FALSE, ASCENDING=TRUE, FREQ=1, DAYS=T, FILL=B, RTYPE=TOTAL, SKIP=FALSE, ANN=TRUE, CONTI=TRUE, CURR="&amp;$D$2&amp;", HEADERS=FALSE")</f>
        <v>3.5081699999999998</v>
      </c>
      <c r="P16" s="7">
        <f>_xll.MSTS($A16,"Return","ed-5y",$D$1,"CORR=C, DATES=FALSE, ASCENDING=TRUE, FREQ=1, DAYS=T, FILL=B, RTYPE=TOTAL, SKIP=FALSE, ANN=TRUE, CONTI=TRUE, CURR="&amp;$D$2&amp;", HEADERS=FALSE")</f>
        <v>4.0080299999999998</v>
      </c>
      <c r="Q16" s="5">
        <f>_xll.MSTS($A16,"Std_Dev","ed-3y",$D$1,"CORR=C, DATES=FALSE, ASCENDING=TRUE, COMP=S, SOURCE=HP010, ANN=TRUE, CONTI=TRUE, CURR="&amp;$D$2&amp;", HEADERS=FALSE")</f>
        <v>16.237819999999999</v>
      </c>
      <c r="R16" s="6">
        <f>_xll.MSTS($A16,"Tracking_Error","ed-3y",$D$1,"CORR=C, DATES=FALSE, ASCENDING=TRUE, BENCHMARK="&amp;M16&amp;", COMP=S, SOURCE=HP010, ANN=TRUE, CONTI=TRUE, CURR="&amp;$D$2&amp;", HEADERS=FALSE")</f>
        <v>5.62941</v>
      </c>
      <c r="S16" s="8">
        <f>_xll.MSTS($A16,"Sharpe_Ratio","ed-3y",$D$1,"CORR=C, DATES=FALSE, ASCENDING=TRUE, RFP=FOUSA06ISO;XI, COMP=S, SOURCE=HP010, ANN=TRUE, CONTI=TRUE, CURR="&amp;$D$2&amp;", HEADERS=FALSE")</f>
        <v>0.31890000000000002</v>
      </c>
    </row>
    <row r="17" spans="1:19" x14ac:dyDescent="0.3">
      <c r="A17" s="10" t="s">
        <v>23</v>
      </c>
      <c r="B17" s="3" t="str">
        <f>_xll.MSDP($A17,B$9)</f>
        <v>Luxembourg</v>
      </c>
      <c r="C17" s="3" t="str">
        <f>_xll.MSDP($A17,C$9)</f>
        <v>Robeco High Yield Bonds DH €</v>
      </c>
      <c r="D17" s="142">
        <f>_xll.MSDP($A17,D$9)</f>
        <v>5</v>
      </c>
      <c r="E17" s="3" t="str">
        <f>_xll.MSDP($A17,E$9)</f>
        <v>Silver</v>
      </c>
      <c r="F17" s="3" t="str">
        <f>_xll.MSDP($A17,F$9)</f>
        <v>-</v>
      </c>
      <c r="G17" s="3" t="str">
        <f>_xll.MSDP($A17,G$9,"CORR=C, HEADERS=FALSE")</f>
        <v>-</v>
      </c>
      <c r="H17" s="3" t="str">
        <f>_xll.MSDP($A17,H$9,"CORR=C, HEADERS=FALSE")</f>
        <v>-</v>
      </c>
      <c r="I17" s="3" t="str">
        <f>_xll.MSDP($A17,I$9,"CORR=C, HEADERS=FALSE")</f>
        <v>Small Value</v>
      </c>
      <c r="J17" s="3" t="str">
        <f>_xll.MSDP($A17,J$9,"CORR=C, HEADERS=FALSE")</f>
        <v>Low Moderate</v>
      </c>
      <c r="K17" s="3" t="str">
        <f>_xll.MSDP($A17,K$9)</f>
        <v>EAA Fund Global High Yield Bond - EUR Hedged</v>
      </c>
      <c r="L17" s="3" t="str">
        <f>_xll.MSDP($A17,L$9)</f>
        <v>ICE BofA Gbl HY Constnd TR HEUR</v>
      </c>
      <c r="M17" s="4" t="str">
        <f>_xll.MSDP($A17,M$9)</f>
        <v>FOUSA06W37</v>
      </c>
      <c r="N17" s="5">
        <f>_xll.MSTS($A17,"Return","ed-1y",$D$1,"CORR=C, DATES=FALSE, ASCENDING=TRUE, FREQ=1, DAYS=T, FILL=B, RTYPE=TOTAL, SKIP=FALSE, ANN=FALSE, CONTI=TRUE, CURR="&amp;$D$2&amp;", HEADERS=FALSE")</f>
        <v>17.704699999999999</v>
      </c>
      <c r="O17" s="6">
        <f>_xll.MSTS($A17,"Return","ed-3y",$D$1,"CORR=C, DATES=FALSE, ASCENDING=TRUE, FREQ=1, DAYS=T, FILL=B, RTYPE=TOTAL, SKIP=FALSE, ANN=TRUE, CONTI=TRUE, CURR="&amp;$D$2&amp;", HEADERS=FALSE")</f>
        <v>3.3361900000000002</v>
      </c>
      <c r="P17" s="7">
        <f>_xll.MSTS($A17,"Return","ed-5y",$D$1,"CORR=C, DATES=FALSE, ASCENDING=TRUE, FREQ=1, DAYS=T, FILL=B, RTYPE=TOTAL, SKIP=FALSE, ANN=TRUE, CONTI=TRUE, CURR="&amp;$D$2&amp;", HEADERS=FALSE")</f>
        <v>4.4426699999999997</v>
      </c>
      <c r="Q17" s="5">
        <f>_xll.MSTS($A17,"Std_Dev","ed-3y",$D$1,"CORR=C, DATES=FALSE, ASCENDING=TRUE, COMP=S, SOURCE=HP010, ANN=TRUE, CONTI=TRUE, CURR="&amp;$D$2&amp;", HEADERS=FALSE")</f>
        <v>8.7088999999999999</v>
      </c>
      <c r="R17" s="6">
        <f>_xll.MSTS($A17,"Tracking_Error","ed-3y",$D$1,"CORR=C, DATES=FALSE, ASCENDING=TRUE, BENCHMARK="&amp;M17&amp;", COMP=S, SOURCE=HP010, ANN=TRUE, CONTI=TRUE, CURR="&amp;$D$2&amp;", HEADERS=FALSE")</f>
        <v>2.4731100000000001</v>
      </c>
      <c r="S17" s="8">
        <f>_xll.MSTS($A17,"Sharpe_Ratio","ed-3y",$D$1,"CORR=C, DATES=FALSE, ASCENDING=TRUE, RFP=FOUSA06ISO;XI, COMP=S, SOURCE=HP010, ANN=TRUE, CONTI=TRUE, CURR="&amp;$D$2&amp;", HEADERS=FALSE")</f>
        <v>0.46766000000000002</v>
      </c>
    </row>
    <row r="18" spans="1:19" x14ac:dyDescent="0.3">
      <c r="A18" s="10"/>
      <c r="B18" s="128"/>
      <c r="C18" s="128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7"/>
      <c r="O18" s="7"/>
      <c r="P18" s="7"/>
      <c r="Q18" s="7"/>
      <c r="R18" s="7"/>
      <c r="S18" s="7"/>
    </row>
    <row r="19" spans="1:19" x14ac:dyDescent="0.3">
      <c r="A19" s="11"/>
      <c r="B19" s="11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7"/>
      <c r="O19" s="7"/>
      <c r="P19" s="7"/>
      <c r="Q19" s="7"/>
      <c r="R19" s="7"/>
      <c r="S19" s="7"/>
    </row>
    <row r="20" spans="1:19" x14ac:dyDescent="0.3">
      <c r="A20" s="133"/>
      <c r="B20" s="11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7"/>
      <c r="O20" s="7"/>
      <c r="P20" s="7"/>
      <c r="Q20" s="7"/>
      <c r="R20" s="7"/>
      <c r="S20" s="13"/>
    </row>
    <row r="21" spans="1:19" x14ac:dyDescent="0.3">
      <c r="A21" s="133"/>
      <c r="B21" s="10"/>
      <c r="C21" s="10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7"/>
      <c r="O21" s="7"/>
      <c r="P21" s="7"/>
      <c r="Q21" s="7"/>
      <c r="R21" s="7"/>
      <c r="S21" s="13"/>
    </row>
    <row r="22" spans="1:19" x14ac:dyDescent="0.3">
      <c r="A22" s="133"/>
      <c r="B22" s="139"/>
      <c r="C22" s="7"/>
      <c r="D22" s="12"/>
      <c r="E22" s="12"/>
      <c r="F22" s="12"/>
      <c r="G22" s="131"/>
      <c r="H22" s="131"/>
      <c r="I22" s="131"/>
      <c r="J22" s="131"/>
      <c r="K22" s="12"/>
      <c r="L22" s="12"/>
      <c r="M22" s="12"/>
      <c r="N22" s="7"/>
      <c r="O22" s="7"/>
      <c r="P22" s="7"/>
      <c r="Q22" s="7"/>
      <c r="R22" s="7"/>
      <c r="S22" s="13"/>
    </row>
    <row r="23" spans="1:19" x14ac:dyDescent="0.3">
      <c r="A23" s="133"/>
      <c r="B23" s="139"/>
      <c r="C23" s="13"/>
    </row>
    <row r="24" spans="1:19" x14ac:dyDescent="0.3">
      <c r="A24" s="133"/>
      <c r="B24" s="139"/>
      <c r="C24" s="13"/>
      <c r="E24" s="13"/>
    </row>
    <row r="25" spans="1:19" x14ac:dyDescent="0.3">
      <c r="A25" s="133"/>
      <c r="B25" s="64"/>
      <c r="C25" s="13"/>
    </row>
    <row r="26" spans="1:19" x14ac:dyDescent="0.3">
      <c r="A26" s="134"/>
      <c r="B26" s="140"/>
      <c r="C26" s="13"/>
    </row>
    <row r="27" spans="1:19" x14ac:dyDescent="0.3">
      <c r="B27" s="67"/>
      <c r="C27" s="13"/>
    </row>
    <row r="28" spans="1:19" x14ac:dyDescent="0.3">
      <c r="B28" s="67"/>
      <c r="C28" s="13"/>
    </row>
    <row r="29" spans="1:19" x14ac:dyDescent="0.3">
      <c r="B29" s="67"/>
      <c r="C29" s="13"/>
    </row>
    <row r="30" spans="1:19" x14ac:dyDescent="0.3">
      <c r="B30" s="67"/>
      <c r="C30" s="13"/>
    </row>
    <row r="31" spans="1:19" x14ac:dyDescent="0.3">
      <c r="A31" s="16"/>
      <c r="B31" s="130"/>
      <c r="C31" s="13"/>
    </row>
    <row r="32" spans="1:19" x14ac:dyDescent="0.3">
      <c r="A32" s="17"/>
      <c r="B32" s="126"/>
      <c r="C32" s="13"/>
    </row>
    <row r="33" spans="1:3" x14ac:dyDescent="0.3">
      <c r="B33" s="67"/>
      <c r="C33" s="69"/>
    </row>
    <row r="34" spans="1:3" x14ac:dyDescent="0.3">
      <c r="A34" s="16"/>
      <c r="B34" s="130"/>
      <c r="C34" s="69"/>
    </row>
    <row r="35" spans="1:3" x14ac:dyDescent="0.3">
      <c r="A35" s="18"/>
      <c r="B35" s="10"/>
      <c r="C35" s="72"/>
    </row>
    <row r="36" spans="1:3" x14ac:dyDescent="0.3">
      <c r="A36" s="15"/>
      <c r="B36" s="67"/>
      <c r="C36" s="69"/>
    </row>
    <row r="37" spans="1:3" x14ac:dyDescent="0.3">
      <c r="A37" s="14"/>
      <c r="B37" s="125"/>
      <c r="C37" s="69"/>
    </row>
    <row r="38" spans="1:3" x14ac:dyDescent="0.3">
      <c r="A38" s="19"/>
      <c r="B38" s="10"/>
      <c r="C38" s="13"/>
    </row>
    <row r="39" spans="1:3" x14ac:dyDescent="0.3">
      <c r="A39" s="15"/>
      <c r="B39" s="67"/>
      <c r="C39" s="13"/>
    </row>
    <row r="40" spans="1:3" x14ac:dyDescent="0.3">
      <c r="B40" s="67"/>
      <c r="C40" s="13"/>
    </row>
    <row r="41" spans="1:3" x14ac:dyDescent="0.3">
      <c r="B41" s="67"/>
      <c r="C41" s="13"/>
    </row>
    <row r="42" spans="1:3" x14ac:dyDescent="0.3">
      <c r="B42" s="67"/>
      <c r="C42" s="13"/>
    </row>
    <row r="43" spans="1:3" x14ac:dyDescent="0.3">
      <c r="B43" s="67"/>
      <c r="C43" s="13"/>
    </row>
    <row r="44" spans="1:3" x14ac:dyDescent="0.3">
      <c r="B44" s="67"/>
      <c r="C44" s="13"/>
    </row>
    <row r="45" spans="1:3" x14ac:dyDescent="0.3">
      <c r="B45" s="67"/>
      <c r="C45" s="13"/>
    </row>
    <row r="46" spans="1:3" x14ac:dyDescent="0.3">
      <c r="B46" s="67"/>
      <c r="C46" s="13"/>
    </row>
    <row r="47" spans="1:3" x14ac:dyDescent="0.3">
      <c r="B47" s="67"/>
      <c r="C47" s="13"/>
    </row>
    <row r="48" spans="1:3" x14ac:dyDescent="0.3">
      <c r="B48" s="67"/>
      <c r="C48" s="13"/>
    </row>
  </sheetData>
  <mergeCells count="2">
    <mergeCell ref="N8:P8"/>
    <mergeCell ref="Q8:S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247B41-1141-457E-B653-7A16EE9E25AA}">
  <dimension ref="A1:I375"/>
  <sheetViews>
    <sheetView workbookViewId="0"/>
  </sheetViews>
  <sheetFormatPr defaultColWidth="9.109375" defaultRowHeight="14.4" x14ac:dyDescent="0.3"/>
  <cols>
    <col min="1" max="1" width="10.44140625" style="12" bestFit="1" customWidth="1"/>
    <col min="2" max="2" width="36.33203125" style="12" bestFit="1" customWidth="1"/>
    <col min="3" max="3" width="23.88671875" style="12" bestFit="1" customWidth="1"/>
    <col min="4" max="4" width="23.33203125" style="12" bestFit="1" customWidth="1"/>
    <col min="5" max="5" width="26.33203125" style="12" bestFit="1" customWidth="1"/>
    <col min="6" max="6" width="20.6640625" style="12" bestFit="1" customWidth="1"/>
    <col min="7" max="7" width="24.5546875" style="12" bestFit="1" customWidth="1"/>
    <col min="8" max="8" width="34.6640625" style="12" bestFit="1" customWidth="1"/>
    <col min="9" max="9" width="24.5546875" style="12" bestFit="1" customWidth="1"/>
    <col min="10" max="16384" width="9.109375" style="12"/>
  </cols>
  <sheetData>
    <row r="1" spans="1:9" x14ac:dyDescent="0.3">
      <c r="A1" s="73" t="s">
        <v>25</v>
      </c>
      <c r="B1" s="90" t="s">
        <v>26</v>
      </c>
      <c r="D1" s="135" t="s">
        <v>4604</v>
      </c>
    </row>
    <row r="2" spans="1:9" x14ac:dyDescent="0.3">
      <c r="A2" s="73" t="s">
        <v>118</v>
      </c>
      <c r="B2" s="91">
        <f>_xll.MSDATE("lmend-1y")</f>
        <v>43921</v>
      </c>
      <c r="D2" s="135" t="s">
        <v>4605</v>
      </c>
    </row>
    <row r="3" spans="1:9" x14ac:dyDescent="0.3">
      <c r="A3" s="73" t="s">
        <v>119</v>
      </c>
      <c r="B3" s="91">
        <f>_xll.MSDATE("lmend")</f>
        <v>44286</v>
      </c>
    </row>
    <row r="7" spans="1:9" x14ac:dyDescent="0.3">
      <c r="A7" s="70" t="s">
        <v>17</v>
      </c>
      <c r="B7" s="61" t="str">
        <f>Statistics!A10</f>
        <v>F0GBR04SGT</v>
      </c>
      <c r="C7" s="61" t="str">
        <f>Statistics!A11</f>
        <v>0P0000RZ3F</v>
      </c>
      <c r="D7" s="61" t="str">
        <f>Statistics!A12</f>
        <v>F00000LIV1</v>
      </c>
      <c r="E7" s="61" t="str">
        <f>Statistics!A13</f>
        <v>F0GBR04PF3</v>
      </c>
      <c r="F7" s="61" t="str">
        <f>Statistics!A14</f>
        <v>F0GBR04S23</v>
      </c>
      <c r="G7" s="61" t="str">
        <f>Statistics!A15</f>
        <v>F00000WBS9</v>
      </c>
      <c r="H7" s="61" t="str">
        <f>Statistics!A16</f>
        <v>F0GBR05VU6</v>
      </c>
      <c r="I7" s="61" t="str">
        <f>Statistics!A17</f>
        <v>F0GBR04AW1</v>
      </c>
    </row>
    <row r="8" spans="1:9" x14ac:dyDescent="0.3">
      <c r="A8" s="70" t="s">
        <v>9</v>
      </c>
      <c r="B8" s="61" t="str">
        <f>_xll.MSDP(B7,$A8)</f>
        <v>AXA Rosenberg Pan-Erup Eq Alpha A EURAcc</v>
      </c>
      <c r="C8" s="61" t="str">
        <f>_xll.MSDP(C7,$A8)</f>
        <v>BGF Global Allocation A2</v>
      </c>
      <c r="D8" s="61" t="str">
        <f>_xll.MSDP(D7,$A8)</f>
        <v>BGF Global Equity Income A2</v>
      </c>
      <c r="E8" s="61" t="str">
        <f>_xll.MSDP(E7,$A8)</f>
        <v>Candriam Sust Pacific C JPY Cap</v>
      </c>
      <c r="F8" s="61" t="str">
        <f>_xll.MSDP(F7,$A8)</f>
        <v>Fidelity Special Situations</v>
      </c>
      <c r="G8" s="61" t="str">
        <f>_xll.MSDP(G7,$A8)</f>
        <v>Invesco Euro Equity A EUR Acc</v>
      </c>
      <c r="H8" s="61" t="str">
        <f>_xll.MSDP(H7,$A8)</f>
        <v>Invesco Pan Eurp Struct Rspnb Eq EEURAcc</v>
      </c>
      <c r="I8" s="61" t="str">
        <f>_xll.MSDP(I7,$A8)</f>
        <v>Robeco High Yield Bonds DH €</v>
      </c>
    </row>
    <row r="9" spans="1:9" x14ac:dyDescent="0.3">
      <c r="A9" s="71">
        <f>_xll.MSTS(B7,"Return",$B$2,$B$3,"CORR=C, DATES=TRUE, ASCENDING=TRUE, FREQ=D, DAYS=w, FILL=B, RTYPE=TOTAL, CURR="&amp;$B$1&amp;", HEADERS=FALSE")</f>
        <v>43921</v>
      </c>
      <c r="B9" s="72">
        <v>1.71258</v>
      </c>
      <c r="C9" s="7">
        <f>_xll.MSTS(C7,"Return",$B$2,$B$3,"CORR=C, DATES=FALSE, ASCENDING=TRUE, FREQ=D, DAYS=w, FILL=B, RTYPE=TOTAL, CURR="&amp;$B$1&amp;", HEADERS=FALSE")</f>
        <v>1.2461100000000001</v>
      </c>
      <c r="D9" s="7">
        <f>_xll.MSTS(D7,"Return",$B$2,$B$3,"CORR=C, DATES=FALSE, ASCENDING=TRUE, FREQ=D, DAYS=w, FILL=B, RTYPE=TOTAL, CURR="&amp;$B$1&amp;", HEADERS=FALSE")</f>
        <v>1.82941</v>
      </c>
      <c r="E9" s="7">
        <f>_xll.MSTS(E7,"Return",$B$2,$B$3,"CORR=C, DATES=FALSE, ASCENDING=TRUE, FREQ=D, DAYS=w, FILL=B, RTYPE=TOTAL, CURR="&amp;$B$1&amp;", HEADERS=FALSE")</f>
        <v>-2.2904200000000001</v>
      </c>
      <c r="F9" s="7">
        <f>_xll.MSTS(F7,"Return",$B$2,$B$3,"CORR=C, DATES=FALSE, ASCENDING=TRUE, FREQ=D, DAYS=w, FILL=B, RTYPE=TOTAL, CURR="&amp;$B$1&amp;", HEADERS=FALSE")</f>
        <v>4.9132400000000001</v>
      </c>
      <c r="G9" s="7">
        <f>_xll.MSTS(G7,"Return",$B$2,$B$3,"CORR=C, DATES=FALSE, ASCENDING=TRUE, FREQ=D, DAYS=w, FILL=B, RTYPE=TOTAL, CURR="&amp;$B$1&amp;", HEADERS=FALSE")</f>
        <v>2.2622900000000001</v>
      </c>
      <c r="H9" s="7">
        <f>_xll.MSTS(H7,"Return",$B$2,$B$3,"CORR=C, DATES=FALSE, ASCENDING=TRUE, FREQ=D, DAYS=w, FILL=B, RTYPE=TOTAL, CURR="&amp;$B$1&amp;", HEADERS=FALSE")</f>
        <v>2.8455300000000001</v>
      </c>
      <c r="I9" s="7">
        <f>_xll.MSTS(I7,"Return",$B$2,$B$3,"CORR=C, DATES=FALSE, ASCENDING=TRUE, FREQ=D, DAYS=w, FILL=B, RTYPE=TOTAL, CURR="&amp;$B$1&amp;", HEADERS=FALSE")</f>
        <v>0.61243999999999998</v>
      </c>
    </row>
    <row r="10" spans="1:9" x14ac:dyDescent="0.3">
      <c r="A10" s="71">
        <v>43922</v>
      </c>
      <c r="B10" s="7">
        <v>-3.0746699999999998</v>
      </c>
      <c r="C10" s="7">
        <v>-1.68205</v>
      </c>
      <c r="D10" s="7">
        <v>-1.45977</v>
      </c>
      <c r="E10" s="7">
        <v>-3.0339999999999999E-2</v>
      </c>
      <c r="F10" s="7">
        <v>-2.8277899999999998</v>
      </c>
      <c r="G10" s="7">
        <v>-1.6956800000000001</v>
      </c>
      <c r="H10" s="7">
        <v>-2.02569</v>
      </c>
      <c r="I10" s="7">
        <v>-1.69252</v>
      </c>
    </row>
    <row r="11" spans="1:9" x14ac:dyDescent="0.3">
      <c r="A11" s="71">
        <v>43923</v>
      </c>
      <c r="B11" s="7">
        <v>0.45317000000000002</v>
      </c>
      <c r="C11" s="7">
        <v>-8.3460000000000006E-2</v>
      </c>
      <c r="D11" s="7">
        <v>-6.8540000000000004E-2</v>
      </c>
      <c r="E11" s="7">
        <v>-0.92579999999999996</v>
      </c>
      <c r="F11" s="7">
        <v>1.1679600000000001</v>
      </c>
      <c r="G11" s="7">
        <v>1.3708</v>
      </c>
      <c r="H11" s="7">
        <v>0.50429000000000002</v>
      </c>
      <c r="I11" s="7">
        <v>7.5500000000000003E-3</v>
      </c>
    </row>
    <row r="12" spans="1:9" x14ac:dyDescent="0.3">
      <c r="A12" s="71">
        <v>43924</v>
      </c>
      <c r="B12" s="7">
        <v>-0.67669000000000001</v>
      </c>
      <c r="C12" s="7">
        <v>1.50345</v>
      </c>
      <c r="D12" s="7">
        <v>2.2086800000000002</v>
      </c>
      <c r="E12" s="7">
        <v>4.5139300000000002</v>
      </c>
      <c r="F12" s="7">
        <v>-2.0446499999999999</v>
      </c>
      <c r="G12" s="7">
        <v>-0.84516999999999998</v>
      </c>
      <c r="H12" s="7">
        <v>-0.60211000000000003</v>
      </c>
      <c r="I12" s="7">
        <v>-0.85321999999999998</v>
      </c>
    </row>
    <row r="13" spans="1:9" x14ac:dyDescent="0.3">
      <c r="A13" s="71">
        <v>43927</v>
      </c>
      <c r="B13" s="7">
        <v>3.63361</v>
      </c>
      <c r="C13" s="7">
        <v>1.64575</v>
      </c>
      <c r="D13" s="7">
        <v>2.7403200000000001</v>
      </c>
      <c r="E13" s="7">
        <v>1.5322</v>
      </c>
      <c r="F13" s="7">
        <v>2.3880599999999998</v>
      </c>
      <c r="G13" s="7">
        <v>3.7049699999999999</v>
      </c>
      <c r="H13" s="7">
        <v>2.2210999999999999</v>
      </c>
      <c r="I13" s="7">
        <v>2.6045199999999999</v>
      </c>
    </row>
    <row r="14" spans="1:9" x14ac:dyDescent="0.3">
      <c r="A14" s="71">
        <v>43928</v>
      </c>
      <c r="B14" s="7">
        <v>1.8992</v>
      </c>
      <c r="C14" s="7">
        <v>1.92269</v>
      </c>
      <c r="D14" s="7">
        <v>2.1981799999999998</v>
      </c>
      <c r="E14" s="7">
        <v>0.21082000000000001</v>
      </c>
      <c r="F14" s="7">
        <v>4.8844599999999998</v>
      </c>
      <c r="G14" s="7">
        <v>4.3397300000000003</v>
      </c>
      <c r="H14" s="7">
        <v>3.0617299999999998</v>
      </c>
      <c r="I14" s="7">
        <v>1.1949799999999999</v>
      </c>
    </row>
    <row r="15" spans="1:9" x14ac:dyDescent="0.3">
      <c r="A15" s="71">
        <v>43929</v>
      </c>
      <c r="B15" s="7">
        <v>-0.14337</v>
      </c>
      <c r="C15" s="7">
        <v>-0.99285000000000001</v>
      </c>
      <c r="D15" s="7">
        <v>-2.6774399999999998</v>
      </c>
      <c r="E15" s="7">
        <v>0.91344000000000003</v>
      </c>
      <c r="F15" s="7">
        <v>-1.6138699999999999</v>
      </c>
      <c r="G15" s="7">
        <v>-2.7413099999999999</v>
      </c>
      <c r="H15" s="7">
        <v>-1.29372</v>
      </c>
      <c r="I15" s="7">
        <v>0.79947000000000001</v>
      </c>
    </row>
    <row r="16" spans="1:9" x14ac:dyDescent="0.3">
      <c r="A16" s="71">
        <v>43930</v>
      </c>
      <c r="B16" s="7">
        <v>1.6511100000000001</v>
      </c>
      <c r="C16" s="7">
        <v>2.3866800000000001</v>
      </c>
      <c r="D16" s="7">
        <v>3.0784199999999999</v>
      </c>
      <c r="E16" s="7">
        <v>0.10385</v>
      </c>
      <c r="F16" s="7">
        <v>2.52597</v>
      </c>
      <c r="G16" s="7">
        <v>1.6306700000000001</v>
      </c>
      <c r="H16" s="7">
        <v>1.2135899999999999</v>
      </c>
      <c r="I16" s="7">
        <v>2.25569</v>
      </c>
    </row>
    <row r="17" spans="1:9" x14ac:dyDescent="0.3">
      <c r="A17" s="71">
        <v>43931</v>
      </c>
      <c r="B17" s="7">
        <v>0</v>
      </c>
      <c r="C17" s="7"/>
      <c r="D17" s="7"/>
      <c r="E17" s="7">
        <v>0</v>
      </c>
      <c r="F17" s="7"/>
      <c r="G17" s="7"/>
      <c r="H17" s="7"/>
      <c r="I17" s="7"/>
    </row>
    <row r="18" spans="1:9" x14ac:dyDescent="0.3">
      <c r="A18" s="71">
        <v>43934</v>
      </c>
      <c r="B18" s="7">
        <v>0</v>
      </c>
      <c r="C18" s="7"/>
      <c r="D18" s="7">
        <v>0.34893999999999997</v>
      </c>
      <c r="E18" s="7">
        <v>1.0661499999999999</v>
      </c>
      <c r="F18" s="7">
        <v>0.62999000000000005</v>
      </c>
      <c r="G18" s="7"/>
      <c r="H18" s="7"/>
      <c r="I18" s="7"/>
    </row>
    <row r="19" spans="1:9" x14ac:dyDescent="0.3">
      <c r="A19" s="71">
        <v>43935</v>
      </c>
      <c r="B19" s="7">
        <v>0.49435000000000001</v>
      </c>
      <c r="C19" s="7">
        <v>0.94025000000000003</v>
      </c>
      <c r="D19" s="7">
        <v>7.5679999999999997E-2</v>
      </c>
      <c r="E19" s="7">
        <v>-0.81023000000000001</v>
      </c>
      <c r="F19" s="7">
        <v>1.5338000000000001</v>
      </c>
      <c r="G19" s="7">
        <v>0.62692999999999999</v>
      </c>
      <c r="H19" s="7">
        <v>1.67866</v>
      </c>
      <c r="I19" s="7">
        <v>2.0992000000000002</v>
      </c>
    </row>
    <row r="20" spans="1:9" x14ac:dyDescent="0.3">
      <c r="A20" s="71">
        <v>43936</v>
      </c>
      <c r="B20" s="7">
        <v>-3.1623299999999999</v>
      </c>
      <c r="C20" s="7">
        <v>-0.46575</v>
      </c>
      <c r="D20" s="7">
        <v>-1.1408</v>
      </c>
      <c r="E20" s="7">
        <v>-1.22549</v>
      </c>
      <c r="F20" s="7">
        <v>-4.22593</v>
      </c>
      <c r="G20" s="7">
        <v>-3.5691700000000002</v>
      </c>
      <c r="H20" s="7">
        <v>-0.94340000000000002</v>
      </c>
      <c r="I20" s="7">
        <v>-0.18121000000000001</v>
      </c>
    </row>
    <row r="21" spans="1:9" x14ac:dyDescent="0.3">
      <c r="A21" s="71">
        <v>43937</v>
      </c>
      <c r="B21" s="7">
        <v>0.79825999999999997</v>
      </c>
      <c r="C21" s="7">
        <v>0.11698</v>
      </c>
      <c r="D21" s="7">
        <v>0.44639000000000001</v>
      </c>
      <c r="E21" s="7">
        <v>2.4495</v>
      </c>
      <c r="F21" s="7">
        <v>-0.87829000000000002</v>
      </c>
      <c r="G21" s="7">
        <v>-1.0184</v>
      </c>
      <c r="H21" s="7">
        <v>-0.28571000000000002</v>
      </c>
      <c r="I21" s="7">
        <v>6.9800000000000001E-3</v>
      </c>
    </row>
    <row r="22" spans="1:9" x14ac:dyDescent="0.3">
      <c r="A22" s="71">
        <v>43938</v>
      </c>
      <c r="B22" s="7">
        <v>2.4478</v>
      </c>
      <c r="C22" s="7">
        <v>1.7332000000000001</v>
      </c>
      <c r="D22" s="7">
        <v>2.0253199999999998</v>
      </c>
      <c r="E22" s="7">
        <v>-1.4310499999999999</v>
      </c>
      <c r="F22" s="7">
        <v>3.2407699999999999</v>
      </c>
      <c r="G22" s="7">
        <v>2.6109100000000001</v>
      </c>
      <c r="H22" s="7">
        <v>2.1967500000000002</v>
      </c>
      <c r="I22" s="7">
        <v>0.34211000000000003</v>
      </c>
    </row>
    <row r="23" spans="1:9" x14ac:dyDescent="0.3">
      <c r="A23" s="71">
        <v>43941</v>
      </c>
      <c r="B23" s="7">
        <v>0.63246999999999998</v>
      </c>
      <c r="C23" s="7">
        <v>-0.36370999999999998</v>
      </c>
      <c r="D23" s="7">
        <v>0.13189999999999999</v>
      </c>
      <c r="E23" s="7">
        <v>-1.7638499999999999</v>
      </c>
      <c r="F23" s="7">
        <v>-1.7602199999999999</v>
      </c>
      <c r="G23" s="7">
        <v>-1.49865</v>
      </c>
      <c r="H23" s="7">
        <v>-0.46728999999999998</v>
      </c>
      <c r="I23" s="7">
        <v>-0.22266</v>
      </c>
    </row>
    <row r="24" spans="1:9" x14ac:dyDescent="0.3">
      <c r="A24" s="71">
        <v>43942</v>
      </c>
      <c r="B24" s="7">
        <v>-3.2821199999999999</v>
      </c>
      <c r="C24" s="7">
        <v>-1.1527400000000001</v>
      </c>
      <c r="D24" s="7">
        <v>-1.46261</v>
      </c>
      <c r="E24" s="7">
        <v>-0.18481</v>
      </c>
      <c r="F24" s="7">
        <v>-2.2364299999999999</v>
      </c>
      <c r="G24" s="7">
        <v>-1.2149700000000001</v>
      </c>
      <c r="H24" s="7">
        <v>-0.65727999999999998</v>
      </c>
      <c r="I24" s="7">
        <v>-0.88563000000000003</v>
      </c>
    </row>
    <row r="25" spans="1:9" x14ac:dyDescent="0.3">
      <c r="A25" s="71">
        <v>43943</v>
      </c>
      <c r="B25" s="7">
        <v>1.8772599999999999</v>
      </c>
      <c r="C25" s="7">
        <v>0.21379999999999999</v>
      </c>
      <c r="D25" s="7">
        <v>-7.2919999999999999E-2</v>
      </c>
      <c r="E25" s="7">
        <v>1.25169</v>
      </c>
      <c r="F25" s="7">
        <v>0.16286</v>
      </c>
      <c r="G25" s="7">
        <v>-0.14404</v>
      </c>
      <c r="H25" s="7">
        <v>-0.23629</v>
      </c>
      <c r="I25" s="7">
        <v>0.11257</v>
      </c>
    </row>
    <row r="26" spans="1:9" x14ac:dyDescent="0.3">
      <c r="A26" s="71">
        <v>43944</v>
      </c>
      <c r="B26" s="7">
        <v>1.06308</v>
      </c>
      <c r="C26" s="7">
        <v>1.28006</v>
      </c>
      <c r="D26" s="7">
        <v>0.57628999999999997</v>
      </c>
      <c r="E26" s="7">
        <v>0.1027</v>
      </c>
      <c r="F26" s="7">
        <v>1.9466600000000001</v>
      </c>
      <c r="G26" s="7">
        <v>1.3981399999999999</v>
      </c>
      <c r="H26" s="7">
        <v>0.42634</v>
      </c>
      <c r="I26" s="7">
        <v>0.21084</v>
      </c>
    </row>
    <row r="27" spans="1:9" x14ac:dyDescent="0.3">
      <c r="A27" s="71">
        <v>43945</v>
      </c>
      <c r="B27" s="7">
        <v>-1.05189</v>
      </c>
      <c r="C27" s="7">
        <v>-0.34470000000000001</v>
      </c>
      <c r="D27" s="7">
        <v>-0.30564000000000002</v>
      </c>
      <c r="E27" s="7">
        <v>2.4246500000000002</v>
      </c>
      <c r="F27" s="7">
        <v>0.60326000000000002</v>
      </c>
      <c r="G27" s="7">
        <v>0.36113000000000001</v>
      </c>
      <c r="H27" s="7">
        <v>0.61321000000000003</v>
      </c>
      <c r="I27" s="7">
        <v>-1.22028</v>
      </c>
    </row>
    <row r="28" spans="1:9" x14ac:dyDescent="0.3">
      <c r="A28" s="71">
        <v>43948</v>
      </c>
      <c r="B28" s="7">
        <v>1.70092</v>
      </c>
      <c r="C28" s="7">
        <v>0.99922999999999995</v>
      </c>
      <c r="D28" s="7">
        <v>1.7981100000000001</v>
      </c>
      <c r="E28" s="7">
        <v>-0.19373000000000001</v>
      </c>
      <c r="F28" s="7">
        <v>2.1460400000000002</v>
      </c>
      <c r="G28" s="7">
        <v>1.23214</v>
      </c>
      <c r="H28" s="7">
        <v>0.65634999999999999</v>
      </c>
      <c r="I28" s="7">
        <v>2.8400000000000002E-2</v>
      </c>
    </row>
    <row r="29" spans="1:9" x14ac:dyDescent="0.3">
      <c r="A29" s="71">
        <v>43949</v>
      </c>
      <c r="B29" s="7">
        <v>1.81185</v>
      </c>
      <c r="C29" s="7">
        <v>0.81811</v>
      </c>
      <c r="D29" s="7">
        <v>1.65757</v>
      </c>
      <c r="E29" s="7">
        <v>0.30731000000000003</v>
      </c>
      <c r="F29" s="7">
        <v>1.9478899999999999</v>
      </c>
      <c r="G29" s="7">
        <v>2.2404099999999998</v>
      </c>
      <c r="H29" s="7">
        <v>1.3973</v>
      </c>
      <c r="I29" s="7">
        <v>0.14194999999999999</v>
      </c>
    </row>
    <row r="30" spans="1:9" x14ac:dyDescent="0.3">
      <c r="A30" s="71">
        <v>43950</v>
      </c>
      <c r="B30" s="7">
        <v>1.6427099999999999</v>
      </c>
      <c r="C30" s="7">
        <v>0.49065999999999999</v>
      </c>
      <c r="D30" s="7">
        <v>-0.13619999999999999</v>
      </c>
      <c r="E30" s="7">
        <v>2.1393800000000001</v>
      </c>
      <c r="F30" s="7">
        <v>2.06386</v>
      </c>
      <c r="G30" s="7">
        <v>1.5170699999999999</v>
      </c>
      <c r="H30" s="7">
        <v>-9.1869999999999993E-2</v>
      </c>
      <c r="I30" s="7">
        <v>1.0347999999999999</v>
      </c>
    </row>
    <row r="31" spans="1:9" x14ac:dyDescent="0.3">
      <c r="A31" s="71">
        <v>43951</v>
      </c>
      <c r="B31" s="7">
        <v>-1.95286</v>
      </c>
      <c r="C31" s="7">
        <v>0</v>
      </c>
      <c r="D31" s="7">
        <v>-1.6470100000000001</v>
      </c>
      <c r="E31" s="7">
        <v>-1.2235</v>
      </c>
      <c r="F31" s="7">
        <v>1.3803300000000001</v>
      </c>
      <c r="G31" s="7">
        <v>1.3076000000000001</v>
      </c>
      <c r="H31" s="7">
        <v>1.2413799999999999</v>
      </c>
      <c r="I31" s="7">
        <v>-3.508E-2</v>
      </c>
    </row>
    <row r="32" spans="1:9" x14ac:dyDescent="0.3">
      <c r="A32" s="71">
        <v>43952</v>
      </c>
      <c r="B32" s="7">
        <v>0</v>
      </c>
      <c r="C32" s="7"/>
      <c r="D32" s="7">
        <v>-0.50383999999999995</v>
      </c>
      <c r="E32" s="7">
        <v>-0.47592000000000001</v>
      </c>
      <c r="F32" s="7">
        <v>-4.7260099999999996</v>
      </c>
      <c r="G32" s="7"/>
      <c r="H32" s="7"/>
      <c r="I32" s="7"/>
    </row>
    <row r="33" spans="1:9" x14ac:dyDescent="0.3">
      <c r="A33" s="71">
        <v>43955</v>
      </c>
      <c r="B33" s="7">
        <v>0</v>
      </c>
      <c r="C33" s="7">
        <v>-2.87324</v>
      </c>
      <c r="D33" s="7">
        <v>-2.1869000000000001</v>
      </c>
      <c r="E33" s="7">
        <v>0.82328999999999997</v>
      </c>
      <c r="F33" s="7">
        <v>-1.3105199999999999</v>
      </c>
      <c r="G33" s="7">
        <v>-4.9067800000000004</v>
      </c>
      <c r="H33" s="7">
        <v>-3.54223</v>
      </c>
      <c r="I33" s="7">
        <v>-0.38596000000000003</v>
      </c>
    </row>
    <row r="34" spans="1:9" x14ac:dyDescent="0.3">
      <c r="A34" s="71">
        <v>43956</v>
      </c>
      <c r="B34" s="7">
        <v>-1.2362599999999999</v>
      </c>
      <c r="C34" s="7">
        <v>1.70147</v>
      </c>
      <c r="D34" s="7">
        <v>2.1962199999999998</v>
      </c>
      <c r="E34" s="7">
        <v>1.00421</v>
      </c>
      <c r="F34" s="7">
        <v>2.1454399999999998</v>
      </c>
      <c r="G34" s="7">
        <v>1.2819100000000001</v>
      </c>
      <c r="H34" s="7">
        <v>0.70621</v>
      </c>
      <c r="I34" s="7">
        <v>-0.42973</v>
      </c>
    </row>
    <row r="35" spans="1:9" x14ac:dyDescent="0.3">
      <c r="A35" s="71">
        <v>43957</v>
      </c>
      <c r="B35" s="7">
        <v>-0.41725000000000001</v>
      </c>
      <c r="C35" s="7">
        <v>0.30418000000000001</v>
      </c>
      <c r="D35" s="7">
        <v>-0.30424000000000001</v>
      </c>
      <c r="E35" s="7">
        <v>-2.4104399999999999</v>
      </c>
      <c r="F35" s="7">
        <v>2.7900000000000001E-2</v>
      </c>
      <c r="G35" s="7">
        <v>1.05297</v>
      </c>
      <c r="H35" s="7">
        <v>0.70125999999999999</v>
      </c>
      <c r="I35" s="7">
        <v>0.70750999999999997</v>
      </c>
    </row>
    <row r="36" spans="1:9" x14ac:dyDescent="0.3">
      <c r="A36" s="71">
        <v>43958</v>
      </c>
      <c r="B36" s="7">
        <v>0.83799000000000001</v>
      </c>
      <c r="C36" s="7">
        <v>0.72023999999999999</v>
      </c>
      <c r="D36" s="7">
        <v>0.24986</v>
      </c>
      <c r="E36" s="7">
        <v>1.8543000000000001</v>
      </c>
      <c r="F36" s="7">
        <v>-0.64076999999999995</v>
      </c>
      <c r="G36" s="7">
        <v>-0.62099000000000004</v>
      </c>
      <c r="H36" s="7">
        <v>4.6429999999999999E-2</v>
      </c>
      <c r="I36" s="7">
        <v>0.10538</v>
      </c>
    </row>
    <row r="37" spans="1:9" x14ac:dyDescent="0.3">
      <c r="A37" s="71">
        <v>43959</v>
      </c>
      <c r="B37" s="7">
        <v>0</v>
      </c>
      <c r="C37" s="7">
        <v>0.39517999999999998</v>
      </c>
      <c r="D37" s="7">
        <v>1.383E-2</v>
      </c>
      <c r="E37" s="7">
        <v>0.87978000000000001</v>
      </c>
      <c r="F37" s="7">
        <v>0.47763</v>
      </c>
      <c r="G37" s="7">
        <v>1.7898799999999999</v>
      </c>
      <c r="H37" s="7">
        <v>1.02088</v>
      </c>
      <c r="I37" s="7">
        <v>0</v>
      </c>
    </row>
    <row r="38" spans="1:9" x14ac:dyDescent="0.3">
      <c r="A38" s="71">
        <v>43962</v>
      </c>
      <c r="B38" s="7">
        <v>0.48476000000000002</v>
      </c>
      <c r="C38" s="7">
        <v>-0.29991000000000001</v>
      </c>
      <c r="D38" s="7">
        <v>0.43924999999999997</v>
      </c>
      <c r="E38" s="7">
        <v>-1.3458000000000001</v>
      </c>
      <c r="F38" s="7">
        <v>0.51888000000000001</v>
      </c>
      <c r="G38" s="7">
        <v>-0.93642999999999998</v>
      </c>
      <c r="H38" s="7">
        <v>-0.22967000000000001</v>
      </c>
      <c r="I38" s="7">
        <v>0.14036000000000001</v>
      </c>
    </row>
    <row r="39" spans="1:9" x14ac:dyDescent="0.3">
      <c r="A39" s="71">
        <v>43963</v>
      </c>
      <c r="B39" s="7">
        <v>0.34459000000000001</v>
      </c>
      <c r="C39" s="7">
        <v>-0.1128</v>
      </c>
      <c r="D39" s="7">
        <v>0.80671999999999999</v>
      </c>
      <c r="E39" s="7">
        <v>-0.47677999999999998</v>
      </c>
      <c r="F39" s="7">
        <v>-0.55486000000000002</v>
      </c>
      <c r="G39" s="7">
        <v>0.23107</v>
      </c>
      <c r="H39" s="7">
        <v>0.82872999999999997</v>
      </c>
      <c r="I39" s="7">
        <v>0.23127</v>
      </c>
    </row>
    <row r="40" spans="1:9" x14ac:dyDescent="0.3">
      <c r="A40" s="71">
        <v>43964</v>
      </c>
      <c r="B40" s="7">
        <v>-1.7170300000000001</v>
      </c>
      <c r="C40" s="7">
        <v>-0.86580000000000001</v>
      </c>
      <c r="D40" s="7">
        <v>-1.6201700000000001</v>
      </c>
      <c r="E40" s="7">
        <v>-1.86019</v>
      </c>
      <c r="F40" s="7">
        <v>-2.4352999999999998</v>
      </c>
      <c r="G40" s="7">
        <v>-1.67662</v>
      </c>
      <c r="H40" s="7">
        <v>-0.95889999999999997</v>
      </c>
      <c r="I40" s="7">
        <v>-0.27967999999999998</v>
      </c>
    </row>
    <row r="41" spans="1:9" x14ac:dyDescent="0.3">
      <c r="A41" s="71">
        <v>43965</v>
      </c>
      <c r="B41" s="7">
        <v>-2.0964399999999999</v>
      </c>
      <c r="C41" s="7">
        <v>-1.0632200000000001</v>
      </c>
      <c r="D41" s="7">
        <v>-2.6440600000000001</v>
      </c>
      <c r="E41" s="7">
        <v>0.62383999999999995</v>
      </c>
      <c r="F41" s="7">
        <v>-2.9498000000000002</v>
      </c>
      <c r="G41" s="7">
        <v>-3.2718699999999998</v>
      </c>
      <c r="H41" s="7">
        <v>-1.8441700000000001</v>
      </c>
      <c r="I41" s="7">
        <v>-0.44173000000000001</v>
      </c>
    </row>
    <row r="42" spans="1:9" x14ac:dyDescent="0.3">
      <c r="A42" s="71">
        <v>43966</v>
      </c>
      <c r="B42" s="7">
        <v>0.21412999999999999</v>
      </c>
      <c r="C42" s="7">
        <v>1.0746500000000001</v>
      </c>
      <c r="D42" s="7">
        <v>1.8592599999999999</v>
      </c>
      <c r="E42" s="7">
        <v>6.2300000000000001E-2</v>
      </c>
      <c r="F42" s="7">
        <v>0.38056000000000001</v>
      </c>
      <c r="G42" s="7">
        <v>0.88144999999999996</v>
      </c>
      <c r="H42" s="7">
        <v>-0.28182000000000001</v>
      </c>
      <c r="I42" s="7">
        <v>-9.1560000000000002E-2</v>
      </c>
    </row>
    <row r="43" spans="1:9" x14ac:dyDescent="0.3">
      <c r="A43" s="71">
        <v>43969</v>
      </c>
      <c r="B43" s="7">
        <v>3.7037</v>
      </c>
      <c r="C43" s="7">
        <v>1.61382</v>
      </c>
      <c r="D43" s="7">
        <v>1.8264899999999999</v>
      </c>
      <c r="E43" s="7">
        <v>2.1050300000000002</v>
      </c>
      <c r="F43" s="7">
        <v>2.9780000000000002</v>
      </c>
      <c r="G43" s="7">
        <v>2.4683299999999999</v>
      </c>
      <c r="H43" s="7">
        <v>1.5073000000000001</v>
      </c>
      <c r="I43" s="7">
        <v>0.65558000000000005</v>
      </c>
    </row>
    <row r="44" spans="1:9" x14ac:dyDescent="0.3">
      <c r="A44" s="71">
        <v>43970</v>
      </c>
      <c r="B44" s="7">
        <v>-0.61812999999999996</v>
      </c>
      <c r="C44" s="7">
        <v>-0.33632000000000001</v>
      </c>
      <c r="D44" s="7">
        <v>-0.69669000000000003</v>
      </c>
      <c r="E44" s="7">
        <v>-0.95762999999999998</v>
      </c>
      <c r="F44" s="7">
        <v>1.54982</v>
      </c>
      <c r="G44" s="7">
        <v>1.0871900000000001</v>
      </c>
      <c r="H44" s="7">
        <v>0.41763</v>
      </c>
      <c r="I44" s="7">
        <v>0.38518000000000002</v>
      </c>
    </row>
    <row r="45" spans="1:9" x14ac:dyDescent="0.3">
      <c r="A45" s="71">
        <v>43971</v>
      </c>
      <c r="B45" s="7">
        <v>0.82930000000000004</v>
      </c>
      <c r="C45" s="7">
        <v>0.26246999999999998</v>
      </c>
      <c r="D45" s="7">
        <v>0.15570999999999999</v>
      </c>
      <c r="E45" s="7">
        <v>-0.47287000000000001</v>
      </c>
      <c r="F45" s="7">
        <v>-0.86229999999999996</v>
      </c>
      <c r="G45" s="7">
        <v>-0.35849999999999999</v>
      </c>
      <c r="H45" s="7">
        <v>0.32347999999999999</v>
      </c>
      <c r="I45" s="7">
        <v>0.57904</v>
      </c>
    </row>
    <row r="46" spans="1:9" x14ac:dyDescent="0.3">
      <c r="A46" s="71">
        <v>43972</v>
      </c>
      <c r="B46" s="7">
        <v>-0.82247999999999999</v>
      </c>
      <c r="C46" s="7"/>
      <c r="D46" s="7">
        <v>0.46607999999999999</v>
      </c>
      <c r="E46" s="7">
        <v>0.10734</v>
      </c>
      <c r="F46" s="7">
        <v>0.59738000000000002</v>
      </c>
      <c r="G46" s="7"/>
      <c r="H46" s="7"/>
      <c r="I46" s="7">
        <v>0.29132000000000002</v>
      </c>
    </row>
    <row r="47" spans="1:9" x14ac:dyDescent="0.3">
      <c r="A47" s="71">
        <v>43973</v>
      </c>
      <c r="B47" s="7">
        <v>6.9110000000000005E-2</v>
      </c>
      <c r="C47" s="7">
        <v>0.22438</v>
      </c>
      <c r="D47" s="7">
        <v>-0.47654999999999997</v>
      </c>
      <c r="E47" s="7">
        <v>0.79081000000000001</v>
      </c>
      <c r="F47" s="7">
        <v>-0.42314000000000002</v>
      </c>
      <c r="G47" s="7">
        <v>1.1746000000000001</v>
      </c>
      <c r="H47" s="7">
        <v>-0.27637</v>
      </c>
      <c r="I47" s="7">
        <v>0.14524000000000001</v>
      </c>
    </row>
    <row r="48" spans="1:9" x14ac:dyDescent="0.3">
      <c r="A48" s="71">
        <v>43976</v>
      </c>
      <c r="B48" s="7">
        <v>0</v>
      </c>
      <c r="C48" s="7">
        <v>0.27984999999999999</v>
      </c>
      <c r="D48" s="7">
        <v>0.79532999999999998</v>
      </c>
      <c r="E48" s="7">
        <v>2.3737499999999998</v>
      </c>
      <c r="F48" s="7">
        <v>2.6419999999999999E-2</v>
      </c>
      <c r="G48" s="7">
        <v>1.2551000000000001</v>
      </c>
      <c r="H48" s="7">
        <v>1.4780599999999999</v>
      </c>
      <c r="I48" s="7">
        <v>0</v>
      </c>
    </row>
    <row r="49" spans="1:9" x14ac:dyDescent="0.3">
      <c r="A49" s="71">
        <v>43977</v>
      </c>
      <c r="B49" s="7">
        <v>2.3480699999999999</v>
      </c>
      <c r="C49" s="7">
        <v>0.27906999999999998</v>
      </c>
      <c r="D49" s="7">
        <v>0.78961999999999999</v>
      </c>
      <c r="E49" s="7">
        <v>0.17158999999999999</v>
      </c>
      <c r="F49" s="7">
        <v>2.7635900000000002</v>
      </c>
      <c r="G49" s="7">
        <v>2.0142500000000001</v>
      </c>
      <c r="H49" s="7">
        <v>0.95584999999999998</v>
      </c>
      <c r="I49" s="7">
        <v>0.79420000000000002</v>
      </c>
    </row>
    <row r="50" spans="1:9" x14ac:dyDescent="0.3">
      <c r="A50" s="71">
        <v>43978</v>
      </c>
      <c r="B50" s="7">
        <v>0.20243</v>
      </c>
      <c r="C50" s="7">
        <v>-0.25974000000000003</v>
      </c>
      <c r="D50" s="7">
        <v>0.41460999999999998</v>
      </c>
      <c r="E50" s="7">
        <v>1.2644899999999999</v>
      </c>
      <c r="F50" s="7">
        <v>0.84843999999999997</v>
      </c>
      <c r="G50" s="7">
        <v>2.8351600000000001</v>
      </c>
      <c r="H50" s="7">
        <v>-9.017E-2</v>
      </c>
      <c r="I50" s="7">
        <v>0.39054</v>
      </c>
    </row>
    <row r="51" spans="1:9" x14ac:dyDescent="0.3">
      <c r="A51" s="71">
        <v>43979</v>
      </c>
      <c r="B51" s="7">
        <v>1.95286</v>
      </c>
      <c r="C51" s="7">
        <v>0.59523999999999999</v>
      </c>
      <c r="D51" s="7">
        <v>0.84287999999999996</v>
      </c>
      <c r="E51" s="7">
        <v>-1.90954</v>
      </c>
      <c r="F51" s="7">
        <v>1.2415799999999999</v>
      </c>
      <c r="G51" s="7">
        <v>0.22647</v>
      </c>
      <c r="H51" s="7">
        <v>0.99278</v>
      </c>
      <c r="I51" s="7">
        <v>0.3276</v>
      </c>
    </row>
    <row r="52" spans="1:9" x14ac:dyDescent="0.3">
      <c r="A52" s="71">
        <v>43980</v>
      </c>
      <c r="B52" s="7">
        <v>-1.321</v>
      </c>
      <c r="C52" s="7">
        <v>-0.83209999999999995</v>
      </c>
      <c r="D52" s="7">
        <v>-1.03302</v>
      </c>
      <c r="E52" s="7">
        <v>1.88504</v>
      </c>
      <c r="F52" s="7">
        <v>-1.4313499999999999</v>
      </c>
      <c r="G52" s="7">
        <v>-0.69750999999999996</v>
      </c>
      <c r="H52" s="7">
        <v>0.35746</v>
      </c>
      <c r="I52" s="7">
        <v>-0.63265000000000005</v>
      </c>
    </row>
    <row r="53" spans="1:9" x14ac:dyDescent="0.3">
      <c r="A53" s="71">
        <v>43983</v>
      </c>
      <c r="B53" s="7">
        <v>0</v>
      </c>
      <c r="C53" s="7"/>
      <c r="D53" s="7">
        <v>-0.12570000000000001</v>
      </c>
      <c r="E53" s="7">
        <v>4.1450000000000001E-2</v>
      </c>
      <c r="F53" s="7">
        <v>1.70618</v>
      </c>
      <c r="G53" s="7"/>
      <c r="H53" s="7"/>
      <c r="I53" s="7">
        <v>0.19169</v>
      </c>
    </row>
    <row r="54" spans="1:9" x14ac:dyDescent="0.3">
      <c r="A54" s="71">
        <v>43984</v>
      </c>
      <c r="B54" s="7">
        <v>2.1419000000000001</v>
      </c>
      <c r="C54" s="7">
        <v>0.50344999999999995</v>
      </c>
      <c r="D54" s="7">
        <v>1.16839</v>
      </c>
      <c r="E54" s="7">
        <v>0.84497999999999995</v>
      </c>
      <c r="F54" s="7">
        <v>1.68472</v>
      </c>
      <c r="G54" s="7">
        <v>3.6406800000000001</v>
      </c>
      <c r="H54" s="7">
        <v>1.29118</v>
      </c>
      <c r="I54" s="7">
        <v>0.51246999999999998</v>
      </c>
    </row>
    <row r="55" spans="1:9" x14ac:dyDescent="0.3">
      <c r="A55" s="71">
        <v>43985</v>
      </c>
      <c r="B55" s="7">
        <v>2.4246400000000001</v>
      </c>
      <c r="C55" s="7">
        <v>0.48237000000000002</v>
      </c>
      <c r="D55" s="7">
        <v>0.98956999999999995</v>
      </c>
      <c r="E55" s="7">
        <v>-3.0880000000000001E-2</v>
      </c>
      <c r="F55" s="7">
        <v>1.9482600000000001</v>
      </c>
      <c r="G55" s="7">
        <v>1.9950399999999999</v>
      </c>
      <c r="H55" s="7">
        <v>0.74724999999999997</v>
      </c>
      <c r="I55" s="7">
        <v>1.1964600000000001</v>
      </c>
    </row>
    <row r="56" spans="1:9" x14ac:dyDescent="0.3">
      <c r="A56" s="71">
        <v>43986</v>
      </c>
      <c r="B56" s="7">
        <v>-0.63980000000000004</v>
      </c>
      <c r="C56" s="7">
        <v>-0.18464</v>
      </c>
      <c r="D56" s="7">
        <v>-0.22108</v>
      </c>
      <c r="E56" s="7">
        <v>0.23091999999999999</v>
      </c>
      <c r="F56" s="7">
        <v>0.11003</v>
      </c>
      <c r="G56" s="7">
        <v>0.78615000000000002</v>
      </c>
      <c r="H56" s="7">
        <v>0.78534000000000004</v>
      </c>
      <c r="I56" s="7">
        <v>0.22167999999999999</v>
      </c>
    </row>
    <row r="57" spans="1:9" x14ac:dyDescent="0.3">
      <c r="A57" s="71">
        <v>43987</v>
      </c>
      <c r="B57" s="7">
        <v>2.1893099999999999</v>
      </c>
      <c r="C57" s="7">
        <v>0.44395000000000001</v>
      </c>
      <c r="D57" s="7">
        <v>1.9744600000000001</v>
      </c>
      <c r="E57" s="7">
        <v>0.43339</v>
      </c>
      <c r="F57" s="7">
        <v>3.0372599999999998</v>
      </c>
      <c r="G57" s="7">
        <v>2.4607700000000001</v>
      </c>
      <c r="H57" s="7">
        <v>4.3290000000000002E-2</v>
      </c>
      <c r="I57" s="7">
        <v>0.14076</v>
      </c>
    </row>
    <row r="58" spans="1:9" x14ac:dyDescent="0.3">
      <c r="A58" s="71">
        <v>43990</v>
      </c>
      <c r="B58" s="7">
        <v>-0.31506000000000001</v>
      </c>
      <c r="C58" s="7">
        <v>0.42357</v>
      </c>
      <c r="D58" s="7">
        <v>0.68788000000000005</v>
      </c>
      <c r="E58" s="7">
        <v>0.95481000000000005</v>
      </c>
      <c r="F58" s="7">
        <v>2.0936599999999999</v>
      </c>
      <c r="G58" s="7">
        <v>2.1751</v>
      </c>
      <c r="H58" s="7">
        <v>0.21636</v>
      </c>
      <c r="I58" s="7">
        <v>0.90361000000000002</v>
      </c>
    </row>
    <row r="59" spans="1:9" x14ac:dyDescent="0.3">
      <c r="A59" s="71">
        <v>43991</v>
      </c>
      <c r="B59" s="7">
        <v>-0.94816999999999996</v>
      </c>
      <c r="C59" s="7">
        <v>-0.20172000000000001</v>
      </c>
      <c r="D59" s="7">
        <v>-1.04162</v>
      </c>
      <c r="E59" s="7">
        <v>-8.7639999999999996E-2</v>
      </c>
      <c r="F59" s="7">
        <v>-2.8755199999999999</v>
      </c>
      <c r="G59" s="7">
        <v>-2.66099</v>
      </c>
      <c r="H59" s="7">
        <v>-0.90673999999999999</v>
      </c>
      <c r="I59" s="7">
        <v>-0.29187000000000002</v>
      </c>
    </row>
    <row r="60" spans="1:9" x14ac:dyDescent="0.3">
      <c r="A60" s="71">
        <v>43992</v>
      </c>
      <c r="B60" s="7">
        <v>-0.38290000000000002</v>
      </c>
      <c r="C60" s="7">
        <v>-5.5129999999999998E-2</v>
      </c>
      <c r="D60" s="7">
        <v>0.13686999999999999</v>
      </c>
      <c r="E60" s="7">
        <v>-2.63896</v>
      </c>
      <c r="F60" s="7">
        <v>-0.61695999999999995</v>
      </c>
      <c r="G60" s="7">
        <v>-0.54674999999999996</v>
      </c>
      <c r="H60" s="7">
        <v>0.34858</v>
      </c>
      <c r="I60" s="7">
        <v>-0.89814000000000005</v>
      </c>
    </row>
    <row r="61" spans="1:9" x14ac:dyDescent="0.3">
      <c r="A61" s="71">
        <v>43993</v>
      </c>
      <c r="B61" s="7">
        <v>-3.65151</v>
      </c>
      <c r="C61" s="7">
        <v>-1.5260199999999999</v>
      </c>
      <c r="D61" s="7">
        <v>-3.1254900000000001</v>
      </c>
      <c r="E61" s="7">
        <v>-0.79601</v>
      </c>
      <c r="F61" s="7">
        <v>-3.2755100000000001</v>
      </c>
      <c r="G61" s="7">
        <v>-3.0236399999999999</v>
      </c>
      <c r="H61" s="7">
        <v>-1.95397</v>
      </c>
      <c r="I61" s="7">
        <v>-0.38936999999999999</v>
      </c>
    </row>
    <row r="62" spans="1:9" x14ac:dyDescent="0.3">
      <c r="A62" s="71">
        <v>43994</v>
      </c>
      <c r="B62" s="7">
        <v>0</v>
      </c>
      <c r="C62" s="7">
        <v>-0.20538000000000001</v>
      </c>
      <c r="D62" s="7">
        <v>-0.12354999999999999</v>
      </c>
      <c r="E62" s="7">
        <v>-2.1561599999999999</v>
      </c>
      <c r="F62" s="7">
        <v>-0.77398999999999996</v>
      </c>
      <c r="G62" s="7">
        <v>-0.93537000000000003</v>
      </c>
      <c r="H62" s="7">
        <v>-0.84145000000000003</v>
      </c>
      <c r="I62" s="7">
        <v>0.10783</v>
      </c>
    </row>
    <row r="63" spans="1:9" x14ac:dyDescent="0.3">
      <c r="A63" s="71">
        <v>43997</v>
      </c>
      <c r="B63" s="7">
        <v>-0.19947000000000001</v>
      </c>
      <c r="C63" s="7">
        <v>-1.2722199999999999</v>
      </c>
      <c r="D63" s="7">
        <v>-2.1656900000000001</v>
      </c>
      <c r="E63" s="7">
        <v>4.0574899999999996</v>
      </c>
      <c r="F63" s="7">
        <v>-1.2878799999999999</v>
      </c>
      <c r="G63" s="7">
        <v>-2.0791599999999999</v>
      </c>
      <c r="H63" s="7">
        <v>-1.2059</v>
      </c>
      <c r="I63" s="7">
        <v>-0.64629000000000003</v>
      </c>
    </row>
    <row r="64" spans="1:9" x14ac:dyDescent="0.3">
      <c r="A64" s="71">
        <v>43998</v>
      </c>
      <c r="B64" s="7">
        <v>2.79813</v>
      </c>
      <c r="C64" s="7">
        <v>2.7856700000000001</v>
      </c>
      <c r="D64" s="7">
        <v>4.4455999999999998</v>
      </c>
      <c r="E64" s="7">
        <v>0.10643</v>
      </c>
      <c r="F64" s="7">
        <v>4.18215</v>
      </c>
      <c r="G64" s="7">
        <v>4.2563599999999999</v>
      </c>
      <c r="H64" s="7">
        <v>3.0289299999999999</v>
      </c>
      <c r="I64" s="7">
        <v>1.6262399999999999</v>
      </c>
    </row>
    <row r="65" spans="1:9" x14ac:dyDescent="0.3">
      <c r="A65" s="71">
        <v>43999</v>
      </c>
      <c r="B65" s="7">
        <v>0.71289999999999998</v>
      </c>
      <c r="C65" s="7">
        <v>0.44247999999999998</v>
      </c>
      <c r="D65" s="7">
        <v>7.4819999999999998E-2</v>
      </c>
      <c r="E65" s="7">
        <v>-0.36213000000000001</v>
      </c>
      <c r="F65" s="7">
        <v>0.60133999999999999</v>
      </c>
      <c r="G65" s="7">
        <v>0.65395999999999999</v>
      </c>
      <c r="H65" s="7">
        <v>1.0092099999999999</v>
      </c>
      <c r="I65" s="7">
        <v>5.3339999999999999E-2</v>
      </c>
    </row>
    <row r="66" spans="1:9" x14ac:dyDescent="0.3">
      <c r="A66" s="71">
        <v>44000</v>
      </c>
      <c r="B66" s="7">
        <v>-0.57915000000000005</v>
      </c>
      <c r="C66" s="7">
        <v>-0.27533000000000002</v>
      </c>
      <c r="D66" s="7">
        <v>-0.91505000000000003</v>
      </c>
      <c r="E66" s="7">
        <v>0.53032000000000001</v>
      </c>
      <c r="F66" s="7">
        <v>-1.7540199999999999</v>
      </c>
      <c r="G66" s="7">
        <v>-1.0581</v>
      </c>
      <c r="H66" s="7">
        <v>-0.2172</v>
      </c>
      <c r="I66" s="7">
        <v>-0.21990999999999999</v>
      </c>
    </row>
    <row r="67" spans="1:9" x14ac:dyDescent="0.3">
      <c r="A67" s="71">
        <v>44001</v>
      </c>
      <c r="B67" s="7">
        <v>0.64724999999999999</v>
      </c>
      <c r="C67" s="7">
        <v>0.62580999999999998</v>
      </c>
      <c r="D67" s="7">
        <v>1.33422</v>
      </c>
      <c r="E67" s="7">
        <v>4.1410000000000002E-2</v>
      </c>
      <c r="F67" s="7">
        <v>0.76865000000000006</v>
      </c>
      <c r="G67" s="7">
        <v>0.42214000000000002</v>
      </c>
      <c r="H67" s="7">
        <v>0.39182</v>
      </c>
      <c r="I67" s="7">
        <v>-3.3390000000000003E-2</v>
      </c>
    </row>
    <row r="68" spans="1:9" x14ac:dyDescent="0.3">
      <c r="A68" s="71">
        <v>44004</v>
      </c>
      <c r="B68" s="7">
        <v>-0.70740000000000003</v>
      </c>
      <c r="C68" s="7">
        <v>-0.64019999999999999</v>
      </c>
      <c r="D68" s="7">
        <v>-1.74675</v>
      </c>
      <c r="E68" s="7">
        <v>0.36479</v>
      </c>
      <c r="F68" s="7">
        <v>-0.69037000000000004</v>
      </c>
      <c r="G68" s="7">
        <v>-1.26109</v>
      </c>
      <c r="H68" s="7">
        <v>-0.65047999999999995</v>
      </c>
      <c r="I68" s="7">
        <v>-6.0130000000000003E-2</v>
      </c>
    </row>
    <row r="69" spans="1:9" x14ac:dyDescent="0.3">
      <c r="A69" s="71">
        <v>44005</v>
      </c>
      <c r="B69" s="7">
        <v>1.2953399999999999</v>
      </c>
      <c r="C69" s="7"/>
      <c r="D69" s="7">
        <v>-0.75026999999999999</v>
      </c>
      <c r="E69" s="7">
        <v>-0.65156000000000003</v>
      </c>
      <c r="F69" s="7">
        <v>0.71089999999999998</v>
      </c>
      <c r="G69" s="7"/>
      <c r="H69" s="7"/>
      <c r="I69" s="7">
        <v>5.348E-2</v>
      </c>
    </row>
    <row r="70" spans="1:9" x14ac:dyDescent="0.3">
      <c r="A70" s="71">
        <v>44006</v>
      </c>
      <c r="B70" s="7">
        <v>-2.6854200000000001</v>
      </c>
      <c r="C70" s="7">
        <v>-0.25773000000000001</v>
      </c>
      <c r="D70" s="7">
        <v>-0.32307999999999998</v>
      </c>
      <c r="E70" s="7">
        <v>-1.67746</v>
      </c>
      <c r="F70" s="7">
        <v>-1.9467300000000001</v>
      </c>
      <c r="G70" s="7">
        <v>-2.8379999999999999E-2</v>
      </c>
      <c r="H70" s="7">
        <v>-0.82933000000000001</v>
      </c>
      <c r="I70" s="7">
        <v>-0.22717000000000001</v>
      </c>
    </row>
    <row r="71" spans="1:9" x14ac:dyDescent="0.3">
      <c r="A71" s="71">
        <v>44007</v>
      </c>
      <c r="B71" s="7">
        <v>0.78844000000000003</v>
      </c>
      <c r="C71" s="7">
        <v>-0.47987999999999997</v>
      </c>
      <c r="D71" s="7">
        <v>-1.01675</v>
      </c>
      <c r="E71" s="7">
        <v>1.175</v>
      </c>
      <c r="F71" s="7">
        <v>-1.2597400000000001</v>
      </c>
      <c r="G71" s="7">
        <v>-1.3248800000000001</v>
      </c>
      <c r="H71" s="7">
        <v>-0.57218000000000002</v>
      </c>
      <c r="I71" s="7">
        <v>-0.85046999999999995</v>
      </c>
    </row>
    <row r="72" spans="1:9" x14ac:dyDescent="0.3">
      <c r="A72" s="71">
        <v>44008</v>
      </c>
      <c r="B72" s="7">
        <v>-0.19556999999999999</v>
      </c>
      <c r="C72" s="7">
        <v>0.46365000000000001</v>
      </c>
      <c r="D72" s="7">
        <v>1.2628999999999999</v>
      </c>
      <c r="E72" s="7">
        <v>-1.66926</v>
      </c>
      <c r="F72" s="7">
        <v>1.0237099999999999</v>
      </c>
      <c r="G72" s="7">
        <v>1.7071099999999999</v>
      </c>
      <c r="H72" s="7">
        <v>1.50509</v>
      </c>
      <c r="I72" s="7">
        <v>-0.13508000000000001</v>
      </c>
    </row>
    <row r="73" spans="1:9" x14ac:dyDescent="0.3">
      <c r="A73" s="71">
        <v>44011</v>
      </c>
      <c r="B73" s="7">
        <v>0.26127</v>
      </c>
      <c r="C73" s="7">
        <v>-1.3106899999999999</v>
      </c>
      <c r="D73" s="7">
        <v>-1.23153</v>
      </c>
      <c r="E73" s="7">
        <v>0.16989000000000001</v>
      </c>
      <c r="F73" s="7">
        <v>-1.69964</v>
      </c>
      <c r="G73" s="7">
        <v>-1.2352700000000001</v>
      </c>
      <c r="H73" s="7">
        <v>-1.3519399999999999</v>
      </c>
      <c r="I73" s="7">
        <v>-0.24346999999999999</v>
      </c>
    </row>
    <row r="74" spans="1:9" x14ac:dyDescent="0.3">
      <c r="A74" s="71">
        <v>44012</v>
      </c>
      <c r="B74" s="7">
        <v>0.19544</v>
      </c>
      <c r="C74" s="7">
        <v>1.1036300000000001</v>
      </c>
      <c r="D74" s="7">
        <v>0.49341000000000002</v>
      </c>
      <c r="E74" s="7">
        <v>-0.58757999999999999</v>
      </c>
      <c r="F74" s="7">
        <v>1.13605</v>
      </c>
      <c r="G74" s="7">
        <v>0.77334000000000003</v>
      </c>
      <c r="H74" s="7">
        <v>0.44208999999999998</v>
      </c>
      <c r="I74" s="7">
        <v>0.12881000000000001</v>
      </c>
    </row>
    <row r="75" spans="1:9" x14ac:dyDescent="0.3">
      <c r="A75" s="71">
        <v>44013</v>
      </c>
      <c r="B75" s="7">
        <v>0.19506000000000001</v>
      </c>
      <c r="C75" s="7">
        <v>0.46253</v>
      </c>
      <c r="D75" s="7">
        <v>0.94652000000000003</v>
      </c>
      <c r="E75" s="7">
        <v>1.1069599999999999</v>
      </c>
      <c r="F75" s="7">
        <v>-0.97197</v>
      </c>
      <c r="G75" s="7">
        <v>-0.93794</v>
      </c>
      <c r="H75" s="7">
        <v>-0.35210999999999998</v>
      </c>
      <c r="I75" s="7">
        <v>0.16927</v>
      </c>
    </row>
    <row r="76" spans="1:9" x14ac:dyDescent="0.3">
      <c r="A76" s="71">
        <v>44014</v>
      </c>
      <c r="B76" s="7">
        <v>1.8169999999999999</v>
      </c>
      <c r="C76" s="7">
        <v>0.99448000000000003</v>
      </c>
      <c r="D76" s="7">
        <v>1.6097999999999999</v>
      </c>
      <c r="E76" s="7">
        <v>0.54779</v>
      </c>
      <c r="F76" s="7">
        <v>1.74597</v>
      </c>
      <c r="G76" s="7">
        <v>2.6013799999999998</v>
      </c>
      <c r="H76" s="7">
        <v>1.50177</v>
      </c>
      <c r="I76" s="7">
        <v>0.33122000000000001</v>
      </c>
    </row>
    <row r="77" spans="1:9" x14ac:dyDescent="0.3">
      <c r="A77" s="71">
        <v>44015</v>
      </c>
      <c r="B77" s="7">
        <v>-0.76482000000000006</v>
      </c>
      <c r="C77" s="7">
        <v>-0.12764</v>
      </c>
      <c r="D77" s="7">
        <v>-0.95054000000000005</v>
      </c>
      <c r="E77" s="7">
        <v>1.3616900000000001</v>
      </c>
      <c r="F77" s="7">
        <v>-0.43113000000000001</v>
      </c>
      <c r="G77" s="7">
        <v>1.864E-2</v>
      </c>
      <c r="H77" s="7">
        <v>0.43515999999999999</v>
      </c>
      <c r="I77" s="7">
        <v>0</v>
      </c>
    </row>
    <row r="78" spans="1:9" x14ac:dyDescent="0.3">
      <c r="A78" s="71">
        <v>44018</v>
      </c>
      <c r="B78" s="7">
        <v>1.4129700000000001</v>
      </c>
      <c r="C78" s="7">
        <v>0.32865</v>
      </c>
      <c r="D78" s="7">
        <v>0.63944000000000001</v>
      </c>
      <c r="E78" s="7">
        <v>-1.55383</v>
      </c>
      <c r="F78" s="7">
        <v>1.33094</v>
      </c>
      <c r="G78" s="7">
        <v>1.71482</v>
      </c>
      <c r="H78" s="7">
        <v>0.82321999999999995</v>
      </c>
      <c r="I78" s="7">
        <v>0.34360000000000002</v>
      </c>
    </row>
    <row r="79" spans="1:9" x14ac:dyDescent="0.3">
      <c r="A79" s="71">
        <v>44019</v>
      </c>
      <c r="B79" s="7">
        <v>-0.44331999999999999</v>
      </c>
      <c r="C79" s="7">
        <v>0.25478000000000001</v>
      </c>
      <c r="D79" s="7">
        <v>-0.66034999999999999</v>
      </c>
      <c r="E79" s="7">
        <v>-0.57657999999999998</v>
      </c>
      <c r="F79" s="7">
        <v>0.17097000000000001</v>
      </c>
      <c r="G79" s="7">
        <v>-0.86128000000000005</v>
      </c>
      <c r="H79" s="7">
        <v>-0.8165</v>
      </c>
      <c r="I79" s="7">
        <v>0.59755999999999998</v>
      </c>
    </row>
    <row r="80" spans="1:9" x14ac:dyDescent="0.3">
      <c r="A80" s="71">
        <v>44020</v>
      </c>
      <c r="B80" s="7">
        <v>-0.63612999999999997</v>
      </c>
      <c r="C80" s="7">
        <v>-5.4460000000000001E-2</v>
      </c>
      <c r="D80" s="7">
        <v>-0.25191000000000002</v>
      </c>
      <c r="E80" s="7">
        <v>-0.57086000000000003</v>
      </c>
      <c r="F80" s="7">
        <v>-1.13357</v>
      </c>
      <c r="G80" s="7">
        <v>-0.64695000000000003</v>
      </c>
      <c r="H80" s="7">
        <v>0.21664</v>
      </c>
      <c r="I80" s="7">
        <v>-0.60067999999999999</v>
      </c>
    </row>
    <row r="81" spans="1:9" x14ac:dyDescent="0.3">
      <c r="A81" s="71">
        <v>44021</v>
      </c>
      <c r="B81" s="7">
        <v>-0.44813999999999998</v>
      </c>
      <c r="C81" s="7">
        <v>0.19978000000000001</v>
      </c>
      <c r="D81" s="7">
        <v>-0.17433000000000001</v>
      </c>
      <c r="E81" s="7">
        <v>-1.0404199999999999</v>
      </c>
      <c r="F81" s="7">
        <v>-0.26451000000000002</v>
      </c>
      <c r="G81" s="7">
        <v>-0.66047</v>
      </c>
      <c r="H81" s="7">
        <v>-8.6470000000000005E-2</v>
      </c>
      <c r="I81" s="7">
        <v>-5.3719999999999997E-2</v>
      </c>
    </row>
    <row r="82" spans="1:9" x14ac:dyDescent="0.3">
      <c r="A82" s="71">
        <v>44022</v>
      </c>
      <c r="B82" s="7">
        <v>0.83601000000000003</v>
      </c>
      <c r="C82" s="7">
        <v>-0.21751000000000001</v>
      </c>
      <c r="D82" s="7">
        <v>-0.99390999999999996</v>
      </c>
      <c r="E82" s="7">
        <v>2.3039700000000001</v>
      </c>
      <c r="F82" s="7">
        <v>-0.21504999999999999</v>
      </c>
      <c r="G82" s="7">
        <v>-0.88959999999999995</v>
      </c>
      <c r="H82" s="7">
        <v>-0.21636</v>
      </c>
      <c r="I82" s="7">
        <v>-4.0309999999999999E-2</v>
      </c>
    </row>
    <row r="83" spans="1:9" x14ac:dyDescent="0.3">
      <c r="A83" s="71">
        <v>44025</v>
      </c>
      <c r="B83" s="7">
        <v>1.02041</v>
      </c>
      <c r="C83" s="7">
        <v>0.4723</v>
      </c>
      <c r="D83" s="7">
        <v>0.87441999999999998</v>
      </c>
      <c r="E83" s="7">
        <v>-1.5300199999999999</v>
      </c>
      <c r="F83" s="7">
        <v>0.14530000000000001</v>
      </c>
      <c r="G83" s="7">
        <v>1.92744</v>
      </c>
      <c r="H83" s="7">
        <v>0.99739999999999995</v>
      </c>
      <c r="I83" s="7">
        <v>0.19491</v>
      </c>
    </row>
    <row r="84" spans="1:9" x14ac:dyDescent="0.3">
      <c r="A84" s="71">
        <v>44026</v>
      </c>
      <c r="B84" s="7">
        <v>-0.75758000000000003</v>
      </c>
      <c r="C84" s="7">
        <v>-1.30175</v>
      </c>
      <c r="D84" s="7">
        <v>-0.37624000000000002</v>
      </c>
      <c r="E84" s="7">
        <v>1.3421700000000001</v>
      </c>
      <c r="F84" s="7">
        <v>-1.17923</v>
      </c>
      <c r="G84" s="7">
        <v>-7.4160000000000004E-2</v>
      </c>
      <c r="H84" s="7">
        <v>-0.68698999999999999</v>
      </c>
      <c r="I84" s="7">
        <v>0.49637999999999999</v>
      </c>
    </row>
    <row r="85" spans="1:9" x14ac:dyDescent="0.3">
      <c r="A85" s="71">
        <v>44027</v>
      </c>
      <c r="B85" s="7">
        <v>1.59033</v>
      </c>
      <c r="C85" s="7">
        <v>1.22733</v>
      </c>
      <c r="D85" s="7">
        <v>2.2519900000000002</v>
      </c>
      <c r="E85" s="7">
        <v>-0.56977999999999995</v>
      </c>
      <c r="F85" s="7">
        <v>2.1421999999999999</v>
      </c>
      <c r="G85" s="7">
        <v>1.9665999999999999</v>
      </c>
      <c r="H85" s="7">
        <v>1.72936</v>
      </c>
      <c r="I85" s="7">
        <v>-0.17354</v>
      </c>
    </row>
    <row r="86" spans="1:9" x14ac:dyDescent="0.3">
      <c r="A86" s="71">
        <v>44028</v>
      </c>
      <c r="B86" s="7">
        <v>-0.50094000000000005</v>
      </c>
      <c r="C86" s="7">
        <v>-0.38002000000000002</v>
      </c>
      <c r="D86" s="7">
        <v>-0.34894999999999998</v>
      </c>
      <c r="E86" s="7">
        <v>-0.55279999999999996</v>
      </c>
      <c r="F86" s="7">
        <v>-0.44081999999999999</v>
      </c>
      <c r="G86" s="7">
        <v>-0.39118999999999998</v>
      </c>
      <c r="H86" s="7">
        <v>-0.25498999999999999</v>
      </c>
      <c r="I86" s="7">
        <v>0.12035</v>
      </c>
    </row>
    <row r="87" spans="1:9" x14ac:dyDescent="0.3">
      <c r="A87" s="71">
        <v>44029</v>
      </c>
      <c r="B87" s="7">
        <v>0.12587000000000001</v>
      </c>
      <c r="C87" s="7">
        <v>0.38146999999999998</v>
      </c>
      <c r="D87" s="7">
        <v>0.48891000000000001</v>
      </c>
      <c r="E87" s="7">
        <v>0.14655000000000001</v>
      </c>
      <c r="F87" s="7">
        <v>-0.47350999999999999</v>
      </c>
      <c r="G87" s="7">
        <v>0.1096</v>
      </c>
      <c r="H87" s="7">
        <v>0.38346999999999998</v>
      </c>
      <c r="I87" s="7">
        <v>0.12689</v>
      </c>
    </row>
    <row r="88" spans="1:9" x14ac:dyDescent="0.3">
      <c r="A88" s="71">
        <v>44032</v>
      </c>
      <c r="B88" s="7">
        <v>0.69138999999999995</v>
      </c>
      <c r="C88" s="7">
        <v>0.34383000000000002</v>
      </c>
      <c r="D88" s="7">
        <v>-0.38733000000000001</v>
      </c>
      <c r="E88" s="7">
        <v>-0.11577</v>
      </c>
      <c r="F88" s="7">
        <v>0.54547000000000001</v>
      </c>
      <c r="G88" s="7">
        <v>9.1199999999999996E-3</v>
      </c>
      <c r="H88" s="7">
        <v>0.21221999999999999</v>
      </c>
      <c r="I88" s="7">
        <v>0.32682</v>
      </c>
    </row>
    <row r="89" spans="1:9" x14ac:dyDescent="0.3">
      <c r="A89" s="71">
        <v>44033</v>
      </c>
      <c r="B89" s="7">
        <v>6.2420000000000003E-2</v>
      </c>
      <c r="C89" s="7">
        <v>0.84760999999999997</v>
      </c>
      <c r="D89" s="7">
        <v>0.96597</v>
      </c>
      <c r="E89" s="7">
        <v>-0.14857000000000001</v>
      </c>
      <c r="F89" s="7">
        <v>1.5356000000000001</v>
      </c>
      <c r="G89" s="7">
        <v>2.3262200000000002</v>
      </c>
      <c r="H89" s="7">
        <v>1.3553599999999999</v>
      </c>
      <c r="I89" s="7">
        <v>0.41217999999999999</v>
      </c>
    </row>
    <row r="90" spans="1:9" x14ac:dyDescent="0.3">
      <c r="A90" s="71">
        <v>44034</v>
      </c>
      <c r="B90" s="7">
        <v>-0.74860000000000004</v>
      </c>
      <c r="C90" s="7">
        <v>-1.10873</v>
      </c>
      <c r="D90" s="7">
        <v>-1.5847599999999999</v>
      </c>
      <c r="E90" s="7">
        <v>-1.16873</v>
      </c>
      <c r="F90" s="7">
        <v>-1.6988300000000001</v>
      </c>
      <c r="G90" s="7">
        <v>-2.0237099999999999</v>
      </c>
      <c r="H90" s="7">
        <v>-1.4208099999999999</v>
      </c>
      <c r="I90" s="7">
        <v>0.15890000000000001</v>
      </c>
    </row>
    <row r="91" spans="1:9" x14ac:dyDescent="0.3">
      <c r="A91" s="71">
        <v>44035</v>
      </c>
      <c r="B91" s="7">
        <v>0.12570999999999999</v>
      </c>
      <c r="C91" s="7">
        <v>0.47016000000000002</v>
      </c>
      <c r="D91" s="7">
        <v>0.96057999999999999</v>
      </c>
      <c r="E91" s="7">
        <v>0.16483</v>
      </c>
      <c r="F91" s="7">
        <v>0.58857000000000004</v>
      </c>
      <c r="G91" s="7">
        <v>0.51865000000000006</v>
      </c>
      <c r="H91" s="7">
        <v>0.50868999999999998</v>
      </c>
      <c r="I91" s="7">
        <v>0.16525999999999999</v>
      </c>
    </row>
    <row r="92" spans="1:9" x14ac:dyDescent="0.3">
      <c r="A92" s="71">
        <v>44036</v>
      </c>
      <c r="B92" s="7">
        <v>-1.5693699999999999</v>
      </c>
      <c r="C92" s="7">
        <v>-1.3678900000000001</v>
      </c>
      <c r="D92" s="7">
        <v>-1.0496300000000001</v>
      </c>
      <c r="E92" s="7">
        <v>-3.1390000000000001E-2</v>
      </c>
      <c r="F92" s="7">
        <v>-1.6373500000000001</v>
      </c>
      <c r="G92" s="7">
        <v>-1.62035</v>
      </c>
      <c r="H92" s="7">
        <v>-1.47617</v>
      </c>
      <c r="I92" s="7">
        <v>0.56754000000000004</v>
      </c>
    </row>
    <row r="93" spans="1:9" x14ac:dyDescent="0.3">
      <c r="A93" s="71">
        <v>44039</v>
      </c>
      <c r="B93" s="7">
        <v>-0.19133</v>
      </c>
      <c r="C93" s="7">
        <v>-0.45619999999999999</v>
      </c>
      <c r="D93" s="7">
        <v>-1.24177</v>
      </c>
      <c r="E93" s="7">
        <v>-1.1282300000000001</v>
      </c>
      <c r="F93" s="7">
        <v>-0.87709000000000004</v>
      </c>
      <c r="G93" s="7">
        <v>-1.2237800000000001</v>
      </c>
      <c r="H93" s="7">
        <v>-0.42808000000000002</v>
      </c>
      <c r="I93" s="7">
        <v>-0.52497000000000005</v>
      </c>
    </row>
    <row r="94" spans="1:9" x14ac:dyDescent="0.3">
      <c r="A94" s="71">
        <v>44040</v>
      </c>
      <c r="B94" s="7">
        <v>0.19169</v>
      </c>
      <c r="C94" s="7">
        <v>9.1660000000000005E-2</v>
      </c>
      <c r="D94" s="7">
        <v>0.53220999999999996</v>
      </c>
      <c r="E94" s="7">
        <v>-0.69738</v>
      </c>
      <c r="F94" s="7">
        <v>1.53572</v>
      </c>
      <c r="G94" s="7">
        <v>-0.31672</v>
      </c>
      <c r="H94" s="7">
        <v>-8.5980000000000001E-2</v>
      </c>
      <c r="I94" s="7">
        <v>-7.2559999999999999E-2</v>
      </c>
    </row>
    <row r="95" spans="1:9" x14ac:dyDescent="0.3">
      <c r="A95" s="71">
        <v>44041</v>
      </c>
      <c r="B95" s="7">
        <v>-0.12755</v>
      </c>
      <c r="C95" s="7">
        <v>0.10989</v>
      </c>
      <c r="D95" s="7">
        <v>0.18059</v>
      </c>
      <c r="E95" s="7">
        <v>-1.2277800000000001</v>
      </c>
      <c r="F95" s="7">
        <v>-0.78337000000000001</v>
      </c>
      <c r="G95" s="7">
        <v>-0.29903999999999997</v>
      </c>
      <c r="H95" s="7">
        <v>0.43029000000000001</v>
      </c>
      <c r="I95" s="7">
        <v>0.15844</v>
      </c>
    </row>
    <row r="96" spans="1:9" x14ac:dyDescent="0.3">
      <c r="A96" s="71">
        <v>44042</v>
      </c>
      <c r="B96" s="7">
        <v>-2.4265599999999998</v>
      </c>
      <c r="C96" s="7">
        <v>-0.89644999999999997</v>
      </c>
      <c r="D96" s="7">
        <v>-1.0802099999999999</v>
      </c>
      <c r="E96" s="7">
        <v>-2.1097000000000001</v>
      </c>
      <c r="F96" s="7">
        <v>-1.3682000000000001</v>
      </c>
      <c r="G96" s="7">
        <v>-2.4088500000000002</v>
      </c>
      <c r="H96" s="7">
        <v>-1.4995700000000001</v>
      </c>
      <c r="I96" s="7">
        <v>-6.5900000000000004E-3</v>
      </c>
    </row>
    <row r="97" spans="1:9" x14ac:dyDescent="0.3">
      <c r="A97" s="71">
        <v>44043</v>
      </c>
      <c r="B97" s="7">
        <v>-0.78534000000000004</v>
      </c>
      <c r="C97" s="7">
        <v>0.25845000000000001</v>
      </c>
      <c r="D97" s="7">
        <v>-0.14233999999999999</v>
      </c>
      <c r="E97" s="7">
        <v>0.78341000000000005</v>
      </c>
      <c r="F97" s="7">
        <v>0.18978</v>
      </c>
      <c r="G97" s="7">
        <v>8.6440000000000003E-2</v>
      </c>
      <c r="H97" s="7">
        <v>-8.6989999999999998E-2</v>
      </c>
      <c r="I97" s="7">
        <v>0.62619000000000002</v>
      </c>
    </row>
    <row r="98" spans="1:9" x14ac:dyDescent="0.3">
      <c r="A98" s="71">
        <v>44046</v>
      </c>
      <c r="B98" s="7">
        <v>0</v>
      </c>
      <c r="C98" s="7">
        <v>1.0495300000000001</v>
      </c>
      <c r="D98" s="7">
        <v>0.62444999999999995</v>
      </c>
      <c r="E98" s="7">
        <v>2.6994699999999998</v>
      </c>
      <c r="F98" s="7">
        <v>-0.95945000000000003</v>
      </c>
      <c r="G98" s="7">
        <v>-0.54696999999999996</v>
      </c>
      <c r="H98" s="7">
        <v>0.13061</v>
      </c>
      <c r="I98" s="7">
        <v>-0.45854</v>
      </c>
    </row>
    <row r="99" spans="1:9" x14ac:dyDescent="0.3">
      <c r="A99" s="71">
        <v>44047</v>
      </c>
      <c r="B99" s="7">
        <v>1.7809999999999999</v>
      </c>
      <c r="C99" s="7">
        <v>0.34621000000000002</v>
      </c>
      <c r="D99" s="7">
        <v>2.4459999999999999E-2</v>
      </c>
      <c r="E99" s="7">
        <v>8.2089999999999996E-2</v>
      </c>
      <c r="F99" s="7">
        <v>1.7600199999999999</v>
      </c>
      <c r="G99" s="7">
        <v>1.88151</v>
      </c>
      <c r="H99" s="7">
        <v>4.3479999999999998E-2</v>
      </c>
      <c r="I99" s="7">
        <v>6.5809999999999994E-2</v>
      </c>
    </row>
    <row r="100" spans="1:9" x14ac:dyDescent="0.3">
      <c r="A100" s="71">
        <v>44048</v>
      </c>
      <c r="B100" s="7">
        <v>0.32403999999999999</v>
      </c>
      <c r="C100" s="7">
        <v>-0.30869999999999997</v>
      </c>
      <c r="D100" s="7">
        <v>6.6729999999999998E-2</v>
      </c>
      <c r="E100" s="7">
        <v>-0.97738000000000003</v>
      </c>
      <c r="F100" s="7">
        <v>0.38661000000000001</v>
      </c>
      <c r="G100" s="7">
        <v>1.19329</v>
      </c>
      <c r="H100" s="7">
        <v>0.91264999999999996</v>
      </c>
      <c r="I100" s="7">
        <v>0.21043999999999999</v>
      </c>
    </row>
    <row r="101" spans="1:9" x14ac:dyDescent="0.3">
      <c r="A101" s="71">
        <v>44049</v>
      </c>
      <c r="B101" s="7">
        <v>-0.83979000000000004</v>
      </c>
      <c r="C101" s="7">
        <v>0.34608</v>
      </c>
      <c r="D101" s="7">
        <v>-7.9500000000000005E-3</v>
      </c>
      <c r="E101" s="7">
        <v>-1.423E-2</v>
      </c>
      <c r="F101" s="7">
        <v>-0.43497000000000002</v>
      </c>
      <c r="G101" s="7">
        <v>-1.43191</v>
      </c>
      <c r="H101" s="7">
        <v>-1.16279</v>
      </c>
      <c r="I101" s="7">
        <v>5.2499999999999998E-2</v>
      </c>
    </row>
    <row r="102" spans="1:9" x14ac:dyDescent="0.3">
      <c r="A102" s="71">
        <v>44050</v>
      </c>
      <c r="B102" s="7">
        <v>0.26058999999999999</v>
      </c>
      <c r="C102" s="7">
        <v>0.58087</v>
      </c>
      <c r="D102" s="7">
        <v>6.1170000000000002E-2</v>
      </c>
      <c r="E102" s="7">
        <v>0.12032</v>
      </c>
      <c r="F102" s="7">
        <v>0.11402</v>
      </c>
      <c r="G102" s="7">
        <v>0.37030000000000002</v>
      </c>
      <c r="H102" s="7">
        <v>0.30501</v>
      </c>
      <c r="I102" s="7">
        <v>5.9029999999999999E-2</v>
      </c>
    </row>
    <row r="103" spans="1:9" x14ac:dyDescent="0.3">
      <c r="A103" s="71">
        <v>44053</v>
      </c>
      <c r="B103" s="7">
        <v>0.19492999999999999</v>
      </c>
      <c r="C103" s="7">
        <v>-1.805E-2</v>
      </c>
      <c r="D103" s="7">
        <v>1.1617999999999999</v>
      </c>
      <c r="E103" s="7">
        <v>2.7944499999999999</v>
      </c>
      <c r="F103" s="7">
        <v>1.5147699999999999</v>
      </c>
      <c r="G103" s="7">
        <v>1.2392399999999999</v>
      </c>
      <c r="H103" s="7">
        <v>0.60816999999999999</v>
      </c>
      <c r="I103" s="7">
        <v>3.9329999999999997E-2</v>
      </c>
    </row>
    <row r="104" spans="1:9" x14ac:dyDescent="0.3">
      <c r="A104" s="71">
        <v>44054</v>
      </c>
      <c r="B104" s="7">
        <v>1.5564199999999999</v>
      </c>
      <c r="C104" s="7">
        <v>0.25270999999999999</v>
      </c>
      <c r="D104" s="7">
        <v>1.3114600000000001</v>
      </c>
      <c r="E104" s="7">
        <v>0.31047999999999998</v>
      </c>
      <c r="F104" s="7">
        <v>1.6364700000000001</v>
      </c>
      <c r="G104" s="7">
        <v>2.85928</v>
      </c>
      <c r="H104" s="7">
        <v>1.3385100000000001</v>
      </c>
      <c r="I104" s="7">
        <v>9.1740000000000002E-2</v>
      </c>
    </row>
    <row r="105" spans="1:9" x14ac:dyDescent="0.3">
      <c r="A105" s="71">
        <v>44055</v>
      </c>
      <c r="B105" s="7">
        <v>1.0217099999999999</v>
      </c>
      <c r="C105" s="7">
        <v>-1.8010000000000002E-2</v>
      </c>
      <c r="D105" s="7">
        <v>-0.10764</v>
      </c>
      <c r="E105" s="7">
        <v>0.14729999999999999</v>
      </c>
      <c r="F105" s="7">
        <v>-0.25541999999999998</v>
      </c>
      <c r="G105" s="7">
        <v>0.55413999999999997</v>
      </c>
      <c r="H105" s="7">
        <v>0.12781999999999999</v>
      </c>
      <c r="I105" s="7">
        <v>-2.6190000000000001E-2</v>
      </c>
    </row>
    <row r="106" spans="1:9" x14ac:dyDescent="0.3">
      <c r="A106" s="71">
        <v>44056</v>
      </c>
      <c r="B106" s="7">
        <v>-0.50568999999999997</v>
      </c>
      <c r="C106" s="7">
        <v>-0.30614000000000002</v>
      </c>
      <c r="D106" s="7">
        <v>-0.33423999999999998</v>
      </c>
      <c r="E106" s="7">
        <v>-0.32135999999999998</v>
      </c>
      <c r="F106" s="7">
        <v>0.21862999999999999</v>
      </c>
      <c r="G106" s="7">
        <v>-0.28910000000000002</v>
      </c>
      <c r="H106" s="7">
        <v>0.42553000000000002</v>
      </c>
      <c r="I106" s="7">
        <v>0.44529000000000002</v>
      </c>
    </row>
    <row r="107" spans="1:9" x14ac:dyDescent="0.3">
      <c r="A107" s="71">
        <v>44057</v>
      </c>
      <c r="B107" s="7">
        <v>-1.20712</v>
      </c>
      <c r="C107" s="7">
        <v>-0.18064</v>
      </c>
      <c r="D107" s="7">
        <v>-0.48653999999999997</v>
      </c>
      <c r="E107" s="7">
        <v>-9.5759999999999998E-2</v>
      </c>
      <c r="F107" s="7">
        <v>-1.5678799999999999</v>
      </c>
      <c r="G107" s="7">
        <v>-2.0386000000000002</v>
      </c>
      <c r="H107" s="7">
        <v>-1.1016900000000001</v>
      </c>
      <c r="I107" s="7">
        <v>-0.76275999999999999</v>
      </c>
    </row>
    <row r="108" spans="1:9" x14ac:dyDescent="0.3">
      <c r="A108" s="71">
        <v>44060</v>
      </c>
      <c r="B108" s="7">
        <v>0.25723000000000001</v>
      </c>
      <c r="C108" s="7">
        <v>1.8100000000000002E-2</v>
      </c>
      <c r="D108" s="7">
        <v>-4.428E-2</v>
      </c>
      <c r="E108" s="7">
        <v>-0.24879999999999999</v>
      </c>
      <c r="F108" s="7">
        <v>0.39008999999999999</v>
      </c>
      <c r="G108" s="7">
        <v>0.41620000000000001</v>
      </c>
      <c r="H108" s="7">
        <v>0.25707000000000002</v>
      </c>
      <c r="I108" s="7">
        <v>-1.9709999999999998E-2</v>
      </c>
    </row>
    <row r="109" spans="1:9" x14ac:dyDescent="0.3">
      <c r="A109" s="71">
        <v>44061</v>
      </c>
      <c r="B109" s="7">
        <v>-0.51315</v>
      </c>
      <c r="C109" s="7">
        <v>-0.28949000000000003</v>
      </c>
      <c r="D109" s="7">
        <v>-5.484E-2</v>
      </c>
      <c r="E109" s="7">
        <v>0.51417999999999997</v>
      </c>
      <c r="F109" s="7">
        <v>0.74534999999999996</v>
      </c>
      <c r="G109" s="7">
        <v>0.36842999999999998</v>
      </c>
      <c r="H109" s="7">
        <v>0.51282000000000005</v>
      </c>
      <c r="I109" s="7">
        <v>3.9419999999999997E-2</v>
      </c>
    </row>
    <row r="110" spans="1:9" x14ac:dyDescent="0.3">
      <c r="A110" s="71">
        <v>44062</v>
      </c>
      <c r="B110" s="7">
        <v>0.83816999999999997</v>
      </c>
      <c r="C110" s="7">
        <v>7.2580000000000006E-2</v>
      </c>
      <c r="D110" s="7">
        <v>0.44740999999999997</v>
      </c>
      <c r="E110" s="7">
        <v>-0.99414999999999998</v>
      </c>
      <c r="F110" s="7">
        <v>-1.31568</v>
      </c>
      <c r="G110" s="7">
        <v>-1.1012200000000001</v>
      </c>
      <c r="H110" s="7">
        <v>-0.34014</v>
      </c>
      <c r="I110" s="7">
        <v>1.3140000000000001E-2</v>
      </c>
    </row>
    <row r="111" spans="1:9" x14ac:dyDescent="0.3">
      <c r="A111" s="71">
        <v>44063</v>
      </c>
      <c r="B111" s="7">
        <v>-1.0869599999999999</v>
      </c>
      <c r="C111" s="7">
        <v>9.0660000000000004E-2</v>
      </c>
      <c r="D111" s="7">
        <v>-0.95462999999999998</v>
      </c>
      <c r="E111" s="7">
        <v>0.47941</v>
      </c>
      <c r="F111" s="7">
        <v>-0.25777</v>
      </c>
      <c r="G111" s="7">
        <v>-0.38972000000000001</v>
      </c>
      <c r="H111" s="7">
        <v>-0.38396000000000002</v>
      </c>
      <c r="I111" s="7">
        <v>-6.5700000000000003E-3</v>
      </c>
    </row>
    <row r="112" spans="1:9" x14ac:dyDescent="0.3">
      <c r="A112" s="71">
        <v>44064</v>
      </c>
      <c r="B112" s="7">
        <v>-0.25856000000000001</v>
      </c>
      <c r="C112" s="7">
        <v>0.68840999999999997</v>
      </c>
      <c r="D112" s="7">
        <v>0.12864999999999999</v>
      </c>
      <c r="E112" s="7">
        <v>0.97975000000000001</v>
      </c>
      <c r="F112" s="7">
        <v>-0.43029000000000001</v>
      </c>
      <c r="G112" s="7">
        <v>-0.31672</v>
      </c>
      <c r="H112" s="7">
        <v>-0.25696000000000002</v>
      </c>
      <c r="I112" s="7">
        <v>0.55169000000000001</v>
      </c>
    </row>
    <row r="113" spans="1:9" x14ac:dyDescent="0.3">
      <c r="A113" s="71">
        <v>44067</v>
      </c>
      <c r="B113" s="7">
        <v>1.62022</v>
      </c>
      <c r="C113" s="7">
        <v>0.28787000000000001</v>
      </c>
      <c r="D113" s="7">
        <v>0.89895999999999998</v>
      </c>
      <c r="E113" s="7">
        <v>0.91861000000000004</v>
      </c>
      <c r="F113" s="7">
        <v>0.74126000000000003</v>
      </c>
      <c r="G113" s="7">
        <v>1.94374</v>
      </c>
      <c r="H113" s="7">
        <v>1.2022299999999999</v>
      </c>
      <c r="I113" s="7">
        <v>-0.38536999999999999</v>
      </c>
    </row>
    <row r="114" spans="1:9" x14ac:dyDescent="0.3">
      <c r="A114" s="71">
        <v>44068</v>
      </c>
      <c r="B114" s="7">
        <v>-0.31888</v>
      </c>
      <c r="C114" s="7">
        <v>0.23322999999999999</v>
      </c>
      <c r="D114" s="7">
        <v>0.75409000000000004</v>
      </c>
      <c r="E114" s="7">
        <v>-0.92922000000000005</v>
      </c>
      <c r="F114" s="7">
        <v>0.22214999999999999</v>
      </c>
      <c r="G114" s="7">
        <v>1.31084</v>
      </c>
      <c r="H114" s="7">
        <v>0.42426999999999998</v>
      </c>
      <c r="I114" s="7">
        <v>0.14424999999999999</v>
      </c>
    </row>
    <row r="115" spans="1:9" x14ac:dyDescent="0.3">
      <c r="A115" s="71">
        <v>44069</v>
      </c>
      <c r="B115" s="7">
        <v>0.76775000000000004</v>
      </c>
      <c r="C115" s="7">
        <v>0.39377000000000001</v>
      </c>
      <c r="D115" s="7">
        <v>-0.50468999999999997</v>
      </c>
      <c r="E115" s="7">
        <v>-2.418E-2</v>
      </c>
      <c r="F115" s="7">
        <v>-0.14921999999999999</v>
      </c>
      <c r="G115" s="7">
        <v>-0.70574999999999999</v>
      </c>
      <c r="H115" s="7">
        <v>-0.54922000000000004</v>
      </c>
      <c r="I115" s="7">
        <v>0.49761</v>
      </c>
    </row>
    <row r="116" spans="1:9" x14ac:dyDescent="0.3">
      <c r="A116" s="71">
        <v>44070</v>
      </c>
      <c r="B116" s="7">
        <v>-0.63492000000000004</v>
      </c>
      <c r="C116" s="7">
        <v>0.73097000000000001</v>
      </c>
      <c r="D116" s="7">
        <v>1.24136</v>
      </c>
      <c r="E116" s="7">
        <v>-0.21976000000000001</v>
      </c>
      <c r="F116" s="7">
        <v>0.47626000000000002</v>
      </c>
      <c r="G116" s="7">
        <v>-0.34627000000000002</v>
      </c>
      <c r="H116" s="7">
        <v>0.25489000000000001</v>
      </c>
      <c r="I116" s="7">
        <v>3.2579999999999998E-2</v>
      </c>
    </row>
    <row r="117" spans="1:9" x14ac:dyDescent="0.3">
      <c r="A117" s="71">
        <v>44071</v>
      </c>
      <c r="B117" s="7">
        <v>-0.51117999999999997</v>
      </c>
      <c r="C117" s="7">
        <v>-0.53097000000000005</v>
      </c>
      <c r="D117" s="7">
        <v>-1.5103800000000001</v>
      </c>
      <c r="E117" s="7">
        <v>0.73794000000000004</v>
      </c>
      <c r="F117" s="7">
        <v>-0.45634000000000002</v>
      </c>
      <c r="G117" s="7">
        <v>-9.1400000000000006E-3</v>
      </c>
      <c r="H117" s="7">
        <v>-0.88983000000000001</v>
      </c>
      <c r="I117" s="7">
        <v>-0.44288</v>
      </c>
    </row>
    <row r="118" spans="1:9" x14ac:dyDescent="0.3">
      <c r="A118" s="71">
        <v>44074</v>
      </c>
      <c r="B118" s="7">
        <v>0</v>
      </c>
      <c r="C118" s="7">
        <v>-0.48043000000000002</v>
      </c>
      <c r="D118" s="7">
        <v>-0.62465000000000004</v>
      </c>
      <c r="E118" s="7">
        <v>-1.82637</v>
      </c>
      <c r="F118" s="7">
        <v>-7.707E-2</v>
      </c>
      <c r="G118" s="7">
        <v>-3.6580000000000001E-2</v>
      </c>
      <c r="H118" s="7">
        <v>-0.17101</v>
      </c>
      <c r="I118" s="7">
        <v>0</v>
      </c>
    </row>
    <row r="119" spans="1:9" x14ac:dyDescent="0.3">
      <c r="A119" s="71">
        <v>44075</v>
      </c>
      <c r="B119" s="7">
        <v>-1.02762</v>
      </c>
      <c r="C119" s="7">
        <v>-0.17879</v>
      </c>
      <c r="D119" s="7">
        <v>-0.81274000000000002</v>
      </c>
      <c r="E119" s="7">
        <v>0.50027999999999995</v>
      </c>
      <c r="F119" s="7">
        <v>-1.0528599999999999</v>
      </c>
      <c r="G119" s="7">
        <v>-1.31735</v>
      </c>
      <c r="H119" s="7">
        <v>-8.5650000000000004E-2</v>
      </c>
      <c r="I119" s="7">
        <v>7.1959999999999996E-2</v>
      </c>
    </row>
    <row r="120" spans="1:9" x14ac:dyDescent="0.3">
      <c r="A120" s="71">
        <v>44076</v>
      </c>
      <c r="B120" s="7">
        <v>1.49254</v>
      </c>
      <c r="C120" s="7">
        <v>1.7553300000000001</v>
      </c>
      <c r="D120" s="7">
        <v>2.62601</v>
      </c>
      <c r="E120" s="7">
        <v>1.3794</v>
      </c>
      <c r="F120" s="7">
        <v>0.83257000000000003</v>
      </c>
      <c r="G120" s="7">
        <v>0.92703999999999998</v>
      </c>
      <c r="H120" s="7">
        <v>0.98585999999999996</v>
      </c>
      <c r="I120" s="7">
        <v>0.15035999999999999</v>
      </c>
    </row>
    <row r="121" spans="1:9" x14ac:dyDescent="0.3">
      <c r="A121" s="71">
        <v>44077</v>
      </c>
      <c r="B121" s="7">
        <v>-1.4705900000000001</v>
      </c>
      <c r="C121" s="7">
        <v>0.26404</v>
      </c>
      <c r="D121" s="7">
        <v>0.90905999999999998</v>
      </c>
      <c r="E121" s="7">
        <v>-1.41496</v>
      </c>
      <c r="F121" s="7">
        <v>0.27916000000000002</v>
      </c>
      <c r="G121" s="7">
        <v>1.0379400000000001</v>
      </c>
      <c r="H121" s="7">
        <v>0.38200000000000001</v>
      </c>
      <c r="I121" s="7">
        <v>-2.6110000000000001E-2</v>
      </c>
    </row>
    <row r="122" spans="1:9" x14ac:dyDescent="0.3">
      <c r="A122" s="71">
        <v>44078</v>
      </c>
      <c r="B122" s="7">
        <v>-1.0382899999999999</v>
      </c>
      <c r="C122" s="7">
        <v>-1.6327199999999999</v>
      </c>
      <c r="D122" s="7">
        <v>-1.69343</v>
      </c>
      <c r="E122" s="7">
        <v>0.48526999999999998</v>
      </c>
      <c r="F122" s="7">
        <v>-1.2403</v>
      </c>
      <c r="G122" s="7">
        <v>-0.76363999999999999</v>
      </c>
      <c r="H122" s="7">
        <v>-1.8181799999999999</v>
      </c>
      <c r="I122" s="7">
        <v>-0.16975999999999999</v>
      </c>
    </row>
    <row r="123" spans="1:9" x14ac:dyDescent="0.3">
      <c r="A123" s="71">
        <v>44081</v>
      </c>
      <c r="B123" s="7">
        <v>1.5737699999999999</v>
      </c>
      <c r="C123" s="7">
        <v>-0.37480000000000002</v>
      </c>
      <c r="D123" s="7">
        <v>-0.52419000000000004</v>
      </c>
      <c r="E123" s="7">
        <v>0.39768999999999999</v>
      </c>
      <c r="F123" s="7">
        <v>8.2900000000000001E-2</v>
      </c>
      <c r="G123" s="7">
        <v>-0.43972</v>
      </c>
      <c r="H123" s="7">
        <v>-0.43065999999999999</v>
      </c>
      <c r="I123" s="7">
        <v>0</v>
      </c>
    </row>
    <row r="124" spans="1:9" x14ac:dyDescent="0.3">
      <c r="A124" s="71">
        <v>44082</v>
      </c>
      <c r="B124" s="7">
        <v>-1.09748</v>
      </c>
      <c r="C124" s="7">
        <v>-0.57326999999999995</v>
      </c>
      <c r="D124" s="7">
        <v>-0.72331000000000001</v>
      </c>
      <c r="E124" s="7">
        <v>-0.74185000000000001</v>
      </c>
      <c r="F124" s="7">
        <v>-1.0395700000000001</v>
      </c>
      <c r="G124" s="7">
        <v>-0.60729</v>
      </c>
      <c r="H124" s="7">
        <v>-0.47577999999999998</v>
      </c>
      <c r="I124" s="7">
        <v>-0.12426</v>
      </c>
    </row>
    <row r="125" spans="1:9" x14ac:dyDescent="0.3">
      <c r="A125" s="71">
        <v>44083</v>
      </c>
      <c r="B125" s="7">
        <v>1.8929499999999999</v>
      </c>
      <c r="C125" s="7">
        <v>0.21622</v>
      </c>
      <c r="D125" s="7">
        <v>1.16022</v>
      </c>
      <c r="E125" s="7">
        <v>0.62263999999999997</v>
      </c>
      <c r="F125" s="7">
        <v>1.891E-2</v>
      </c>
      <c r="G125" s="7">
        <v>0.67579999999999996</v>
      </c>
      <c r="H125" s="7">
        <v>0.95611000000000002</v>
      </c>
      <c r="I125" s="7">
        <v>9.1679999999999998E-2</v>
      </c>
    </row>
    <row r="126" spans="1:9" x14ac:dyDescent="0.3">
      <c r="A126" s="71">
        <v>44084</v>
      </c>
      <c r="B126" s="7">
        <v>-0.64061000000000001</v>
      </c>
      <c r="C126" s="7">
        <v>0.21575</v>
      </c>
      <c r="D126" s="7">
        <v>-0.12916</v>
      </c>
      <c r="E126" s="7">
        <v>-0.15389</v>
      </c>
      <c r="F126" s="7">
        <v>-1.6427799999999999</v>
      </c>
      <c r="G126" s="7">
        <v>1.0023</v>
      </c>
      <c r="H126" s="7">
        <v>0.43047999999999997</v>
      </c>
      <c r="I126" s="7">
        <v>3.2710000000000003E-2</v>
      </c>
    </row>
    <row r="127" spans="1:9" x14ac:dyDescent="0.3">
      <c r="A127" s="71">
        <v>44085</v>
      </c>
      <c r="B127" s="7">
        <v>6.447E-2</v>
      </c>
      <c r="C127" s="7">
        <v>-0.53820999999999997</v>
      </c>
      <c r="D127" s="7">
        <v>-0.67083000000000004</v>
      </c>
      <c r="E127" s="7">
        <v>0.77327000000000001</v>
      </c>
      <c r="F127" s="7">
        <v>0.21027000000000001</v>
      </c>
      <c r="G127" s="7">
        <v>-0.34595999999999999</v>
      </c>
      <c r="H127" s="7">
        <v>-8.5730000000000001E-2</v>
      </c>
      <c r="I127" s="7">
        <v>-0.10464</v>
      </c>
    </row>
    <row r="128" spans="1:9" x14ac:dyDescent="0.3">
      <c r="A128" s="71">
        <v>44088</v>
      </c>
      <c r="B128" s="7">
        <v>0.25773000000000001</v>
      </c>
      <c r="C128" s="7">
        <v>0.55915999999999999</v>
      </c>
      <c r="D128" s="7">
        <v>0.77551000000000003</v>
      </c>
      <c r="E128" s="7">
        <v>-0.37132999999999999</v>
      </c>
      <c r="F128" s="7">
        <v>0.45837</v>
      </c>
      <c r="G128" s="7">
        <v>0.30148000000000003</v>
      </c>
      <c r="H128" s="7">
        <v>0.1716</v>
      </c>
      <c r="I128" s="7">
        <v>-6.5500000000000003E-3</v>
      </c>
    </row>
    <row r="129" spans="1:9" x14ac:dyDescent="0.3">
      <c r="A129" s="71">
        <v>44089</v>
      </c>
      <c r="B129" s="7">
        <v>0.57840999999999998</v>
      </c>
      <c r="C129" s="7">
        <v>0.59192999999999996</v>
      </c>
      <c r="D129" s="7">
        <v>1.01742</v>
      </c>
      <c r="E129" s="7">
        <v>4.3899999999999998E-3</v>
      </c>
      <c r="F129" s="7">
        <v>0.98448000000000002</v>
      </c>
      <c r="G129" s="7">
        <v>0.30968000000000001</v>
      </c>
      <c r="H129" s="7">
        <v>0.59957000000000005</v>
      </c>
      <c r="I129" s="7">
        <v>6.5479999999999997E-2</v>
      </c>
    </row>
    <row r="130" spans="1:9" x14ac:dyDescent="0.3">
      <c r="A130" s="71">
        <v>44090</v>
      </c>
      <c r="B130" s="7">
        <v>0.51117999999999997</v>
      </c>
      <c r="C130" s="7">
        <v>0.24964</v>
      </c>
      <c r="D130" s="7">
        <v>0.46234999999999998</v>
      </c>
      <c r="E130" s="7">
        <v>-0.23616000000000001</v>
      </c>
      <c r="F130" s="7">
        <v>1.21899</v>
      </c>
      <c r="G130" s="7">
        <v>-4.5400000000000003E-2</v>
      </c>
      <c r="H130" s="7">
        <v>0.55342999999999998</v>
      </c>
      <c r="I130" s="7">
        <v>7.1980000000000002E-2</v>
      </c>
    </row>
    <row r="131" spans="1:9" x14ac:dyDescent="0.3">
      <c r="A131" s="71">
        <v>44091</v>
      </c>
      <c r="B131" s="7">
        <v>-0.44501000000000002</v>
      </c>
      <c r="C131" s="7">
        <v>-0.62255000000000005</v>
      </c>
      <c r="D131" s="7">
        <v>-0.70421999999999996</v>
      </c>
      <c r="E131" s="7">
        <v>0.78527999999999998</v>
      </c>
      <c r="F131" s="7">
        <v>-0.64437999999999995</v>
      </c>
      <c r="G131" s="7">
        <v>-0.38153999999999999</v>
      </c>
      <c r="H131" s="7">
        <v>-0.59272000000000002</v>
      </c>
      <c r="I131" s="7">
        <v>-7.8460000000000002E-2</v>
      </c>
    </row>
    <row r="132" spans="1:9" x14ac:dyDescent="0.3">
      <c r="A132" s="71">
        <v>44092</v>
      </c>
      <c r="B132" s="7">
        <v>-0.63856999999999997</v>
      </c>
      <c r="C132" s="7">
        <v>-5.3699999999999998E-2</v>
      </c>
      <c r="D132" s="7">
        <v>-8.0000000000000004E-4</v>
      </c>
      <c r="E132" s="7">
        <v>-7.0599999999999996E-2</v>
      </c>
      <c r="F132" s="7">
        <v>-0.57816000000000001</v>
      </c>
      <c r="G132" s="7">
        <v>-0.44684000000000001</v>
      </c>
      <c r="H132" s="7">
        <v>0.34072000000000002</v>
      </c>
      <c r="I132" s="7">
        <v>-4.5809999999999997E-2</v>
      </c>
    </row>
    <row r="133" spans="1:9" x14ac:dyDescent="0.3">
      <c r="A133" s="71">
        <v>44095</v>
      </c>
      <c r="B133" s="7">
        <v>-3.4061699999999999</v>
      </c>
      <c r="C133" s="7">
        <v>-1.23567</v>
      </c>
      <c r="D133" s="7">
        <v>-1.9053100000000001</v>
      </c>
      <c r="E133" s="7">
        <v>0.76443000000000005</v>
      </c>
      <c r="F133" s="7">
        <v>-4.1565700000000003</v>
      </c>
      <c r="G133" s="7">
        <v>-4.2410899999999998</v>
      </c>
      <c r="H133" s="7">
        <v>-2.88625</v>
      </c>
      <c r="I133" s="7">
        <v>-0.43208000000000002</v>
      </c>
    </row>
    <row r="134" spans="1:9" x14ac:dyDescent="0.3">
      <c r="A134" s="71">
        <v>44096</v>
      </c>
      <c r="B134" s="7">
        <v>0.3992</v>
      </c>
      <c r="C134" s="7">
        <v>0.27199000000000001</v>
      </c>
      <c r="D134" s="7">
        <v>0.20644999999999999</v>
      </c>
      <c r="E134" s="7">
        <v>-0.91461000000000003</v>
      </c>
      <c r="F134" s="7">
        <v>-0.14122999999999999</v>
      </c>
      <c r="G134" s="7">
        <v>0.19131000000000001</v>
      </c>
      <c r="H134" s="7">
        <v>0.17483000000000001</v>
      </c>
      <c r="I134" s="7">
        <v>-0.25642999999999999</v>
      </c>
    </row>
    <row r="135" spans="1:9" x14ac:dyDescent="0.3">
      <c r="A135" s="71">
        <v>44097</v>
      </c>
      <c r="B135" s="7">
        <v>0.46388000000000001</v>
      </c>
      <c r="C135" s="7">
        <v>0.65098999999999996</v>
      </c>
      <c r="D135" s="7">
        <v>0.84494000000000002</v>
      </c>
      <c r="E135" s="7">
        <v>-1.1724399999999999</v>
      </c>
      <c r="F135" s="7">
        <v>2.25813</v>
      </c>
      <c r="G135" s="7">
        <v>0.92610000000000003</v>
      </c>
      <c r="H135" s="7">
        <v>0.87260000000000004</v>
      </c>
      <c r="I135" s="7">
        <v>-3.9550000000000002E-2</v>
      </c>
    </row>
    <row r="136" spans="1:9" x14ac:dyDescent="0.3">
      <c r="A136" s="71">
        <v>44098</v>
      </c>
      <c r="B136" s="7">
        <v>-1.12137</v>
      </c>
      <c r="C136" s="7">
        <v>-1.0959399999999999</v>
      </c>
      <c r="D136" s="7">
        <v>-1.70384</v>
      </c>
      <c r="E136" s="7">
        <v>0.74960000000000004</v>
      </c>
      <c r="F136" s="7">
        <v>-1.6327799999999999</v>
      </c>
      <c r="G136" s="7">
        <v>-1.2014</v>
      </c>
      <c r="H136" s="7">
        <v>-0.86504999999999999</v>
      </c>
      <c r="I136" s="7">
        <v>-0.40886</v>
      </c>
    </row>
    <row r="137" spans="1:9" x14ac:dyDescent="0.3">
      <c r="A137" s="71">
        <v>44099</v>
      </c>
      <c r="B137" s="7">
        <v>-0.26684000000000002</v>
      </c>
      <c r="C137" s="7">
        <v>3.6330000000000001E-2</v>
      </c>
      <c r="D137" s="7">
        <v>0.18507999999999999</v>
      </c>
      <c r="E137" s="7">
        <v>0.99153999999999998</v>
      </c>
      <c r="F137" s="7">
        <v>-1.1972499999999999</v>
      </c>
      <c r="G137" s="7">
        <v>-2.3266900000000001</v>
      </c>
      <c r="H137" s="7">
        <v>-1.52705</v>
      </c>
      <c r="I137" s="7">
        <v>-0.16553999999999999</v>
      </c>
    </row>
    <row r="138" spans="1:9" x14ac:dyDescent="0.3">
      <c r="A138" s="71">
        <v>44102</v>
      </c>
      <c r="B138" s="7">
        <v>2.4080300000000001</v>
      </c>
      <c r="C138" s="7">
        <v>1.3619000000000001</v>
      </c>
      <c r="D138" s="7">
        <v>2.1978499999999999</v>
      </c>
      <c r="E138" s="7">
        <v>0.10825</v>
      </c>
      <c r="F138" s="7">
        <v>4.1852900000000002</v>
      </c>
      <c r="G138" s="7">
        <v>2.9899</v>
      </c>
      <c r="H138" s="7">
        <v>2.61409</v>
      </c>
      <c r="I138" s="7">
        <v>0.23877000000000001</v>
      </c>
    </row>
    <row r="139" spans="1:9" x14ac:dyDescent="0.3">
      <c r="A139" s="71">
        <v>44103</v>
      </c>
      <c r="B139" s="7">
        <v>-0.45722000000000002</v>
      </c>
      <c r="C139" s="7">
        <v>-8.9569999999999997E-2</v>
      </c>
      <c r="D139" s="7">
        <v>-0.62165999999999999</v>
      </c>
      <c r="E139" s="7">
        <v>-2.4804900000000001</v>
      </c>
      <c r="F139" s="7">
        <v>-1.4218</v>
      </c>
      <c r="G139" s="7">
        <v>-9.5180000000000001E-2</v>
      </c>
      <c r="H139" s="7">
        <v>0.12953000000000001</v>
      </c>
      <c r="I139" s="7">
        <v>0.10587000000000001</v>
      </c>
    </row>
    <row r="140" spans="1:9" x14ac:dyDescent="0.3">
      <c r="A140" s="71">
        <v>44104</v>
      </c>
      <c r="B140" s="7">
        <v>-0.13123000000000001</v>
      </c>
      <c r="C140" s="7">
        <v>0.35861999999999999</v>
      </c>
      <c r="D140" s="7">
        <v>3.8710000000000001E-2</v>
      </c>
      <c r="E140" s="7">
        <v>0.66008</v>
      </c>
      <c r="F140" s="7">
        <v>0.42357</v>
      </c>
      <c r="G140" s="7">
        <v>-0.77171999999999996</v>
      </c>
      <c r="H140" s="7">
        <v>-0.43121999999999999</v>
      </c>
      <c r="I140" s="7">
        <v>0.17846999999999999</v>
      </c>
    </row>
    <row r="141" spans="1:9" x14ac:dyDescent="0.3">
      <c r="A141" s="71">
        <v>44105</v>
      </c>
      <c r="B141" s="7">
        <v>0.13141</v>
      </c>
      <c r="C141" s="7">
        <v>3.5729999999999998E-2</v>
      </c>
      <c r="D141" s="7">
        <v>-1.993E-2</v>
      </c>
      <c r="E141" s="7">
        <v>-1.2282500000000001</v>
      </c>
      <c r="F141" s="7">
        <v>7.4940000000000007E-2</v>
      </c>
      <c r="G141" s="7">
        <v>0.56649000000000005</v>
      </c>
      <c r="H141" s="7">
        <v>0.82286999999999999</v>
      </c>
      <c r="I141" s="7">
        <v>0.17815</v>
      </c>
    </row>
    <row r="142" spans="1:9" x14ac:dyDescent="0.3">
      <c r="A142" s="71">
        <v>44106</v>
      </c>
      <c r="B142" s="7">
        <v>0.26246999999999998</v>
      </c>
      <c r="C142" s="7">
        <v>-0.12501999999999999</v>
      </c>
      <c r="D142" s="7">
        <v>-0.27288000000000001</v>
      </c>
      <c r="E142" s="7">
        <v>2.5217200000000002</v>
      </c>
      <c r="F142" s="7">
        <v>1.0240000000000001E-2</v>
      </c>
      <c r="G142" s="7">
        <v>-1.1074999999999999</v>
      </c>
      <c r="H142" s="7">
        <v>-0.47250999999999999</v>
      </c>
      <c r="I142" s="7">
        <v>4.6100000000000002E-2</v>
      </c>
    </row>
    <row r="143" spans="1:9" x14ac:dyDescent="0.3">
      <c r="A143" s="71">
        <v>44109</v>
      </c>
      <c r="B143" s="7">
        <v>0.98168</v>
      </c>
      <c r="C143" s="7">
        <v>3.5770000000000003E-2</v>
      </c>
      <c r="D143" s="7">
        <v>0.68779999999999997</v>
      </c>
      <c r="E143" s="7">
        <v>-0.53288999999999997</v>
      </c>
      <c r="F143" s="7">
        <v>1.4174199999999999</v>
      </c>
      <c r="G143" s="7">
        <v>1.9405300000000001</v>
      </c>
      <c r="H143" s="7">
        <v>1.1653</v>
      </c>
      <c r="I143" s="7">
        <v>0.26333000000000001</v>
      </c>
    </row>
    <row r="144" spans="1:9" x14ac:dyDescent="0.3">
      <c r="A144" s="71">
        <v>44110</v>
      </c>
      <c r="B144" s="7">
        <v>0</v>
      </c>
      <c r="C144" s="7">
        <v>0.51841000000000004</v>
      </c>
      <c r="D144" s="7">
        <v>0.2873</v>
      </c>
      <c r="E144" s="7">
        <v>0.35314000000000001</v>
      </c>
      <c r="F144" s="7">
        <v>0.57738</v>
      </c>
      <c r="G144" s="7">
        <v>1.24065</v>
      </c>
      <c r="H144" s="7">
        <v>-0.21331</v>
      </c>
      <c r="I144" s="7">
        <v>0.27577000000000002</v>
      </c>
    </row>
    <row r="145" spans="1:9" x14ac:dyDescent="0.3">
      <c r="A145" s="71">
        <v>44111</v>
      </c>
      <c r="B145" s="7">
        <v>-6.4810000000000006E-2</v>
      </c>
      <c r="C145" s="7">
        <v>8.8919999999999999E-2</v>
      </c>
      <c r="D145" s="7">
        <v>0.25469999999999998</v>
      </c>
      <c r="E145" s="7">
        <v>0.35375000000000001</v>
      </c>
      <c r="F145" s="7">
        <v>-1.9980000000000001E-2</v>
      </c>
      <c r="G145" s="7">
        <v>0.46772999999999998</v>
      </c>
      <c r="H145" s="7">
        <v>4.2750000000000003E-2</v>
      </c>
      <c r="I145" s="7">
        <v>4.5839999999999999E-2</v>
      </c>
    </row>
    <row r="146" spans="1:9" x14ac:dyDescent="0.3">
      <c r="A146" s="71">
        <v>44112</v>
      </c>
      <c r="B146" s="7">
        <v>0.84306000000000003</v>
      </c>
      <c r="C146" s="7">
        <v>0.87065000000000003</v>
      </c>
      <c r="D146" s="7">
        <v>1.39188</v>
      </c>
      <c r="E146" s="7">
        <v>-0.46068999999999999</v>
      </c>
      <c r="F146" s="7">
        <v>0.72914999999999996</v>
      </c>
      <c r="G146" s="7">
        <v>1.0893900000000001</v>
      </c>
      <c r="H146" s="7">
        <v>0.29915000000000003</v>
      </c>
      <c r="I146" s="7">
        <v>0.17671000000000001</v>
      </c>
    </row>
    <row r="147" spans="1:9" x14ac:dyDescent="0.3">
      <c r="A147" s="71">
        <v>44113</v>
      </c>
      <c r="B147" s="7">
        <v>0.57877999999999996</v>
      </c>
      <c r="C147" s="7">
        <v>0.15853</v>
      </c>
      <c r="D147" s="7">
        <v>0.20688000000000001</v>
      </c>
      <c r="E147" s="7">
        <v>-0.23845</v>
      </c>
      <c r="F147" s="7">
        <v>0.35719000000000001</v>
      </c>
      <c r="G147" s="7">
        <v>0.15658</v>
      </c>
      <c r="H147" s="7">
        <v>0.29825000000000002</v>
      </c>
      <c r="I147" s="7">
        <v>7.1870000000000003E-2</v>
      </c>
    </row>
    <row r="148" spans="1:9" x14ac:dyDescent="0.3">
      <c r="A148" s="71">
        <v>44116</v>
      </c>
      <c r="B148" s="7">
        <v>0.70331999999999995</v>
      </c>
      <c r="C148" s="7">
        <v>0.54520000000000002</v>
      </c>
      <c r="D148" s="7">
        <v>0.50734999999999997</v>
      </c>
      <c r="E148" s="7">
        <v>0.75209999999999999</v>
      </c>
      <c r="F148" s="7">
        <v>0.96</v>
      </c>
      <c r="G148" s="7">
        <v>0.64373999999999998</v>
      </c>
      <c r="H148" s="7">
        <v>1.31691</v>
      </c>
      <c r="I148" s="7">
        <v>0</v>
      </c>
    </row>
    <row r="149" spans="1:9" x14ac:dyDescent="0.3">
      <c r="A149" s="71">
        <v>44117</v>
      </c>
      <c r="B149" s="7">
        <v>-0.50793999999999995</v>
      </c>
      <c r="C149" s="7">
        <v>0.61221000000000003</v>
      </c>
      <c r="D149" s="7">
        <v>0.69269000000000003</v>
      </c>
      <c r="E149" s="7">
        <v>-3.7260000000000001E-2</v>
      </c>
      <c r="F149" s="7">
        <v>-1.4006099999999999</v>
      </c>
      <c r="G149" s="7">
        <v>-0.40205000000000002</v>
      </c>
      <c r="H149" s="7">
        <v>0.16771</v>
      </c>
      <c r="I149" s="7">
        <v>0.16322</v>
      </c>
    </row>
    <row r="150" spans="1:9" x14ac:dyDescent="0.3">
      <c r="A150" s="71">
        <v>44118</v>
      </c>
      <c r="B150" s="7">
        <v>6.3820000000000002E-2</v>
      </c>
      <c r="C150" s="7">
        <v>8.6929999999999993E-2</v>
      </c>
      <c r="D150" s="7">
        <v>-0.18565999999999999</v>
      </c>
      <c r="E150" s="7">
        <v>-0.38495000000000001</v>
      </c>
      <c r="F150" s="7">
        <v>-0.20039999999999999</v>
      </c>
      <c r="G150" s="7">
        <v>-0.59633000000000003</v>
      </c>
      <c r="H150" s="7">
        <v>-0.25114999999999998</v>
      </c>
      <c r="I150" s="7">
        <v>-1.304E-2</v>
      </c>
    </row>
    <row r="151" spans="1:9" x14ac:dyDescent="0.3">
      <c r="A151" s="71">
        <v>44119</v>
      </c>
      <c r="B151" s="7">
        <v>-2.10459</v>
      </c>
      <c r="C151" s="7">
        <v>-0.86851</v>
      </c>
      <c r="D151" s="7">
        <v>-1.2315400000000001</v>
      </c>
      <c r="E151" s="7">
        <v>-0.49989</v>
      </c>
      <c r="F151" s="7">
        <v>-2.2388699999999999</v>
      </c>
      <c r="G151" s="7">
        <v>-2.25196</v>
      </c>
      <c r="H151" s="7">
        <v>-1.72052</v>
      </c>
      <c r="I151" s="7">
        <v>-0.23468</v>
      </c>
    </row>
    <row r="152" spans="1:9" x14ac:dyDescent="0.3">
      <c r="A152" s="71">
        <v>44120</v>
      </c>
      <c r="B152" s="7">
        <v>1.1726399999999999</v>
      </c>
      <c r="C152" s="7">
        <v>0.43806</v>
      </c>
      <c r="D152" s="7">
        <v>0.65086999999999995</v>
      </c>
      <c r="E152" s="7">
        <v>0.71816999999999998</v>
      </c>
      <c r="F152" s="7">
        <v>2.0204499999999999</v>
      </c>
      <c r="G152" s="7">
        <v>0.74592000000000003</v>
      </c>
      <c r="H152" s="7">
        <v>0.59777999999999998</v>
      </c>
      <c r="I152" s="7">
        <v>6.5339999999999995E-2</v>
      </c>
    </row>
    <row r="153" spans="1:9" x14ac:dyDescent="0.3">
      <c r="A153" s="71">
        <v>44123</v>
      </c>
      <c r="B153" s="7">
        <v>-0.25757000000000002</v>
      </c>
      <c r="C153" s="7">
        <v>-0.38380999999999998</v>
      </c>
      <c r="D153" s="7">
        <v>-9.8900000000000002E-2</v>
      </c>
      <c r="E153" s="7">
        <v>-1.4752000000000001</v>
      </c>
      <c r="F153" s="7">
        <v>3.567E-2</v>
      </c>
      <c r="G153" s="7">
        <v>1.0121800000000001</v>
      </c>
      <c r="H153" s="7">
        <v>0.46689000000000003</v>
      </c>
      <c r="I153" s="7">
        <v>5.8770000000000003E-2</v>
      </c>
    </row>
    <row r="154" spans="1:9" x14ac:dyDescent="0.3">
      <c r="A154" s="71">
        <v>44124</v>
      </c>
      <c r="B154" s="7">
        <v>-0.19367000000000001</v>
      </c>
      <c r="C154" s="7">
        <v>-0.68301000000000001</v>
      </c>
      <c r="D154" s="7">
        <v>-0.94457000000000002</v>
      </c>
      <c r="E154" s="7">
        <v>5.64E-3</v>
      </c>
      <c r="F154" s="7">
        <v>-0.77417000000000002</v>
      </c>
      <c r="G154" s="7">
        <v>-0.14845</v>
      </c>
      <c r="H154" s="7">
        <v>-0.29572999999999999</v>
      </c>
      <c r="I154" s="7">
        <v>0</v>
      </c>
    </row>
    <row r="155" spans="1:9" x14ac:dyDescent="0.3">
      <c r="A155" s="71">
        <v>44125</v>
      </c>
      <c r="B155" s="7">
        <v>-1.16429</v>
      </c>
      <c r="C155" s="7">
        <v>-0.28214</v>
      </c>
      <c r="D155" s="7">
        <v>-1.1891700000000001</v>
      </c>
      <c r="E155" s="7">
        <v>-9.9299999999999999E-2</v>
      </c>
      <c r="F155" s="7">
        <v>0.25327</v>
      </c>
      <c r="G155" s="7">
        <v>-0.92920000000000003</v>
      </c>
      <c r="H155" s="7">
        <v>-1.1016900000000001</v>
      </c>
      <c r="I155" s="7">
        <v>-6.5300000000000002E-3</v>
      </c>
    </row>
    <row r="156" spans="1:9" x14ac:dyDescent="0.3">
      <c r="A156" s="71">
        <v>44126</v>
      </c>
      <c r="B156" s="7">
        <v>-0.39267000000000002</v>
      </c>
      <c r="C156" s="7">
        <v>-0.31830000000000003</v>
      </c>
      <c r="D156" s="7">
        <v>-4.5949999999999998E-2</v>
      </c>
      <c r="E156" s="7">
        <v>0.52547999999999995</v>
      </c>
      <c r="F156" s="7">
        <v>-6.0310000000000002E-2</v>
      </c>
      <c r="G156" s="7">
        <v>-0.94728999999999997</v>
      </c>
      <c r="H156" s="7">
        <v>-0.55698000000000003</v>
      </c>
      <c r="I156" s="7">
        <v>6.5300000000000002E-3</v>
      </c>
    </row>
    <row r="157" spans="1:9" x14ac:dyDescent="0.3">
      <c r="A157" s="71">
        <v>44127</v>
      </c>
      <c r="B157" s="7">
        <v>0.45992</v>
      </c>
      <c r="C157" s="7">
        <v>0.15966</v>
      </c>
      <c r="D157" s="7">
        <v>1.20808</v>
      </c>
      <c r="E157" s="7">
        <v>-0.18309</v>
      </c>
      <c r="F157" s="7">
        <v>0.77588999999999997</v>
      </c>
      <c r="G157" s="7">
        <v>0.5776</v>
      </c>
      <c r="H157" s="7">
        <v>0.38775999999999999</v>
      </c>
      <c r="I157" s="7">
        <v>7.1790000000000007E-2</v>
      </c>
    </row>
    <row r="158" spans="1:9" x14ac:dyDescent="0.3">
      <c r="A158" s="71">
        <v>44130</v>
      </c>
      <c r="B158" s="7">
        <v>0</v>
      </c>
      <c r="C158" s="7">
        <v>-0.77930999999999995</v>
      </c>
      <c r="D158" s="7">
        <v>-1.76922</v>
      </c>
      <c r="E158" s="7">
        <v>-0.63412000000000002</v>
      </c>
      <c r="F158" s="7">
        <v>6.191E-2</v>
      </c>
      <c r="G158" s="7">
        <v>-0.73431999999999997</v>
      </c>
      <c r="H158" s="7">
        <v>-1.1588000000000001</v>
      </c>
      <c r="I158" s="7">
        <v>-0.18260000000000001</v>
      </c>
    </row>
    <row r="159" spans="1:9" x14ac:dyDescent="0.3">
      <c r="A159" s="71">
        <v>44131</v>
      </c>
      <c r="B159" s="7">
        <v>-3.0085000000000002</v>
      </c>
      <c r="C159" s="7">
        <v>-0.32130999999999998</v>
      </c>
      <c r="D159" s="7">
        <v>-1.19123</v>
      </c>
      <c r="E159" s="7">
        <v>-0.57123000000000002</v>
      </c>
      <c r="F159" s="7">
        <v>-1.3264199999999999</v>
      </c>
      <c r="G159" s="7">
        <v>-1.8493900000000001</v>
      </c>
      <c r="H159" s="7">
        <v>-0.52105999999999997</v>
      </c>
      <c r="I159" s="7">
        <v>-7.8399999999999997E-2</v>
      </c>
    </row>
    <row r="160" spans="1:9" x14ac:dyDescent="0.3">
      <c r="A160" s="71">
        <v>44132</v>
      </c>
      <c r="B160" s="7">
        <v>-3.10182</v>
      </c>
      <c r="C160" s="7">
        <v>-1.32521</v>
      </c>
      <c r="D160" s="7">
        <v>-2.6031300000000002</v>
      </c>
      <c r="E160" s="7">
        <v>0.31373000000000001</v>
      </c>
      <c r="F160" s="7">
        <v>-2.8416600000000001</v>
      </c>
      <c r="G160" s="7">
        <v>-4.1936400000000003</v>
      </c>
      <c r="H160" s="7">
        <v>-2.488</v>
      </c>
      <c r="I160" s="7">
        <v>-0.47077000000000002</v>
      </c>
    </row>
    <row r="161" spans="1:9" x14ac:dyDescent="0.3">
      <c r="A161" s="71">
        <v>44133</v>
      </c>
      <c r="B161" s="7">
        <v>-0.13918</v>
      </c>
      <c r="C161" s="7">
        <v>0.49002000000000001</v>
      </c>
      <c r="D161" s="7">
        <v>0.74729999999999996</v>
      </c>
      <c r="E161" s="7">
        <v>-1.5687599999999999</v>
      </c>
      <c r="F161" s="7">
        <v>-1.26112</v>
      </c>
      <c r="G161" s="7">
        <v>-1.6742300000000001</v>
      </c>
      <c r="H161" s="7">
        <v>-1.11907</v>
      </c>
      <c r="I161" s="7">
        <v>-8.5400000000000004E-2</v>
      </c>
    </row>
    <row r="162" spans="1:9" x14ac:dyDescent="0.3">
      <c r="A162" s="71">
        <v>44134</v>
      </c>
      <c r="B162" s="7">
        <v>0.27875</v>
      </c>
      <c r="C162" s="7">
        <v>-1.08362</v>
      </c>
      <c r="D162" s="7">
        <v>-0.85836000000000001</v>
      </c>
      <c r="E162" s="7">
        <v>1.50092</v>
      </c>
      <c r="F162" s="7">
        <v>0.49010999999999999</v>
      </c>
      <c r="G162" s="7">
        <v>1.43604</v>
      </c>
      <c r="H162" s="7">
        <v>0.27161999999999997</v>
      </c>
      <c r="I162" s="7">
        <v>-5.9180000000000003E-2</v>
      </c>
    </row>
    <row r="163" spans="1:9" x14ac:dyDescent="0.3">
      <c r="A163" s="71">
        <v>44137</v>
      </c>
      <c r="B163" s="7">
        <v>1.6678200000000001</v>
      </c>
      <c r="C163" s="7">
        <v>1.82582</v>
      </c>
      <c r="D163" s="7">
        <v>2.4043899999999998</v>
      </c>
      <c r="E163" s="7">
        <v>-0.14584</v>
      </c>
      <c r="F163" s="7">
        <v>0.45900000000000002</v>
      </c>
      <c r="G163" s="7">
        <v>1.9718899999999999</v>
      </c>
      <c r="H163" s="7">
        <v>0.99322999999999995</v>
      </c>
      <c r="I163" s="7">
        <v>0.15789</v>
      </c>
    </row>
    <row r="164" spans="1:9" x14ac:dyDescent="0.3">
      <c r="A164" s="71">
        <v>44138</v>
      </c>
      <c r="B164" s="7">
        <v>2.3239899999999998</v>
      </c>
      <c r="C164" s="7">
        <v>0.4662</v>
      </c>
      <c r="D164" s="7">
        <v>1.4864200000000001</v>
      </c>
      <c r="E164" s="7">
        <v>1.3857999999999999</v>
      </c>
      <c r="F164" s="7">
        <v>1.8569100000000001</v>
      </c>
      <c r="G164" s="7">
        <v>2.4295900000000001</v>
      </c>
      <c r="H164" s="7">
        <v>1.47519</v>
      </c>
      <c r="I164" s="7">
        <v>0.36784</v>
      </c>
    </row>
    <row r="165" spans="1:9" x14ac:dyDescent="0.3">
      <c r="A165" s="71">
        <v>44139</v>
      </c>
      <c r="B165" s="7">
        <v>1.5364100000000001</v>
      </c>
      <c r="C165" s="7">
        <v>1.4099600000000001</v>
      </c>
      <c r="D165" s="7">
        <v>1.71167</v>
      </c>
      <c r="E165" s="7">
        <v>1.9413499999999999</v>
      </c>
      <c r="F165" s="7">
        <v>0.33156999999999998</v>
      </c>
      <c r="G165" s="7">
        <v>0.27107999999999999</v>
      </c>
      <c r="H165" s="7">
        <v>1.4096900000000001</v>
      </c>
      <c r="I165" s="7">
        <v>0.53664999999999996</v>
      </c>
    </row>
    <row r="166" spans="1:9" x14ac:dyDescent="0.3">
      <c r="A166" s="71">
        <v>44140</v>
      </c>
      <c r="B166" s="7">
        <v>1.18421</v>
      </c>
      <c r="C166" s="7">
        <v>0.87997000000000003</v>
      </c>
      <c r="D166" s="7">
        <v>0.26606000000000002</v>
      </c>
      <c r="E166" s="7">
        <v>0.45760000000000001</v>
      </c>
      <c r="F166" s="7">
        <v>1.2231799999999999</v>
      </c>
      <c r="G166" s="7">
        <v>2.0662400000000001</v>
      </c>
      <c r="H166" s="7">
        <v>2.0417000000000001</v>
      </c>
      <c r="I166" s="7">
        <v>0.49473</v>
      </c>
    </row>
    <row r="167" spans="1:9" x14ac:dyDescent="0.3">
      <c r="A167" s="71">
        <v>44141</v>
      </c>
      <c r="B167" s="7">
        <v>-0.19506000000000001</v>
      </c>
      <c r="C167" s="7">
        <v>-0.17446</v>
      </c>
      <c r="D167" s="7">
        <v>-2.2460000000000001E-2</v>
      </c>
      <c r="E167" s="7">
        <v>1.22224</v>
      </c>
      <c r="F167" s="7">
        <v>0.37342999999999998</v>
      </c>
      <c r="G167" s="7">
        <v>-0.66218999999999995</v>
      </c>
      <c r="H167" s="7">
        <v>-0.51085999999999998</v>
      </c>
      <c r="I167" s="7">
        <v>1.9429999999999999E-2</v>
      </c>
    </row>
    <row r="168" spans="1:9" x14ac:dyDescent="0.3">
      <c r="A168" s="71">
        <v>44144</v>
      </c>
      <c r="B168" s="7">
        <v>3.5179200000000002</v>
      </c>
      <c r="C168" s="7">
        <v>1.93988</v>
      </c>
      <c r="D168" s="7">
        <v>4.5388700000000002</v>
      </c>
      <c r="E168" s="7">
        <v>1.1472599999999999</v>
      </c>
      <c r="F168" s="7">
        <v>4.2131299999999996</v>
      </c>
      <c r="G168" s="7">
        <v>5.5899400000000004</v>
      </c>
      <c r="H168" s="7">
        <v>3.1664500000000002</v>
      </c>
      <c r="I168" s="7">
        <v>0.68001</v>
      </c>
    </row>
    <row r="169" spans="1:9" x14ac:dyDescent="0.3">
      <c r="A169" s="71">
        <v>44145</v>
      </c>
      <c r="B169" s="7">
        <v>0.75519000000000003</v>
      </c>
      <c r="C169" s="7">
        <v>-0.42859999999999998</v>
      </c>
      <c r="D169" s="7">
        <v>-0.49497999999999998</v>
      </c>
      <c r="E169" s="7">
        <v>1.80264</v>
      </c>
      <c r="F169" s="7">
        <v>3.4459399999999998</v>
      </c>
      <c r="G169" s="7">
        <v>2.4531000000000001</v>
      </c>
      <c r="H169" s="7">
        <v>-1.4101999999999999</v>
      </c>
      <c r="I169" s="7">
        <v>-9.6490000000000006E-2</v>
      </c>
    </row>
    <row r="170" spans="1:9" x14ac:dyDescent="0.3">
      <c r="A170" s="71">
        <v>44146</v>
      </c>
      <c r="B170" s="7">
        <v>1.18676</v>
      </c>
      <c r="C170" s="7">
        <v>0.60262000000000004</v>
      </c>
      <c r="D170" s="7">
        <v>0.90169999999999995</v>
      </c>
      <c r="E170" s="7">
        <v>0.12626000000000001</v>
      </c>
      <c r="F170" s="7">
        <v>1.4553799999999999</v>
      </c>
      <c r="G170" s="7">
        <v>1.3292299999999999</v>
      </c>
      <c r="H170" s="7">
        <v>1.4303699999999999</v>
      </c>
      <c r="I170" s="7">
        <v>0</v>
      </c>
    </row>
    <row r="171" spans="1:9" x14ac:dyDescent="0.3">
      <c r="A171" s="71">
        <v>44147</v>
      </c>
      <c r="B171" s="7">
        <v>-0.74073999999999995</v>
      </c>
      <c r="C171" s="7">
        <v>-0.34228999999999998</v>
      </c>
      <c r="D171" s="7">
        <v>-0.91503999999999996</v>
      </c>
      <c r="E171" s="7">
        <v>-0.92027000000000003</v>
      </c>
      <c r="F171" s="7">
        <v>1.7659999999999999E-2</v>
      </c>
      <c r="G171" s="7">
        <v>-8.6870000000000003E-2</v>
      </c>
      <c r="H171" s="7">
        <v>0.16591</v>
      </c>
      <c r="I171" s="7">
        <v>-0.23179</v>
      </c>
    </row>
    <row r="172" spans="1:9" x14ac:dyDescent="0.3">
      <c r="A172" s="71">
        <v>44148</v>
      </c>
      <c r="B172" s="7">
        <v>0.24876000000000001</v>
      </c>
      <c r="C172" s="7">
        <v>0.17172999999999999</v>
      </c>
      <c r="D172" s="7">
        <v>0.39423999999999998</v>
      </c>
      <c r="E172" s="7">
        <v>2.0364399999999998</v>
      </c>
      <c r="F172" s="7">
        <v>0.47765000000000002</v>
      </c>
      <c r="G172" s="7">
        <v>-5.2170000000000001E-2</v>
      </c>
      <c r="H172" s="7">
        <v>-0.5383</v>
      </c>
      <c r="I172" s="7">
        <v>6.45E-3</v>
      </c>
    </row>
    <row r="173" spans="1:9" x14ac:dyDescent="0.3">
      <c r="A173" s="71">
        <v>44151</v>
      </c>
      <c r="B173" s="7">
        <v>1.3027299999999999</v>
      </c>
      <c r="C173" s="7">
        <v>0.65146999999999999</v>
      </c>
      <c r="D173" s="7">
        <v>0.96192999999999995</v>
      </c>
      <c r="E173" s="7">
        <v>0.52232999999999996</v>
      </c>
      <c r="F173" s="7">
        <v>2.1253199999999999</v>
      </c>
      <c r="G173" s="7">
        <v>2.3227500000000001</v>
      </c>
      <c r="H173" s="7">
        <v>0.91590000000000005</v>
      </c>
      <c r="I173" s="7">
        <v>0.23877000000000001</v>
      </c>
    </row>
    <row r="174" spans="1:9" x14ac:dyDescent="0.3">
      <c r="A174" s="71">
        <v>44152</v>
      </c>
      <c r="B174" s="7">
        <v>-0.36742000000000002</v>
      </c>
      <c r="C174" s="7">
        <v>-0.54505000000000003</v>
      </c>
      <c r="D174" s="7">
        <v>-0.79386999999999996</v>
      </c>
      <c r="E174" s="7">
        <v>-0.60706000000000004</v>
      </c>
      <c r="F174" s="7">
        <v>-2.8389999999999999E-2</v>
      </c>
      <c r="G174" s="7">
        <v>-0.71416000000000002</v>
      </c>
      <c r="H174" s="7">
        <v>-0.57755999999999996</v>
      </c>
      <c r="I174" s="7">
        <v>0.18026</v>
      </c>
    </row>
    <row r="175" spans="1:9" x14ac:dyDescent="0.3">
      <c r="A175" s="71">
        <v>44153</v>
      </c>
      <c r="B175" s="7">
        <v>0.43024000000000001</v>
      </c>
      <c r="C175" s="7">
        <v>0.58228999999999997</v>
      </c>
      <c r="D175" s="7">
        <v>0.67371000000000003</v>
      </c>
      <c r="E175" s="7">
        <v>0.60216999999999998</v>
      </c>
      <c r="F175" s="7">
        <v>1.6762900000000001</v>
      </c>
      <c r="G175" s="7">
        <v>0.73643000000000003</v>
      </c>
      <c r="H175" s="7">
        <v>0.37343999999999999</v>
      </c>
      <c r="I175" s="7">
        <v>0.10925</v>
      </c>
    </row>
    <row r="176" spans="1:9" x14ac:dyDescent="0.3">
      <c r="A176" s="71">
        <v>44154</v>
      </c>
      <c r="B176" s="7">
        <v>-0.79559000000000002</v>
      </c>
      <c r="C176" s="7">
        <v>-0.34054000000000001</v>
      </c>
      <c r="D176" s="7">
        <v>-0.68393000000000004</v>
      </c>
      <c r="E176" s="7">
        <v>-4.7899999999999998E-2</v>
      </c>
      <c r="F176" s="7">
        <v>-0.27066000000000001</v>
      </c>
      <c r="G176" s="7">
        <v>-0.50153000000000003</v>
      </c>
      <c r="H176" s="7">
        <v>-0.62009000000000003</v>
      </c>
      <c r="I176" s="7">
        <v>-1.2840000000000001E-2</v>
      </c>
    </row>
    <row r="177" spans="1:9" x14ac:dyDescent="0.3">
      <c r="A177" s="71">
        <v>44155</v>
      </c>
      <c r="B177" s="7">
        <v>0.55520999999999998</v>
      </c>
      <c r="C177" s="7">
        <v>0</v>
      </c>
      <c r="D177" s="7">
        <v>9.196E-2</v>
      </c>
      <c r="E177" s="7">
        <v>-4.0250000000000001E-2</v>
      </c>
      <c r="F177" s="7">
        <v>0.68437000000000003</v>
      </c>
      <c r="G177" s="7">
        <v>0.71763999999999994</v>
      </c>
      <c r="H177" s="7">
        <v>0.24958</v>
      </c>
      <c r="I177" s="7">
        <v>2.5680000000000001E-2</v>
      </c>
    </row>
    <row r="178" spans="1:9" x14ac:dyDescent="0.3">
      <c r="A178" s="71">
        <v>44158</v>
      </c>
      <c r="B178" s="7">
        <v>0.1227</v>
      </c>
      <c r="C178" s="7">
        <v>0.23919000000000001</v>
      </c>
      <c r="D178" s="7">
        <v>0.40471000000000001</v>
      </c>
      <c r="E178" s="7">
        <v>1.9765999999999999</v>
      </c>
      <c r="F178" s="7">
        <v>0.44784000000000002</v>
      </c>
      <c r="G178" s="7">
        <v>0.70404999999999995</v>
      </c>
      <c r="H178" s="7">
        <v>-0.33195000000000002</v>
      </c>
      <c r="I178" s="7">
        <v>0.14763000000000001</v>
      </c>
    </row>
    <row r="179" spans="1:9" x14ac:dyDescent="0.3">
      <c r="A179" s="71">
        <v>44159</v>
      </c>
      <c r="B179" s="7">
        <v>1.10294</v>
      </c>
      <c r="C179" s="7">
        <v>0.52837999999999996</v>
      </c>
      <c r="D179" s="7">
        <v>-0.24718999999999999</v>
      </c>
      <c r="E179" s="7">
        <v>-0.11219999999999999</v>
      </c>
      <c r="F179" s="7">
        <v>1.01488</v>
      </c>
      <c r="G179" s="7">
        <v>1.41509</v>
      </c>
      <c r="H179" s="7">
        <v>-0.41632000000000002</v>
      </c>
      <c r="I179" s="7">
        <v>0.22431999999999999</v>
      </c>
    </row>
    <row r="180" spans="1:9" x14ac:dyDescent="0.3">
      <c r="A180" s="71">
        <v>44160</v>
      </c>
      <c r="B180" s="7">
        <v>0.12121</v>
      </c>
      <c r="C180" s="7">
        <v>-3.3910000000000003E-2</v>
      </c>
      <c r="D180" s="7">
        <v>-2.7230000000000001E-2</v>
      </c>
      <c r="E180" s="7">
        <v>-0.22728999999999999</v>
      </c>
      <c r="F180" s="7">
        <v>-0.36897000000000002</v>
      </c>
      <c r="G180" s="7">
        <v>0.73089999999999999</v>
      </c>
      <c r="H180" s="7">
        <v>0.62709000000000004</v>
      </c>
      <c r="I180" s="7">
        <v>8.9529999999999998E-2</v>
      </c>
    </row>
    <row r="181" spans="1:9" x14ac:dyDescent="0.3">
      <c r="A181" s="71">
        <v>44161</v>
      </c>
      <c r="B181" s="7">
        <v>-0.24213000000000001</v>
      </c>
      <c r="C181" s="7">
        <v>0.25441000000000003</v>
      </c>
      <c r="D181" s="7">
        <v>0.29871999999999999</v>
      </c>
      <c r="E181" s="7">
        <v>0.47971000000000003</v>
      </c>
      <c r="F181" s="7">
        <v>-1.2509999999999999</v>
      </c>
      <c r="G181" s="7">
        <v>3.2980000000000002E-2</v>
      </c>
      <c r="H181" s="7">
        <v>0.12464</v>
      </c>
      <c r="I181" s="7">
        <v>0</v>
      </c>
    </row>
    <row r="182" spans="1:9" x14ac:dyDescent="0.3">
      <c r="A182" s="71">
        <v>44162</v>
      </c>
      <c r="B182" s="7">
        <v>0.54612000000000005</v>
      </c>
      <c r="C182" s="7">
        <v>0.21992999999999999</v>
      </c>
      <c r="D182" s="7">
        <v>-0.23316999999999999</v>
      </c>
      <c r="E182" s="7">
        <v>-1.4315500000000001</v>
      </c>
      <c r="F182" s="7">
        <v>-0.75907000000000002</v>
      </c>
      <c r="G182" s="7">
        <v>0.86548000000000003</v>
      </c>
      <c r="H182" s="7">
        <v>0.24895999999999999</v>
      </c>
      <c r="I182" s="7">
        <v>0</v>
      </c>
    </row>
    <row r="183" spans="1:9" x14ac:dyDescent="0.3">
      <c r="A183" s="71">
        <v>44165</v>
      </c>
      <c r="B183" s="7">
        <v>-0.78454999999999997</v>
      </c>
      <c r="C183" s="7">
        <v>-0.75961999999999996</v>
      </c>
      <c r="D183" s="7">
        <v>-0.47522999999999999</v>
      </c>
      <c r="E183" s="7">
        <v>0.42043999999999998</v>
      </c>
      <c r="F183" s="7">
        <v>0.76476</v>
      </c>
      <c r="G183" s="7">
        <v>-5.7200000000000001E-2</v>
      </c>
      <c r="H183" s="7">
        <v>0.53808</v>
      </c>
      <c r="I183" s="7">
        <v>0.10222000000000001</v>
      </c>
    </row>
    <row r="184" spans="1:9" x14ac:dyDescent="0.3">
      <c r="A184" s="71">
        <v>44166</v>
      </c>
      <c r="B184" s="7">
        <v>0.66910000000000003</v>
      </c>
      <c r="C184" s="7">
        <v>0.30617</v>
      </c>
      <c r="D184" s="7">
        <v>-0.12159</v>
      </c>
      <c r="E184" s="7">
        <v>-0.44662000000000002</v>
      </c>
      <c r="F184" s="7">
        <v>-0.29200999999999999</v>
      </c>
      <c r="G184" s="7">
        <v>-0.24529999999999999</v>
      </c>
      <c r="H184" s="7">
        <v>-0.49403000000000002</v>
      </c>
      <c r="I184" s="7">
        <v>0.13403000000000001</v>
      </c>
    </row>
    <row r="185" spans="1:9" x14ac:dyDescent="0.3">
      <c r="A185" s="71">
        <v>44167</v>
      </c>
      <c r="B185" s="7">
        <v>-0.18126999999999999</v>
      </c>
      <c r="C185" s="7">
        <v>-0.96658999999999995</v>
      </c>
      <c r="D185" s="7">
        <v>-0.53107000000000004</v>
      </c>
      <c r="E185" s="7">
        <v>-0.28921000000000002</v>
      </c>
      <c r="F185" s="7">
        <v>0.39156999999999997</v>
      </c>
      <c r="G185" s="7">
        <v>-0.48360999999999998</v>
      </c>
      <c r="H185" s="7">
        <v>-0.45511000000000001</v>
      </c>
      <c r="I185" s="7">
        <v>0.10198</v>
      </c>
    </row>
    <row r="186" spans="1:9" x14ac:dyDescent="0.3">
      <c r="A186" s="71">
        <v>44168</v>
      </c>
      <c r="B186" s="7">
        <v>-6.053E-2</v>
      </c>
      <c r="C186" s="7">
        <v>-8.5620000000000002E-2</v>
      </c>
      <c r="D186" s="7">
        <v>-0.36548999999999998</v>
      </c>
      <c r="E186" s="7">
        <v>0.18956999999999999</v>
      </c>
      <c r="F186" s="7">
        <v>1.47499</v>
      </c>
      <c r="G186" s="7">
        <v>-0.15648999999999999</v>
      </c>
      <c r="H186" s="7">
        <v>-0.33250000000000002</v>
      </c>
      <c r="I186" s="7">
        <v>0.17191999999999999</v>
      </c>
    </row>
    <row r="187" spans="1:9" x14ac:dyDescent="0.3">
      <c r="A187" s="71">
        <v>44169</v>
      </c>
      <c r="B187" s="7">
        <v>0.72682999999999998</v>
      </c>
      <c r="C187" s="7">
        <v>0.22278999999999999</v>
      </c>
      <c r="D187" s="7">
        <v>0.51375000000000004</v>
      </c>
      <c r="E187" s="7">
        <v>-0.80903999999999998</v>
      </c>
      <c r="F187" s="7">
        <v>1.0849200000000001</v>
      </c>
      <c r="G187" s="7">
        <v>0.84968999999999995</v>
      </c>
      <c r="H187" s="7">
        <v>0.12509999999999999</v>
      </c>
      <c r="I187" s="7">
        <v>0.13349</v>
      </c>
    </row>
    <row r="188" spans="1:9" x14ac:dyDescent="0.3">
      <c r="A188" s="71">
        <v>44172</v>
      </c>
      <c r="B188" s="7">
        <v>-0.48105999999999999</v>
      </c>
      <c r="C188" s="7">
        <v>0.1368</v>
      </c>
      <c r="D188" s="7">
        <v>0.11701</v>
      </c>
      <c r="E188" s="7">
        <v>0.13558999999999999</v>
      </c>
      <c r="F188" s="7">
        <v>-1.2573000000000001</v>
      </c>
      <c r="G188" s="7">
        <v>7.3620000000000005E-2</v>
      </c>
      <c r="H188" s="7">
        <v>0</v>
      </c>
      <c r="I188" s="7">
        <v>5.0779999999999999E-2</v>
      </c>
    </row>
    <row r="189" spans="1:9" x14ac:dyDescent="0.3">
      <c r="A189" s="71">
        <v>44173</v>
      </c>
      <c r="B189" s="7">
        <v>0.12085</v>
      </c>
      <c r="C189" s="7">
        <v>0.27322000000000002</v>
      </c>
      <c r="D189" s="7">
        <v>6.3280000000000003E-2</v>
      </c>
      <c r="E189" s="7">
        <v>1.3223499999999999</v>
      </c>
      <c r="F189" s="7">
        <v>-0.86939</v>
      </c>
      <c r="G189" s="7">
        <v>-0.76017999999999997</v>
      </c>
      <c r="H189" s="7">
        <v>-0.41649000000000003</v>
      </c>
      <c r="I189" s="7">
        <v>6.3400000000000001E-3</v>
      </c>
    </row>
    <row r="190" spans="1:9" x14ac:dyDescent="0.3">
      <c r="A190" s="71">
        <v>44174</v>
      </c>
      <c r="B190" s="7">
        <v>0.30175000000000002</v>
      </c>
      <c r="C190" s="7">
        <v>0.54496</v>
      </c>
      <c r="D190" s="7">
        <v>0.93455999999999995</v>
      </c>
      <c r="E190" s="7">
        <v>-4.7289999999999999E-2</v>
      </c>
      <c r="F190" s="7">
        <v>1.56433</v>
      </c>
      <c r="G190" s="7">
        <v>1.55671</v>
      </c>
      <c r="H190" s="7">
        <v>1.08741</v>
      </c>
      <c r="I190" s="7">
        <v>-3.1719999999999998E-2</v>
      </c>
    </row>
    <row r="191" spans="1:9" x14ac:dyDescent="0.3">
      <c r="A191" s="71">
        <v>44175</v>
      </c>
      <c r="B191" s="7">
        <v>-0.72202</v>
      </c>
      <c r="C191" s="7">
        <v>-0.66056999999999999</v>
      </c>
      <c r="D191" s="7">
        <v>-0.59865000000000002</v>
      </c>
      <c r="E191" s="7">
        <v>-0.50815999999999995</v>
      </c>
      <c r="F191" s="7">
        <v>-1.8083899999999999</v>
      </c>
      <c r="G191" s="7">
        <v>-0.24331</v>
      </c>
      <c r="H191" s="7">
        <v>0.28961999999999999</v>
      </c>
      <c r="I191" s="7">
        <v>6.3499999999999997E-3</v>
      </c>
    </row>
    <row r="192" spans="1:9" x14ac:dyDescent="0.3">
      <c r="A192" s="71">
        <v>44176</v>
      </c>
      <c r="B192" s="7">
        <v>-0.84848000000000001</v>
      </c>
      <c r="C192" s="7">
        <v>0.15345</v>
      </c>
      <c r="D192" s="7">
        <v>-0.74260000000000004</v>
      </c>
      <c r="E192" s="7">
        <v>1.0170300000000001</v>
      </c>
      <c r="F192" s="7">
        <v>-1.8987799999999999</v>
      </c>
      <c r="G192" s="7">
        <v>-2.2439</v>
      </c>
      <c r="H192" s="7">
        <v>-1.5264</v>
      </c>
      <c r="I192" s="7">
        <v>-5.0770000000000003E-2</v>
      </c>
    </row>
    <row r="193" spans="1:9" x14ac:dyDescent="0.3">
      <c r="A193" s="71">
        <v>44179</v>
      </c>
      <c r="B193" s="7">
        <v>0.61124999999999996</v>
      </c>
      <c r="C193" s="7">
        <v>0.23834</v>
      </c>
      <c r="D193" s="7">
        <v>0.42358000000000001</v>
      </c>
      <c r="E193" s="7">
        <v>-0.73912999999999995</v>
      </c>
      <c r="F193" s="7">
        <v>2.5472100000000002</v>
      </c>
      <c r="G193" s="7">
        <v>1.8047200000000001</v>
      </c>
      <c r="H193" s="7">
        <v>1.13113</v>
      </c>
      <c r="I193" s="7">
        <v>5.7140000000000003E-2</v>
      </c>
    </row>
    <row r="194" spans="1:9" x14ac:dyDescent="0.3">
      <c r="A194" s="71">
        <v>44180</v>
      </c>
      <c r="B194" s="7">
        <v>0.42526999999999998</v>
      </c>
      <c r="C194" s="7">
        <v>-0.25475999999999999</v>
      </c>
      <c r="D194" s="7">
        <v>-1.09714</v>
      </c>
      <c r="E194" s="7">
        <v>0.44538</v>
      </c>
      <c r="F194" s="7">
        <v>-0.58760000000000001</v>
      </c>
      <c r="G194" s="7">
        <v>-0.89044999999999996</v>
      </c>
      <c r="H194" s="7">
        <v>-0.53852999999999995</v>
      </c>
      <c r="I194" s="7">
        <v>6.3460000000000003E-2</v>
      </c>
    </row>
    <row r="195" spans="1:9" x14ac:dyDescent="0.3">
      <c r="A195" s="71">
        <v>44181</v>
      </c>
      <c r="B195" s="7">
        <v>0.72594999999999998</v>
      </c>
      <c r="C195" s="7">
        <v>0.11919</v>
      </c>
      <c r="D195" s="7">
        <v>0.54762</v>
      </c>
      <c r="E195" s="7">
        <v>0.34762999999999999</v>
      </c>
      <c r="F195" s="7">
        <v>2.4054700000000002</v>
      </c>
      <c r="G195" s="7">
        <v>1.6485300000000001</v>
      </c>
      <c r="H195" s="7">
        <v>0.91627999999999998</v>
      </c>
      <c r="I195" s="7">
        <v>3.1710000000000002E-2</v>
      </c>
    </row>
    <row r="196" spans="1:9" x14ac:dyDescent="0.3">
      <c r="A196" s="71">
        <v>44182</v>
      </c>
      <c r="B196" s="7">
        <v>0.30030000000000001</v>
      </c>
      <c r="C196" s="7">
        <v>0.35714000000000001</v>
      </c>
      <c r="D196" s="7">
        <v>0.34098000000000001</v>
      </c>
      <c r="E196" s="7">
        <v>-0.35021000000000002</v>
      </c>
      <c r="F196" s="7">
        <v>0.59250999999999998</v>
      </c>
      <c r="G196" s="7">
        <v>8.1089999999999995E-2</v>
      </c>
      <c r="H196" s="7">
        <v>0.37143999999999999</v>
      </c>
      <c r="I196" s="7">
        <v>6.3399999999999998E-2</v>
      </c>
    </row>
    <row r="197" spans="1:9" x14ac:dyDescent="0.3">
      <c r="A197" s="71">
        <v>44183</v>
      </c>
      <c r="B197" s="7">
        <v>-0.2994</v>
      </c>
      <c r="C197" s="7">
        <v>-1.695E-2</v>
      </c>
      <c r="D197" s="7">
        <v>-0.11844</v>
      </c>
      <c r="E197" s="7">
        <v>-0.65095000000000003</v>
      </c>
      <c r="F197" s="7">
        <v>-0.68984999999999996</v>
      </c>
      <c r="G197" s="7">
        <v>-0.51044999999999996</v>
      </c>
      <c r="H197" s="7">
        <v>0.20558999999999999</v>
      </c>
      <c r="I197" s="7">
        <v>5.0680000000000003E-2</v>
      </c>
    </row>
    <row r="198" spans="1:9" x14ac:dyDescent="0.3">
      <c r="A198" s="71">
        <v>44186</v>
      </c>
      <c r="B198" s="7">
        <v>-2.2822800000000001</v>
      </c>
      <c r="C198" s="7">
        <v>-0.62712000000000001</v>
      </c>
      <c r="D198" s="7">
        <v>-1.61182</v>
      </c>
      <c r="E198" s="7">
        <v>-1.22523</v>
      </c>
      <c r="F198" s="7">
        <v>-4.4047700000000001</v>
      </c>
      <c r="G198" s="7">
        <v>-3.3308900000000001</v>
      </c>
      <c r="H198" s="7">
        <v>-2.2568700000000002</v>
      </c>
      <c r="I198" s="7">
        <v>-0.16464000000000001</v>
      </c>
    </row>
    <row r="199" spans="1:9" x14ac:dyDescent="0.3">
      <c r="A199" s="71">
        <v>44187</v>
      </c>
      <c r="B199" s="7">
        <v>1.10633</v>
      </c>
      <c r="C199" s="7">
        <v>0.69930000000000003</v>
      </c>
      <c r="D199" s="7">
        <v>1.0403199999999999</v>
      </c>
      <c r="E199" s="7">
        <v>0.71823999999999999</v>
      </c>
      <c r="F199" s="7">
        <v>1.6914</v>
      </c>
      <c r="G199" s="7">
        <v>1.0783499999999999</v>
      </c>
      <c r="H199" s="7">
        <v>0.67169999999999996</v>
      </c>
      <c r="I199" s="7">
        <v>1.9029999999999998E-2</v>
      </c>
    </row>
    <row r="200" spans="1:9" x14ac:dyDescent="0.3">
      <c r="A200" s="71">
        <v>44188</v>
      </c>
      <c r="B200" s="7">
        <v>1.09422</v>
      </c>
      <c r="C200" s="7">
        <v>0.35569000000000001</v>
      </c>
      <c r="D200" s="7">
        <v>0.4204</v>
      </c>
      <c r="E200" s="7">
        <v>-4.6039999999999998E-2</v>
      </c>
      <c r="F200" s="7">
        <v>2.1303299999999998</v>
      </c>
      <c r="G200" s="7">
        <v>0.88348000000000004</v>
      </c>
      <c r="H200" s="7">
        <v>0.54212000000000005</v>
      </c>
      <c r="I200" s="7">
        <v>9.5119999999999996E-2</v>
      </c>
    </row>
    <row r="201" spans="1:9" x14ac:dyDescent="0.3">
      <c r="A201" s="71">
        <v>44189</v>
      </c>
      <c r="B201" s="7">
        <v>0</v>
      </c>
      <c r="C201" s="7">
        <v>0</v>
      </c>
      <c r="D201" s="7">
        <v>2.4369999999999999E-2</v>
      </c>
      <c r="E201" s="7">
        <v>1.4126700000000001</v>
      </c>
      <c r="F201" s="7">
        <v>2.4073899999999999</v>
      </c>
      <c r="G201" s="7">
        <v>0</v>
      </c>
      <c r="H201" s="7">
        <v>0</v>
      </c>
      <c r="I201" s="7">
        <v>0</v>
      </c>
    </row>
    <row r="202" spans="1:9" x14ac:dyDescent="0.3">
      <c r="A202" s="71">
        <v>44190</v>
      </c>
      <c r="B202" s="7">
        <v>0</v>
      </c>
      <c r="C202" s="7"/>
      <c r="D202" s="7"/>
      <c r="E202" s="7">
        <v>0</v>
      </c>
      <c r="F202" s="7"/>
      <c r="G202" s="7"/>
      <c r="H202" s="7"/>
      <c r="I202" s="7"/>
    </row>
    <row r="203" spans="1:9" x14ac:dyDescent="0.3">
      <c r="A203" s="71">
        <v>44193</v>
      </c>
      <c r="B203" s="7">
        <v>0</v>
      </c>
      <c r="C203" s="7">
        <v>0.20252999999999999</v>
      </c>
      <c r="D203" s="7">
        <v>0.41293000000000002</v>
      </c>
      <c r="E203" s="7">
        <v>0.97782000000000002</v>
      </c>
      <c r="F203" s="7">
        <v>-0.92798999999999998</v>
      </c>
      <c r="G203" s="7">
        <v>0</v>
      </c>
      <c r="H203" s="7">
        <v>0</v>
      </c>
      <c r="I203" s="7">
        <v>0</v>
      </c>
    </row>
    <row r="204" spans="1:9" x14ac:dyDescent="0.3">
      <c r="A204" s="71">
        <v>44194</v>
      </c>
      <c r="B204" s="7">
        <v>1.38304</v>
      </c>
      <c r="C204" s="7">
        <v>-0.1179</v>
      </c>
      <c r="D204" s="7">
        <v>0.33918999999999999</v>
      </c>
      <c r="E204" s="7">
        <v>-0.24507999999999999</v>
      </c>
      <c r="F204" s="7">
        <v>1.68394</v>
      </c>
      <c r="G204" s="7">
        <v>2.3876400000000002</v>
      </c>
      <c r="H204" s="7">
        <v>2.1153</v>
      </c>
      <c r="I204" s="7">
        <v>0.24074999999999999</v>
      </c>
    </row>
    <row r="205" spans="1:9" x14ac:dyDescent="0.3">
      <c r="A205" s="71">
        <v>44195</v>
      </c>
      <c r="B205" s="7">
        <v>-0.17793999999999999</v>
      </c>
      <c r="C205" s="7">
        <v>0.11804000000000001</v>
      </c>
      <c r="D205" s="7">
        <v>-0.32708999999999999</v>
      </c>
      <c r="E205" s="7">
        <v>-0.12681000000000001</v>
      </c>
      <c r="F205" s="7">
        <v>0.17835999999999999</v>
      </c>
      <c r="G205" s="7">
        <v>-0.20979999999999999</v>
      </c>
      <c r="H205" s="7">
        <v>8.1229999999999997E-2</v>
      </c>
      <c r="I205" s="7">
        <v>-6.3200000000000001E-3</v>
      </c>
    </row>
    <row r="206" spans="1:9" x14ac:dyDescent="0.3">
      <c r="A206" s="71">
        <v>44196</v>
      </c>
      <c r="B206" s="7">
        <v>0</v>
      </c>
      <c r="C206" s="7">
        <v>1.6840000000000001E-2</v>
      </c>
      <c r="D206" s="7">
        <v>2.0619999999999999E-2</v>
      </c>
      <c r="E206" s="7">
        <v>0.14448</v>
      </c>
      <c r="F206" s="7">
        <v>-0.20082</v>
      </c>
      <c r="G206" s="7">
        <v>-0.63880000000000003</v>
      </c>
      <c r="H206" s="7">
        <v>-0.52759999999999996</v>
      </c>
      <c r="I206" s="7">
        <v>3.1600000000000003E-2</v>
      </c>
    </row>
    <row r="207" spans="1:9" x14ac:dyDescent="0.3">
      <c r="A207" s="71">
        <v>44197</v>
      </c>
      <c r="B207" s="7">
        <v>0</v>
      </c>
      <c r="C207" s="7"/>
      <c r="D207" s="7"/>
      <c r="E207" s="7">
        <v>0</v>
      </c>
      <c r="F207" s="7"/>
      <c r="G207" s="7"/>
      <c r="H207" s="7"/>
      <c r="I207" s="7"/>
    </row>
    <row r="208" spans="1:9" x14ac:dyDescent="0.3">
      <c r="A208" s="71">
        <v>44200</v>
      </c>
      <c r="B208" s="7">
        <v>0.35650999999999999</v>
      </c>
      <c r="C208" s="7">
        <v>0.28628999999999999</v>
      </c>
      <c r="D208" s="7">
        <v>0.61690999999999996</v>
      </c>
      <c r="E208" s="7">
        <v>-0.18131</v>
      </c>
      <c r="F208" s="7">
        <v>0.18493000000000001</v>
      </c>
      <c r="G208" s="7">
        <v>1.1962900000000001</v>
      </c>
      <c r="H208" s="7">
        <v>1.18319</v>
      </c>
      <c r="I208" s="7">
        <v>3.7909999999999999E-2</v>
      </c>
    </row>
    <row r="209" spans="1:9" x14ac:dyDescent="0.3">
      <c r="A209" s="71">
        <v>44201</v>
      </c>
      <c r="B209" s="7">
        <v>-5.9209999999999999E-2</v>
      </c>
      <c r="C209" s="7">
        <v>-0.2351</v>
      </c>
      <c r="D209" s="7">
        <v>-0.99556999999999995</v>
      </c>
      <c r="E209" s="7">
        <v>0.16023000000000001</v>
      </c>
      <c r="F209" s="7">
        <v>-0.65315999999999996</v>
      </c>
      <c r="G209" s="7">
        <v>-1.06152</v>
      </c>
      <c r="H209" s="7">
        <v>-0.84677000000000002</v>
      </c>
      <c r="I209" s="7">
        <v>2.5270000000000001E-2</v>
      </c>
    </row>
    <row r="210" spans="1:9" x14ac:dyDescent="0.3">
      <c r="A210" s="71">
        <v>44202</v>
      </c>
      <c r="B210" s="7">
        <v>1.6587700000000001</v>
      </c>
      <c r="C210" s="7">
        <v>0</v>
      </c>
      <c r="D210" s="7">
        <v>1.13625</v>
      </c>
      <c r="E210" s="7">
        <v>1.1215900000000001</v>
      </c>
      <c r="F210" s="7">
        <v>1.6215200000000001</v>
      </c>
      <c r="G210" s="7">
        <v>2.2027100000000002</v>
      </c>
      <c r="H210" s="7">
        <v>0.24399999999999999</v>
      </c>
      <c r="I210" s="7">
        <v>3.1570000000000001E-2</v>
      </c>
    </row>
    <row r="211" spans="1:9" x14ac:dyDescent="0.3">
      <c r="A211" s="71">
        <v>44203</v>
      </c>
      <c r="B211" s="7">
        <v>0.93240000000000001</v>
      </c>
      <c r="C211" s="7">
        <v>1.19509</v>
      </c>
      <c r="D211" s="7">
        <v>0.67905000000000004</v>
      </c>
      <c r="E211" s="7">
        <v>1.43665</v>
      </c>
      <c r="F211" s="7">
        <v>0.48893999999999999</v>
      </c>
      <c r="G211" s="7">
        <v>1.1452199999999999</v>
      </c>
      <c r="H211" s="7">
        <v>0.73021999999999998</v>
      </c>
      <c r="I211" s="7">
        <v>3.7879999999999997E-2</v>
      </c>
    </row>
    <row r="212" spans="1:9" x14ac:dyDescent="0.3">
      <c r="A212" s="71">
        <v>44204</v>
      </c>
      <c r="B212" s="7">
        <v>0.34642000000000001</v>
      </c>
      <c r="C212" s="7">
        <v>0.71523999999999999</v>
      </c>
      <c r="D212" s="7">
        <v>0.88180000000000003</v>
      </c>
      <c r="E212" s="7">
        <v>0.16434000000000001</v>
      </c>
      <c r="F212" s="7">
        <v>0.66635</v>
      </c>
      <c r="G212" s="7">
        <v>0.68406999999999996</v>
      </c>
      <c r="H212" s="7">
        <v>0.60411000000000004</v>
      </c>
      <c r="I212" s="7">
        <v>4.4170000000000001E-2</v>
      </c>
    </row>
    <row r="213" spans="1:9" x14ac:dyDescent="0.3">
      <c r="A213" s="71">
        <v>44207</v>
      </c>
      <c r="B213" s="7">
        <v>-0.57537000000000005</v>
      </c>
      <c r="C213" s="7">
        <v>0.24773000000000001</v>
      </c>
      <c r="D213" s="7">
        <v>0.36638999999999999</v>
      </c>
      <c r="E213" s="7">
        <v>0.33432000000000001</v>
      </c>
      <c r="F213" s="7">
        <v>-0.78415999999999997</v>
      </c>
      <c r="G213" s="7">
        <v>-0.77314000000000005</v>
      </c>
      <c r="H213" s="7">
        <v>0</v>
      </c>
      <c r="I213" s="7">
        <v>-8.2000000000000003E-2</v>
      </c>
    </row>
    <row r="214" spans="1:9" x14ac:dyDescent="0.3">
      <c r="A214" s="71">
        <v>44208</v>
      </c>
      <c r="B214" s="7">
        <v>0.52083000000000002</v>
      </c>
      <c r="C214" s="7">
        <v>-4.9419999999999999E-2</v>
      </c>
      <c r="D214" s="7">
        <v>-0.16545000000000001</v>
      </c>
      <c r="E214" s="7">
        <v>0.37324000000000002</v>
      </c>
      <c r="F214" s="7">
        <v>0.54862</v>
      </c>
      <c r="G214" s="7">
        <v>0.40926000000000001</v>
      </c>
      <c r="H214" s="7">
        <v>-0.56045</v>
      </c>
      <c r="I214" s="7">
        <v>-0.11362999999999999</v>
      </c>
    </row>
    <row r="215" spans="1:9" x14ac:dyDescent="0.3">
      <c r="A215" s="71">
        <v>44209</v>
      </c>
      <c r="B215" s="7">
        <v>5.7570000000000003E-2</v>
      </c>
      <c r="C215" s="7">
        <v>-6.5930000000000002E-2</v>
      </c>
      <c r="D215" s="7">
        <v>-0.11700000000000001</v>
      </c>
      <c r="E215" s="7">
        <v>0.80842000000000003</v>
      </c>
      <c r="F215" s="7">
        <v>1.5469999999999999E-2</v>
      </c>
      <c r="G215" s="7">
        <v>0.63490000000000002</v>
      </c>
      <c r="H215" s="7">
        <v>0.32206000000000001</v>
      </c>
      <c r="I215" s="7">
        <v>0.48031000000000001</v>
      </c>
    </row>
    <row r="216" spans="1:9" x14ac:dyDescent="0.3">
      <c r="A216" s="71">
        <v>44210</v>
      </c>
      <c r="B216" s="7">
        <v>0.51783999999999997</v>
      </c>
      <c r="C216" s="7">
        <v>0.69272999999999996</v>
      </c>
      <c r="D216" s="7">
        <v>0.46115</v>
      </c>
      <c r="E216" s="7">
        <v>-0.32523999999999997</v>
      </c>
      <c r="F216" s="7">
        <v>1.1335599999999999</v>
      </c>
      <c r="G216" s="7">
        <v>-0.19472</v>
      </c>
      <c r="H216" s="7">
        <v>0.24077000000000001</v>
      </c>
      <c r="I216" s="7">
        <v>8.1769999999999995E-2</v>
      </c>
    </row>
    <row r="217" spans="1:9" x14ac:dyDescent="0.3">
      <c r="A217" s="71">
        <v>44211</v>
      </c>
      <c r="B217" s="7">
        <v>-0.74412999999999996</v>
      </c>
      <c r="C217" s="7">
        <v>-0.34398000000000001</v>
      </c>
      <c r="D217" s="7">
        <v>-0.6</v>
      </c>
      <c r="E217" s="7">
        <v>-0.61546999999999996</v>
      </c>
      <c r="F217" s="7">
        <v>-1.2449699999999999</v>
      </c>
      <c r="G217" s="7">
        <v>-0.22631000000000001</v>
      </c>
      <c r="H217" s="7">
        <v>-0.16012999999999999</v>
      </c>
      <c r="I217" s="7">
        <v>-0.42735000000000001</v>
      </c>
    </row>
    <row r="218" spans="1:9" x14ac:dyDescent="0.3">
      <c r="A218" s="71">
        <v>44214</v>
      </c>
      <c r="B218" s="7">
        <v>0.11534</v>
      </c>
      <c r="C218" s="7">
        <v>-1.644E-2</v>
      </c>
      <c r="D218" s="7">
        <v>0.14510999999999999</v>
      </c>
      <c r="E218" s="7">
        <v>1.5175799999999999</v>
      </c>
      <c r="F218" s="7">
        <v>7.732E-2</v>
      </c>
      <c r="G218" s="7">
        <v>-0.81345000000000001</v>
      </c>
      <c r="H218" s="7">
        <v>-0.12028999999999999</v>
      </c>
      <c r="I218" s="7">
        <v>0</v>
      </c>
    </row>
    <row r="219" spans="1:9" x14ac:dyDescent="0.3">
      <c r="A219" s="71">
        <v>44215</v>
      </c>
      <c r="B219" s="7">
        <v>-0.34561999999999998</v>
      </c>
      <c r="C219" s="7">
        <v>1.644E-2</v>
      </c>
      <c r="D219" s="7">
        <v>0.21890999999999999</v>
      </c>
      <c r="E219" s="7">
        <v>-0.94898000000000005</v>
      </c>
      <c r="F219" s="7">
        <v>-0.13658999999999999</v>
      </c>
      <c r="G219" s="7">
        <v>0.53624000000000005</v>
      </c>
      <c r="H219" s="7">
        <v>0.20072000000000001</v>
      </c>
      <c r="I219" s="7">
        <v>6.9430000000000006E-2</v>
      </c>
    </row>
    <row r="220" spans="1:9" x14ac:dyDescent="0.3">
      <c r="A220" s="71">
        <v>44216</v>
      </c>
      <c r="B220" s="7">
        <v>0.63583999999999996</v>
      </c>
      <c r="C220" s="7">
        <v>1.0355000000000001</v>
      </c>
      <c r="D220" s="7">
        <v>0.23572000000000001</v>
      </c>
      <c r="E220" s="7">
        <v>1.0823799999999999</v>
      </c>
      <c r="F220" s="7">
        <v>0.24618000000000001</v>
      </c>
      <c r="G220" s="7">
        <v>-0.3765</v>
      </c>
      <c r="H220" s="7">
        <v>0</v>
      </c>
      <c r="I220" s="7">
        <v>0.16399</v>
      </c>
    </row>
    <row r="221" spans="1:9" x14ac:dyDescent="0.3">
      <c r="A221" s="71">
        <v>44217</v>
      </c>
      <c r="B221" s="7">
        <v>0.17230999999999999</v>
      </c>
      <c r="C221" s="7">
        <v>-0.24401999999999999</v>
      </c>
      <c r="D221" s="7">
        <v>-0.12472999999999999</v>
      </c>
      <c r="E221" s="7">
        <v>-0.54586000000000001</v>
      </c>
      <c r="F221" s="7">
        <v>1.1285799999999999</v>
      </c>
      <c r="G221" s="7">
        <v>0.76371999999999995</v>
      </c>
      <c r="H221" s="7">
        <v>0.80127999999999999</v>
      </c>
      <c r="I221" s="7">
        <v>3.7780000000000001E-2</v>
      </c>
    </row>
    <row r="222" spans="1:9" x14ac:dyDescent="0.3">
      <c r="A222" s="71">
        <v>44218</v>
      </c>
      <c r="B222" s="7">
        <v>-0.91742999999999997</v>
      </c>
      <c r="C222" s="7">
        <v>-0.48924000000000001</v>
      </c>
      <c r="D222" s="7">
        <v>-0.87873000000000001</v>
      </c>
      <c r="E222" s="7">
        <v>-0.15642</v>
      </c>
      <c r="F222" s="7">
        <v>-2.2813099999999999</v>
      </c>
      <c r="G222" s="7">
        <v>-2.24254</v>
      </c>
      <c r="H222" s="7">
        <v>-1.1923699999999999</v>
      </c>
      <c r="I222" s="7">
        <v>-0.13217999999999999</v>
      </c>
    </row>
    <row r="223" spans="1:9" x14ac:dyDescent="0.3">
      <c r="A223" s="71">
        <v>44221</v>
      </c>
      <c r="B223" s="7">
        <v>-0.86806000000000005</v>
      </c>
      <c r="C223" s="7">
        <v>0.55718999999999996</v>
      </c>
      <c r="D223" s="7">
        <v>-0.25485999999999998</v>
      </c>
      <c r="E223" s="7">
        <v>-0.61846999999999996</v>
      </c>
      <c r="F223" s="7">
        <v>-0.14544000000000001</v>
      </c>
      <c r="G223" s="7">
        <v>-0.34370000000000001</v>
      </c>
      <c r="H223" s="7">
        <v>0.56315000000000004</v>
      </c>
      <c r="I223" s="7">
        <v>-3.7819999999999999E-2</v>
      </c>
    </row>
    <row r="224" spans="1:9" x14ac:dyDescent="0.3">
      <c r="A224" s="71">
        <v>44222</v>
      </c>
      <c r="B224" s="7">
        <v>0.58377000000000001</v>
      </c>
      <c r="C224" s="7">
        <v>-0.21185999999999999</v>
      </c>
      <c r="D224" s="7">
        <v>0.30554999999999999</v>
      </c>
      <c r="E224" s="7">
        <v>0.55005999999999999</v>
      </c>
      <c r="F224" s="7">
        <v>0.32796999999999998</v>
      </c>
      <c r="G224" s="7">
        <v>-0.19248999999999999</v>
      </c>
      <c r="H224" s="7">
        <v>0.32</v>
      </c>
      <c r="I224" s="7">
        <v>6.3099999999999996E-3</v>
      </c>
    </row>
    <row r="225" spans="1:9" x14ac:dyDescent="0.3">
      <c r="A225" s="71">
        <v>44223</v>
      </c>
      <c r="B225" s="7">
        <v>-1.3348800000000001</v>
      </c>
      <c r="C225" s="7">
        <v>-0.99624000000000001</v>
      </c>
      <c r="D225" s="7">
        <v>-1.0959300000000001</v>
      </c>
      <c r="E225" s="7">
        <v>-1.1311500000000001</v>
      </c>
      <c r="F225" s="7">
        <v>-0.56645999999999996</v>
      </c>
      <c r="G225" s="7">
        <v>-1.43041</v>
      </c>
      <c r="H225" s="7">
        <v>-0.83731999999999995</v>
      </c>
      <c r="I225" s="7">
        <v>-0.13239999999999999</v>
      </c>
    </row>
    <row r="226" spans="1:9" x14ac:dyDescent="0.3">
      <c r="A226" s="71">
        <v>44224</v>
      </c>
      <c r="B226" s="7">
        <v>0.11765</v>
      </c>
      <c r="C226" s="7">
        <v>-0.18146000000000001</v>
      </c>
      <c r="D226" s="7">
        <v>4.6149999999999997E-2</v>
      </c>
      <c r="E226" s="7">
        <v>-1.8751899999999999</v>
      </c>
      <c r="F226" s="7">
        <v>-1.4026700000000001</v>
      </c>
      <c r="G226" s="7">
        <v>-0.65220999999999996</v>
      </c>
      <c r="H226" s="7">
        <v>-0.80418000000000001</v>
      </c>
      <c r="I226" s="7">
        <v>-1.8939999999999999E-2</v>
      </c>
    </row>
    <row r="227" spans="1:9" x14ac:dyDescent="0.3">
      <c r="A227" s="71">
        <v>44225</v>
      </c>
      <c r="B227" s="7">
        <v>-1.7038800000000001</v>
      </c>
      <c r="C227" s="7">
        <v>-0.57842000000000005</v>
      </c>
      <c r="D227" s="7">
        <v>-0.72704000000000002</v>
      </c>
      <c r="E227" s="7">
        <v>0.72660000000000002</v>
      </c>
      <c r="F227" s="7">
        <v>9.1350000000000001E-2</v>
      </c>
      <c r="G227" s="7">
        <v>0.68932000000000004</v>
      </c>
      <c r="H227" s="7">
        <v>-0.16214000000000001</v>
      </c>
      <c r="I227" s="7">
        <v>-3.1570000000000001E-2</v>
      </c>
    </row>
    <row r="228" spans="1:9" x14ac:dyDescent="0.3">
      <c r="A228" s="71">
        <v>44228</v>
      </c>
      <c r="B228" s="7">
        <v>1.2552300000000001</v>
      </c>
      <c r="C228" s="7">
        <v>0.38230999999999998</v>
      </c>
      <c r="D228" s="7">
        <v>0.13805000000000001</v>
      </c>
      <c r="E228" s="7">
        <v>1.12056</v>
      </c>
      <c r="F228" s="7">
        <v>0.71143000000000001</v>
      </c>
      <c r="G228" s="7">
        <v>-3.2599999999999997E-2</v>
      </c>
      <c r="H228" s="7">
        <v>0.32480999999999999</v>
      </c>
      <c r="I228" s="7">
        <v>9.4740000000000005E-2</v>
      </c>
    </row>
    <row r="229" spans="1:9" x14ac:dyDescent="0.3">
      <c r="A229" s="71">
        <v>44229</v>
      </c>
      <c r="B229" s="7">
        <v>1.23967</v>
      </c>
      <c r="C229" s="7">
        <v>1.6558999999999999</v>
      </c>
      <c r="D229" s="7">
        <v>1.94872</v>
      </c>
      <c r="E229" s="7">
        <v>1.4168400000000001</v>
      </c>
      <c r="F229" s="7">
        <v>0.42093999999999998</v>
      </c>
      <c r="G229" s="7">
        <v>0.72558</v>
      </c>
      <c r="H229" s="7">
        <v>0.68798000000000004</v>
      </c>
      <c r="I229" s="7">
        <v>0.15776000000000001</v>
      </c>
    </row>
    <row r="230" spans="1:9" x14ac:dyDescent="0.3">
      <c r="A230" s="71">
        <v>44230</v>
      </c>
      <c r="B230" s="7">
        <v>0.40816000000000002</v>
      </c>
      <c r="C230" s="7">
        <v>0.50497000000000003</v>
      </c>
      <c r="D230" s="7">
        <v>0.13352</v>
      </c>
      <c r="E230" s="7">
        <v>-0.35943999999999998</v>
      </c>
      <c r="F230" s="7">
        <v>1.5848199999999999</v>
      </c>
      <c r="G230" s="7">
        <v>1.5702100000000001</v>
      </c>
      <c r="H230" s="7">
        <v>1.0450200000000001</v>
      </c>
      <c r="I230" s="7">
        <v>0.20161000000000001</v>
      </c>
    </row>
    <row r="231" spans="1:9" x14ac:dyDescent="0.3">
      <c r="A231" s="71">
        <v>44231</v>
      </c>
      <c r="B231" s="7">
        <v>0.34843000000000002</v>
      </c>
      <c r="C231" s="7">
        <v>0.40518999999999999</v>
      </c>
      <c r="D231" s="7">
        <v>0.38519999999999999</v>
      </c>
      <c r="E231" s="7">
        <v>1.11557</v>
      </c>
      <c r="F231" s="7">
        <v>0.17954999999999999</v>
      </c>
      <c r="G231" s="7">
        <v>-0.26296999999999998</v>
      </c>
      <c r="H231" s="7">
        <v>-0.43754999999999999</v>
      </c>
      <c r="I231" s="7">
        <v>7.5450000000000003E-2</v>
      </c>
    </row>
    <row r="232" spans="1:9" x14ac:dyDescent="0.3">
      <c r="A232" s="71">
        <v>44232</v>
      </c>
      <c r="B232" s="7">
        <v>-5.7869999999999998E-2</v>
      </c>
      <c r="C232" s="7">
        <v>0.22599</v>
      </c>
      <c r="D232" s="7">
        <v>0.11411</v>
      </c>
      <c r="E232" s="7">
        <v>1.0255000000000001</v>
      </c>
      <c r="F232" s="7">
        <v>0.52017999999999998</v>
      </c>
      <c r="G232" s="7">
        <v>1.3822300000000001</v>
      </c>
      <c r="H232" s="7">
        <v>0.47942000000000001</v>
      </c>
      <c r="I232" s="7">
        <v>0.11309</v>
      </c>
    </row>
    <row r="233" spans="1:9" x14ac:dyDescent="0.3">
      <c r="A233" s="71">
        <v>44235</v>
      </c>
      <c r="B233" s="7">
        <v>0.46322999999999998</v>
      </c>
      <c r="C233" s="7">
        <v>0.40264</v>
      </c>
      <c r="D233" s="7">
        <v>0.16939000000000001</v>
      </c>
      <c r="E233" s="7">
        <v>2.5250000000000002E-2</v>
      </c>
      <c r="F233" s="7">
        <v>0.56615000000000004</v>
      </c>
      <c r="G233" s="7">
        <v>0.37040000000000001</v>
      </c>
      <c r="H233" s="7">
        <v>0.27833000000000002</v>
      </c>
      <c r="I233" s="7">
        <v>0.10041</v>
      </c>
    </row>
    <row r="234" spans="1:9" x14ac:dyDescent="0.3">
      <c r="A234" s="71">
        <v>44236</v>
      </c>
      <c r="B234" s="7">
        <v>-0.28817999999999999</v>
      </c>
      <c r="C234" s="7">
        <v>-0.17645</v>
      </c>
      <c r="D234" s="7">
        <v>-0.61329999999999996</v>
      </c>
      <c r="E234" s="7">
        <v>0.67400000000000004</v>
      </c>
      <c r="F234" s="7">
        <v>2.827E-2</v>
      </c>
      <c r="G234" s="7">
        <v>-0.85584000000000005</v>
      </c>
      <c r="H234" s="7">
        <v>-0.67406999999999995</v>
      </c>
      <c r="I234" s="7">
        <v>1.2540000000000001E-2</v>
      </c>
    </row>
    <row r="235" spans="1:9" x14ac:dyDescent="0.3">
      <c r="A235" s="71">
        <v>44237</v>
      </c>
      <c r="B235" s="7">
        <v>-0.23121</v>
      </c>
      <c r="C235" s="7">
        <v>0.25711000000000001</v>
      </c>
      <c r="D235" s="7">
        <v>-0.12162000000000001</v>
      </c>
      <c r="E235" s="7">
        <v>-0.34842000000000001</v>
      </c>
      <c r="F235" s="7">
        <v>0.16381000000000001</v>
      </c>
      <c r="G235" s="7">
        <v>0.10295</v>
      </c>
      <c r="H235" s="7">
        <v>0.63871999999999995</v>
      </c>
      <c r="I235" s="7">
        <v>6.8959999999999994E-2</v>
      </c>
    </row>
    <row r="236" spans="1:9" x14ac:dyDescent="0.3">
      <c r="A236" s="71">
        <v>44238</v>
      </c>
      <c r="B236" s="7">
        <v>0.34761999999999998</v>
      </c>
      <c r="C236" s="7">
        <v>-0.22439000000000001</v>
      </c>
      <c r="D236" s="7">
        <v>-0.16286999999999999</v>
      </c>
      <c r="E236" s="7">
        <v>0.19386999999999999</v>
      </c>
      <c r="F236" s="7">
        <v>-0.54354000000000002</v>
      </c>
      <c r="G236" s="7">
        <v>2.3730000000000001E-2</v>
      </c>
      <c r="H236" s="7">
        <v>3.9669999999999997E-2</v>
      </c>
      <c r="I236" s="7">
        <v>4.385E-2</v>
      </c>
    </row>
    <row r="237" spans="1:9" x14ac:dyDescent="0.3">
      <c r="A237" s="71">
        <v>44239</v>
      </c>
      <c r="B237" s="7">
        <v>0.57737000000000005</v>
      </c>
      <c r="C237" s="7">
        <v>0.25702999999999998</v>
      </c>
      <c r="D237" s="7">
        <v>0.21117</v>
      </c>
      <c r="E237" s="7">
        <v>0.99334</v>
      </c>
      <c r="F237" s="7">
        <v>0.20824000000000001</v>
      </c>
      <c r="G237" s="7">
        <v>-0.13446</v>
      </c>
      <c r="H237" s="7">
        <v>0.19825999999999999</v>
      </c>
      <c r="I237" s="7">
        <v>-2.5049999999999999E-2</v>
      </c>
    </row>
    <row r="238" spans="1:9" x14ac:dyDescent="0.3">
      <c r="A238" s="71">
        <v>44242</v>
      </c>
      <c r="B238" s="7">
        <v>1.6073500000000001</v>
      </c>
      <c r="C238" s="7">
        <v>0.12817999999999999</v>
      </c>
      <c r="D238" s="7">
        <v>0.74348000000000003</v>
      </c>
      <c r="E238" s="7">
        <v>0.55445</v>
      </c>
      <c r="F238" s="7">
        <v>1.97749</v>
      </c>
      <c r="G238" s="7">
        <v>2.0038</v>
      </c>
      <c r="H238" s="7">
        <v>1.22675</v>
      </c>
      <c r="I238" s="7">
        <v>0</v>
      </c>
    </row>
    <row r="239" spans="1:9" x14ac:dyDescent="0.3">
      <c r="A239" s="71">
        <v>44243</v>
      </c>
      <c r="B239" s="7">
        <v>-0.11298999999999999</v>
      </c>
      <c r="C239" s="7">
        <v>0.19203000000000001</v>
      </c>
      <c r="D239" s="7">
        <v>-9.2850000000000002E-2</v>
      </c>
      <c r="E239" s="7">
        <v>-0.43463000000000002</v>
      </c>
      <c r="F239" s="7">
        <v>0.46607999999999999</v>
      </c>
      <c r="G239" s="7">
        <v>0.47364000000000001</v>
      </c>
      <c r="H239" s="7">
        <v>0.23455999999999999</v>
      </c>
      <c r="I239" s="7">
        <v>1.2529999999999999E-2</v>
      </c>
    </row>
    <row r="240" spans="1:9" x14ac:dyDescent="0.3">
      <c r="A240" s="71">
        <v>44244</v>
      </c>
      <c r="B240" s="7">
        <v>-0.67873000000000006</v>
      </c>
      <c r="C240" s="7">
        <v>4.7919999999999997E-2</v>
      </c>
      <c r="D240" s="7">
        <v>0.11495</v>
      </c>
      <c r="E240" s="7">
        <v>-0.37598999999999999</v>
      </c>
      <c r="F240" s="7">
        <v>-0.26657999999999998</v>
      </c>
      <c r="G240" s="7">
        <v>-0.30912000000000001</v>
      </c>
      <c r="H240" s="7">
        <v>-0.54601999999999995</v>
      </c>
      <c r="I240" s="7">
        <v>-2.5049999999999999E-2</v>
      </c>
    </row>
    <row r="241" spans="1:9" x14ac:dyDescent="0.3">
      <c r="A241" s="71">
        <v>44245</v>
      </c>
      <c r="B241" s="7">
        <v>-0.91115999999999997</v>
      </c>
      <c r="C241" s="7">
        <v>-0.68645999999999996</v>
      </c>
      <c r="D241" s="7">
        <v>-0.63619999999999999</v>
      </c>
      <c r="E241" s="7">
        <v>-0.74643999999999999</v>
      </c>
      <c r="F241" s="7">
        <v>-0.49501000000000001</v>
      </c>
      <c r="G241" s="7">
        <v>-0.79069999999999996</v>
      </c>
      <c r="H241" s="7">
        <v>-0.47059000000000001</v>
      </c>
      <c r="I241" s="7">
        <v>-5.638E-2</v>
      </c>
    </row>
    <row r="242" spans="1:9" x14ac:dyDescent="0.3">
      <c r="A242" s="71">
        <v>44246</v>
      </c>
      <c r="B242" s="7">
        <v>0.68966000000000005</v>
      </c>
      <c r="C242" s="7">
        <v>0.11252</v>
      </c>
      <c r="D242" s="7">
        <v>-0.19339000000000001</v>
      </c>
      <c r="E242" s="7">
        <v>0.19947999999999999</v>
      </c>
      <c r="F242" s="7">
        <v>-0.73241999999999996</v>
      </c>
      <c r="G242" s="7">
        <v>-0.12501999999999999</v>
      </c>
      <c r="H242" s="7">
        <v>-0.47281000000000001</v>
      </c>
      <c r="I242" s="7">
        <v>-3.134E-2</v>
      </c>
    </row>
    <row r="243" spans="1:9" x14ac:dyDescent="0.3">
      <c r="A243" s="71">
        <v>44249</v>
      </c>
      <c r="B243" s="7">
        <v>-5.7079999999999999E-2</v>
      </c>
      <c r="C243" s="7">
        <v>-0.65832000000000002</v>
      </c>
      <c r="D243" s="7">
        <v>-0.84079999999999999</v>
      </c>
      <c r="E243" s="7">
        <v>0.43564000000000003</v>
      </c>
      <c r="F243" s="7">
        <v>9.9129999999999996E-2</v>
      </c>
      <c r="G243" s="7">
        <v>0.41465000000000002</v>
      </c>
      <c r="H243" s="7">
        <v>-0.59382000000000001</v>
      </c>
      <c r="I243" s="7">
        <v>-9.4039999999999999E-2</v>
      </c>
    </row>
    <row r="244" spans="1:9" x14ac:dyDescent="0.3">
      <c r="A244" s="71">
        <v>44250</v>
      </c>
      <c r="B244" s="7">
        <v>-0.57110000000000005</v>
      </c>
      <c r="C244" s="7">
        <v>-1.0829200000000001</v>
      </c>
      <c r="D244" s="7">
        <v>0.32482</v>
      </c>
      <c r="E244" s="7">
        <v>-1.39415</v>
      </c>
      <c r="F244" s="7">
        <v>1.0198799999999999</v>
      </c>
      <c r="G244" s="7">
        <v>-0.28827000000000003</v>
      </c>
      <c r="H244" s="7">
        <v>-1.2743899999999999</v>
      </c>
      <c r="I244" s="7">
        <v>-4.3929999999999997E-2</v>
      </c>
    </row>
    <row r="245" spans="1:9" x14ac:dyDescent="0.3">
      <c r="A245" s="71">
        <v>44251</v>
      </c>
      <c r="B245" s="7">
        <v>0.86156999999999995</v>
      </c>
      <c r="C245" s="7">
        <v>0.29411999999999999</v>
      </c>
      <c r="D245" s="7">
        <v>0.76022000000000001</v>
      </c>
      <c r="E245" s="7">
        <v>1.0533999999999999</v>
      </c>
      <c r="F245" s="7">
        <v>1.1484300000000001</v>
      </c>
      <c r="G245" s="7">
        <v>0.87514000000000003</v>
      </c>
      <c r="H245" s="7">
        <v>0.60507999999999995</v>
      </c>
      <c r="I245" s="7">
        <v>0</v>
      </c>
    </row>
    <row r="246" spans="1:9" x14ac:dyDescent="0.3">
      <c r="A246" s="71">
        <v>44252</v>
      </c>
      <c r="B246" s="7">
        <v>-0.28473999999999999</v>
      </c>
      <c r="C246" s="7">
        <v>-0.21179999999999999</v>
      </c>
      <c r="D246" s="7">
        <v>0.31406000000000001</v>
      </c>
      <c r="E246" s="7">
        <v>-4.5176499999999997</v>
      </c>
      <c r="F246" s="7">
        <v>-0.26889000000000002</v>
      </c>
      <c r="G246" s="7">
        <v>0.65839999999999999</v>
      </c>
      <c r="H246" s="7">
        <v>0.16037999999999999</v>
      </c>
      <c r="I246" s="7">
        <v>-0.28251999999999999</v>
      </c>
    </row>
    <row r="247" spans="1:9" x14ac:dyDescent="0.3">
      <c r="A247" s="71">
        <v>44253</v>
      </c>
      <c r="B247" s="7">
        <v>-1.6561999999999999</v>
      </c>
      <c r="C247" s="7">
        <v>-0.84897999999999996</v>
      </c>
      <c r="D247" s="7">
        <v>-1.5389699999999999</v>
      </c>
      <c r="E247" s="7">
        <v>2.2388400000000002</v>
      </c>
      <c r="F247" s="7">
        <v>-1.64585</v>
      </c>
      <c r="G247" s="7">
        <v>-1.4159299999999999</v>
      </c>
      <c r="H247" s="7">
        <v>-1.24099</v>
      </c>
      <c r="I247" s="7">
        <v>-0.19517999999999999</v>
      </c>
    </row>
    <row r="248" spans="1:9" x14ac:dyDescent="0.3">
      <c r="A248" s="71">
        <v>44256</v>
      </c>
      <c r="B248" s="7">
        <v>1.7421599999999999</v>
      </c>
      <c r="C248" s="7">
        <v>1.49844</v>
      </c>
      <c r="D248" s="7">
        <v>1.53495</v>
      </c>
      <c r="E248" s="7">
        <v>0.25625999999999999</v>
      </c>
      <c r="F248" s="7">
        <v>1.35755</v>
      </c>
      <c r="G248" s="7">
        <v>0.88985999999999998</v>
      </c>
      <c r="H248" s="7">
        <v>0.36481999999999998</v>
      </c>
      <c r="I248" s="7">
        <v>0.20186999999999999</v>
      </c>
    </row>
    <row r="249" spans="1:9" x14ac:dyDescent="0.3">
      <c r="A249" s="71">
        <v>44257</v>
      </c>
      <c r="B249" s="7">
        <v>0.34247</v>
      </c>
      <c r="C249" s="7">
        <v>0.25957000000000002</v>
      </c>
      <c r="D249" s="7">
        <v>0.91525000000000001</v>
      </c>
      <c r="E249" s="7">
        <v>0.67569000000000001</v>
      </c>
      <c r="F249" s="7">
        <v>0.31286000000000003</v>
      </c>
      <c r="G249" s="7">
        <v>0.83559000000000005</v>
      </c>
      <c r="H249" s="7">
        <v>1.13086</v>
      </c>
      <c r="I249" s="7">
        <v>4.4069999999999998E-2</v>
      </c>
    </row>
    <row r="250" spans="1:9" x14ac:dyDescent="0.3">
      <c r="A250" s="71">
        <v>44258</v>
      </c>
      <c r="B250" s="7">
        <v>0.39817999999999998</v>
      </c>
      <c r="C250" s="7">
        <v>-0.74434</v>
      </c>
      <c r="D250" s="7">
        <v>-1.04586</v>
      </c>
      <c r="E250" s="7">
        <v>-1.2949999999999999</v>
      </c>
      <c r="F250" s="7">
        <v>1.52396</v>
      </c>
      <c r="G250" s="7">
        <v>0.72892000000000001</v>
      </c>
      <c r="H250" s="7">
        <v>-7.9869999999999997E-2</v>
      </c>
      <c r="I250" s="7">
        <v>-8.1809999999999994E-2</v>
      </c>
    </row>
    <row r="251" spans="1:9" x14ac:dyDescent="0.3">
      <c r="A251" s="71">
        <v>44259</v>
      </c>
      <c r="B251" s="7">
        <v>-0.39660000000000001</v>
      </c>
      <c r="C251" s="7">
        <v>-0.74992000000000003</v>
      </c>
      <c r="D251" s="7">
        <v>0.32935999999999999</v>
      </c>
      <c r="E251" s="7">
        <v>-0.24546000000000001</v>
      </c>
      <c r="F251" s="7">
        <v>0.60370000000000001</v>
      </c>
      <c r="G251" s="7">
        <v>-0.70840999999999998</v>
      </c>
      <c r="H251" s="7">
        <v>-1.07914</v>
      </c>
      <c r="I251" s="7">
        <v>-0.20154</v>
      </c>
    </row>
    <row r="252" spans="1:9" x14ac:dyDescent="0.3">
      <c r="A252" s="71">
        <v>44260</v>
      </c>
      <c r="B252" s="7">
        <v>-0.68259000000000003</v>
      </c>
      <c r="C252" s="7">
        <v>0.13141</v>
      </c>
      <c r="D252" s="7">
        <v>-1.057E-2</v>
      </c>
      <c r="E252" s="7">
        <v>0.13295000000000001</v>
      </c>
      <c r="F252" s="7">
        <v>0.42274</v>
      </c>
      <c r="G252" s="7">
        <v>0.50632999999999995</v>
      </c>
      <c r="H252" s="7">
        <v>0.32323000000000002</v>
      </c>
      <c r="I252" s="7">
        <v>-0.17039000000000001</v>
      </c>
    </row>
    <row r="253" spans="1:9" x14ac:dyDescent="0.3">
      <c r="A253" s="71">
        <v>44263</v>
      </c>
      <c r="B253" s="7">
        <v>2.0618599999999998</v>
      </c>
      <c r="C253" s="7">
        <v>1.03346</v>
      </c>
      <c r="D253" s="7">
        <v>1.6042400000000001</v>
      </c>
      <c r="E253" s="7">
        <v>1.10761</v>
      </c>
      <c r="F253" s="7">
        <v>0.32618999999999998</v>
      </c>
      <c r="G253" s="7">
        <v>0.87016000000000004</v>
      </c>
      <c r="H253" s="7">
        <v>0.48329</v>
      </c>
      <c r="I253" s="7">
        <v>-0.17068</v>
      </c>
    </row>
    <row r="254" spans="1:9" x14ac:dyDescent="0.3">
      <c r="A254" s="71">
        <v>44264</v>
      </c>
      <c r="B254" s="7">
        <v>0.78563000000000005</v>
      </c>
      <c r="C254" s="7">
        <v>0.42215000000000003</v>
      </c>
      <c r="D254" s="7">
        <v>1.1893800000000001</v>
      </c>
      <c r="E254" s="7">
        <v>-0.32190000000000002</v>
      </c>
      <c r="F254" s="7">
        <v>2.0634800000000002</v>
      </c>
      <c r="G254" s="7">
        <v>1.4680299999999999</v>
      </c>
      <c r="H254" s="7">
        <v>1.6432899999999999</v>
      </c>
      <c r="I254" s="7">
        <v>0</v>
      </c>
    </row>
    <row r="255" spans="1:9" x14ac:dyDescent="0.3">
      <c r="A255" s="71">
        <v>44265</v>
      </c>
      <c r="B255" s="7">
        <v>0.33407999999999999</v>
      </c>
      <c r="C255" s="7">
        <v>0.45271</v>
      </c>
      <c r="D255" s="7">
        <v>8.8669999999999999E-2</v>
      </c>
      <c r="E255" s="7">
        <v>0.66452999999999995</v>
      </c>
      <c r="F255" s="7">
        <v>-0.43792999999999999</v>
      </c>
      <c r="G255" s="7">
        <v>2.9829999999999999E-2</v>
      </c>
      <c r="H255" s="7">
        <v>0.51261999999999996</v>
      </c>
      <c r="I255" s="7">
        <v>3.7990000000000003E-2</v>
      </c>
    </row>
    <row r="256" spans="1:9" x14ac:dyDescent="0.3">
      <c r="A256" s="71">
        <v>44266</v>
      </c>
      <c r="B256" s="7">
        <v>0.49945000000000001</v>
      </c>
      <c r="C256" s="7">
        <v>0.56333</v>
      </c>
      <c r="D256" s="7">
        <v>0.3513</v>
      </c>
      <c r="E256" s="7">
        <v>0.46549000000000001</v>
      </c>
      <c r="F256" s="7">
        <v>0.44640999999999997</v>
      </c>
      <c r="G256" s="7">
        <v>0.58897999999999995</v>
      </c>
      <c r="H256" s="7">
        <v>0.66693000000000002</v>
      </c>
      <c r="I256" s="7">
        <v>0.27218999999999999</v>
      </c>
    </row>
    <row r="257" spans="1:9" x14ac:dyDescent="0.3">
      <c r="A257" s="71">
        <v>44267</v>
      </c>
      <c r="B257" s="7">
        <v>-0.16564999999999999</v>
      </c>
      <c r="C257" s="7">
        <v>-4.802E-2</v>
      </c>
      <c r="D257" s="7">
        <v>0.23688999999999999</v>
      </c>
      <c r="E257" s="7">
        <v>0.22622999999999999</v>
      </c>
      <c r="F257" s="7">
        <v>-6.1530000000000001E-2</v>
      </c>
      <c r="G257" s="7">
        <v>0.126</v>
      </c>
      <c r="H257" s="7">
        <v>-0.35074</v>
      </c>
      <c r="I257" s="7">
        <v>-0.15151000000000001</v>
      </c>
    </row>
    <row r="258" spans="1:9" x14ac:dyDescent="0.3">
      <c r="A258" s="71">
        <v>44270</v>
      </c>
      <c r="B258" s="7">
        <v>-0.22123999999999999</v>
      </c>
      <c r="C258" s="7">
        <v>-1.601E-2</v>
      </c>
      <c r="D258" s="7">
        <v>0.27843000000000001</v>
      </c>
      <c r="E258" s="7">
        <v>0.66166999999999998</v>
      </c>
      <c r="F258" s="7">
        <v>0.74195999999999995</v>
      </c>
      <c r="G258" s="7">
        <v>0.93271000000000004</v>
      </c>
      <c r="H258" s="7">
        <v>0.82126999999999994</v>
      </c>
      <c r="I258" s="7">
        <v>-1.8970000000000001E-2</v>
      </c>
    </row>
    <row r="259" spans="1:9" x14ac:dyDescent="0.3">
      <c r="A259" s="71">
        <v>44271</v>
      </c>
      <c r="B259" s="7">
        <v>0.77605000000000002</v>
      </c>
      <c r="C259" s="7">
        <v>0.60858000000000001</v>
      </c>
      <c r="D259" s="7">
        <v>0.72411999999999999</v>
      </c>
      <c r="E259" s="7">
        <v>0.35131000000000001</v>
      </c>
      <c r="F259" s="7">
        <v>1.5465500000000001</v>
      </c>
      <c r="G259" s="7">
        <v>-0.38871</v>
      </c>
      <c r="H259" s="7">
        <v>0.31031999999999998</v>
      </c>
      <c r="I259" s="7">
        <v>2.529E-2</v>
      </c>
    </row>
    <row r="260" spans="1:9" x14ac:dyDescent="0.3">
      <c r="A260" s="71">
        <v>44272</v>
      </c>
      <c r="B260" s="7">
        <v>0</v>
      </c>
      <c r="C260" s="7">
        <v>-0.55715000000000003</v>
      </c>
      <c r="D260" s="7">
        <v>-0.61836000000000002</v>
      </c>
      <c r="E260" s="7">
        <v>0.66283000000000003</v>
      </c>
      <c r="F260" s="7">
        <v>-0.85960999999999999</v>
      </c>
      <c r="G260" s="7">
        <v>-5.8900000000000001E-2</v>
      </c>
      <c r="H260" s="7">
        <v>-0.19334999999999999</v>
      </c>
      <c r="I260" s="7">
        <v>-7.5859999999999997E-2</v>
      </c>
    </row>
    <row r="261" spans="1:9" x14ac:dyDescent="0.3">
      <c r="A261" s="71">
        <v>44273</v>
      </c>
      <c r="B261" s="7">
        <v>0.55005999999999999</v>
      </c>
      <c r="C261" s="7">
        <v>0.24012</v>
      </c>
      <c r="D261" s="7">
        <v>0.12056</v>
      </c>
      <c r="E261" s="7">
        <v>-0.5484</v>
      </c>
      <c r="F261" s="7">
        <v>0.44363000000000002</v>
      </c>
      <c r="G261" s="7">
        <v>0.90613999999999995</v>
      </c>
      <c r="H261" s="7">
        <v>0.30996000000000001</v>
      </c>
      <c r="I261" s="7">
        <v>-0.24673999999999999</v>
      </c>
    </row>
    <row r="262" spans="1:9" x14ac:dyDescent="0.3">
      <c r="A262" s="71">
        <v>44274</v>
      </c>
      <c r="B262" s="7">
        <v>-0.71116000000000001</v>
      </c>
      <c r="C262" s="7">
        <v>-0.49504999999999999</v>
      </c>
      <c r="D262" s="7">
        <v>-0.74844999999999995</v>
      </c>
      <c r="E262" s="7">
        <v>-0.61938000000000004</v>
      </c>
      <c r="F262" s="7">
        <v>-0.58669000000000004</v>
      </c>
      <c r="G262" s="7">
        <v>-0.33584000000000003</v>
      </c>
      <c r="H262" s="7">
        <v>0.1545</v>
      </c>
      <c r="I262" s="7">
        <v>-4.4400000000000002E-2</v>
      </c>
    </row>
    <row r="263" spans="1:9" x14ac:dyDescent="0.3">
      <c r="A263" s="71">
        <v>44277</v>
      </c>
      <c r="B263" s="7">
        <v>0.27548</v>
      </c>
      <c r="C263" s="7">
        <v>-0.30492999999999998</v>
      </c>
      <c r="D263" s="7">
        <v>5.636E-2</v>
      </c>
      <c r="E263" s="7">
        <v>-0.73085</v>
      </c>
      <c r="F263" s="7">
        <v>1.222E-2</v>
      </c>
      <c r="G263" s="7">
        <v>-0.61534</v>
      </c>
      <c r="H263" s="7">
        <v>-7.7130000000000004E-2</v>
      </c>
      <c r="I263" s="7">
        <v>0.18401000000000001</v>
      </c>
    </row>
    <row r="264" spans="1:9" x14ac:dyDescent="0.3">
      <c r="A264" s="71">
        <v>44278</v>
      </c>
      <c r="B264" s="7">
        <v>-0.65934000000000004</v>
      </c>
      <c r="C264" s="7">
        <v>0.27366000000000001</v>
      </c>
      <c r="D264" s="7">
        <v>0.35782999999999998</v>
      </c>
      <c r="E264" s="7">
        <v>-1.2452000000000001</v>
      </c>
      <c r="F264" s="7">
        <v>-0.54928999999999994</v>
      </c>
      <c r="G264" s="7">
        <v>-0.50122</v>
      </c>
      <c r="H264" s="7">
        <v>3.8600000000000002E-2</v>
      </c>
      <c r="I264" s="7">
        <v>8.8669999999999999E-2</v>
      </c>
    </row>
    <row r="265" spans="1:9" x14ac:dyDescent="0.3">
      <c r="A265" s="71">
        <v>44279</v>
      </c>
      <c r="B265" s="7">
        <v>0.22123999999999999</v>
      </c>
      <c r="C265" s="7">
        <v>0.14449000000000001</v>
      </c>
      <c r="D265" s="7">
        <v>0.20213999999999999</v>
      </c>
      <c r="E265" s="7">
        <v>1.40164</v>
      </c>
      <c r="F265" s="7">
        <v>-0.44435000000000002</v>
      </c>
      <c r="G265" s="7">
        <v>-0.14074999999999999</v>
      </c>
      <c r="H265" s="7">
        <v>-0.19289999999999999</v>
      </c>
      <c r="I265" s="7">
        <v>0.12656000000000001</v>
      </c>
    </row>
    <row r="266" spans="1:9" x14ac:dyDescent="0.3">
      <c r="A266" s="71">
        <v>44280</v>
      </c>
      <c r="B266" s="7">
        <v>5.5190000000000003E-2</v>
      </c>
      <c r="C266" s="7">
        <v>-0.80154000000000003</v>
      </c>
      <c r="D266" s="7">
        <v>-0.22556999999999999</v>
      </c>
      <c r="E266" s="7">
        <v>1.55081</v>
      </c>
      <c r="F266" s="7">
        <v>0.42315000000000003</v>
      </c>
      <c r="G266" s="7">
        <v>-0.22255</v>
      </c>
      <c r="H266" s="7">
        <v>-0.30924000000000001</v>
      </c>
      <c r="I266" s="7">
        <v>0</v>
      </c>
    </row>
    <row r="267" spans="1:9" x14ac:dyDescent="0.3">
      <c r="A267" s="71">
        <v>44281</v>
      </c>
      <c r="B267" s="7">
        <v>0.99282999999999999</v>
      </c>
      <c r="C267" s="7">
        <v>1.2766599999999999</v>
      </c>
      <c r="D267" s="7">
        <v>1.0057799999999999</v>
      </c>
      <c r="E267" s="7">
        <v>3.9699999999999999E-2</v>
      </c>
      <c r="F267" s="7">
        <v>1.4461599999999999</v>
      </c>
      <c r="G267" s="7">
        <v>1.56134</v>
      </c>
      <c r="H267" s="7">
        <v>1.2407900000000001</v>
      </c>
      <c r="I267" s="7">
        <v>5.0560000000000001E-2</v>
      </c>
    </row>
    <row r="268" spans="1:9" x14ac:dyDescent="0.3">
      <c r="A268" s="71">
        <v>44284</v>
      </c>
      <c r="B268" s="7">
        <v>0</v>
      </c>
      <c r="C268" s="7">
        <v>0.35104999999999997</v>
      </c>
      <c r="D268" s="7">
        <v>1.1703600000000001</v>
      </c>
      <c r="E268" s="7">
        <v>0.36837999999999999</v>
      </c>
      <c r="F268" s="7">
        <v>0.43425000000000002</v>
      </c>
      <c r="G268" s="7">
        <v>0.44656000000000001</v>
      </c>
      <c r="H268" s="7">
        <v>0.45959</v>
      </c>
      <c r="I268" s="7">
        <v>1.8950000000000002E-2</v>
      </c>
    </row>
    <row r="269" spans="1:9" x14ac:dyDescent="0.3">
      <c r="A269" s="71">
        <v>44285</v>
      </c>
      <c r="B269" s="7">
        <v>0.70999000000000001</v>
      </c>
      <c r="C269" s="7">
        <v>0.25441000000000003</v>
      </c>
      <c r="D269" s="7">
        <v>0.25829000000000002</v>
      </c>
      <c r="E269" s="7">
        <v>-0.87397000000000002</v>
      </c>
      <c r="F269" s="7">
        <v>0.10319</v>
      </c>
      <c r="G269" s="7">
        <v>0.69237000000000004</v>
      </c>
      <c r="H269" s="7">
        <v>7.6249999999999998E-2</v>
      </c>
      <c r="I269" s="7">
        <v>-1.2630000000000001E-2</v>
      </c>
    </row>
    <row r="270" spans="1:9" x14ac:dyDescent="0.3">
      <c r="A270" s="71">
        <v>44286</v>
      </c>
      <c r="B270" s="7">
        <v>-0.37961</v>
      </c>
      <c r="C270" s="7">
        <v>0.14274000000000001</v>
      </c>
      <c r="D270" s="7">
        <v>-0.26546999999999998</v>
      </c>
      <c r="E270" s="7">
        <v>-0.41631000000000001</v>
      </c>
      <c r="F270" s="7">
        <v>0.57969999999999999</v>
      </c>
      <c r="G270" s="7">
        <v>0.47771000000000002</v>
      </c>
      <c r="H270" s="7">
        <v>0.38095000000000001</v>
      </c>
      <c r="I270" s="7">
        <v>0.15159</v>
      </c>
    </row>
    <row r="271" spans="1:9" x14ac:dyDescent="0.3">
      <c r="A271" s="71"/>
      <c r="B271" s="7"/>
      <c r="C271" s="7"/>
      <c r="D271" s="7"/>
      <c r="E271" s="7"/>
      <c r="F271" s="7"/>
      <c r="G271" s="7"/>
      <c r="H271" s="7"/>
      <c r="I271" s="7"/>
    </row>
    <row r="272" spans="1:9" x14ac:dyDescent="0.3">
      <c r="A272" s="71"/>
      <c r="B272" s="7"/>
      <c r="C272" s="7"/>
      <c r="D272" s="7"/>
      <c r="E272" s="7"/>
      <c r="F272" s="7"/>
      <c r="G272" s="7"/>
      <c r="H272" s="7"/>
      <c r="I272" s="7"/>
    </row>
    <row r="273" spans="1:9" x14ac:dyDescent="0.3">
      <c r="A273" s="71"/>
      <c r="B273" s="7"/>
      <c r="C273" s="7"/>
      <c r="D273" s="7"/>
      <c r="E273" s="7"/>
      <c r="F273" s="7"/>
      <c r="G273" s="7"/>
      <c r="H273" s="7"/>
      <c r="I273" s="7"/>
    </row>
    <row r="274" spans="1:9" x14ac:dyDescent="0.3">
      <c r="A274" s="71"/>
      <c r="B274" s="7"/>
      <c r="C274" s="7"/>
      <c r="D274" s="7"/>
      <c r="E274" s="7"/>
      <c r="F274" s="7"/>
      <c r="G274" s="7"/>
      <c r="H274" s="7"/>
      <c r="I274" s="7"/>
    </row>
    <row r="275" spans="1:9" x14ac:dyDescent="0.3">
      <c r="A275" s="71"/>
      <c r="B275" s="7"/>
      <c r="C275" s="7"/>
      <c r="D275" s="7"/>
      <c r="E275" s="7"/>
      <c r="F275" s="7"/>
      <c r="G275" s="7"/>
      <c r="H275" s="7"/>
      <c r="I275" s="7"/>
    </row>
    <row r="276" spans="1:9" x14ac:dyDescent="0.3">
      <c r="A276" s="71"/>
      <c r="B276" s="7"/>
      <c r="C276" s="7"/>
      <c r="D276" s="7"/>
      <c r="E276" s="7"/>
      <c r="F276" s="7"/>
      <c r="G276" s="7"/>
      <c r="H276" s="7"/>
      <c r="I276" s="7"/>
    </row>
    <row r="277" spans="1:9" x14ac:dyDescent="0.3">
      <c r="A277" s="71"/>
      <c r="B277" s="7"/>
      <c r="C277" s="7"/>
      <c r="D277" s="7"/>
      <c r="E277" s="7"/>
      <c r="F277" s="7"/>
      <c r="G277" s="7"/>
      <c r="H277" s="7"/>
      <c r="I277" s="7"/>
    </row>
    <row r="278" spans="1:9" x14ac:dyDescent="0.3">
      <c r="A278" s="71"/>
      <c r="B278" s="7"/>
      <c r="C278" s="7"/>
      <c r="D278" s="7"/>
      <c r="E278" s="7"/>
      <c r="F278" s="7"/>
      <c r="G278" s="7"/>
      <c r="H278" s="7"/>
      <c r="I278" s="7"/>
    </row>
    <row r="279" spans="1:9" x14ac:dyDescent="0.3">
      <c r="A279" s="71"/>
      <c r="B279" s="7"/>
      <c r="C279" s="7"/>
      <c r="D279" s="7"/>
      <c r="E279" s="7"/>
      <c r="F279" s="7"/>
      <c r="G279" s="7"/>
      <c r="H279" s="7"/>
      <c r="I279" s="7"/>
    </row>
    <row r="280" spans="1:9" x14ac:dyDescent="0.3">
      <c r="A280" s="71"/>
      <c r="B280" s="7"/>
      <c r="C280" s="7"/>
      <c r="D280" s="7"/>
      <c r="E280" s="7"/>
      <c r="F280" s="7"/>
      <c r="G280" s="7"/>
      <c r="H280" s="7"/>
      <c r="I280" s="7"/>
    </row>
    <row r="281" spans="1:9" x14ac:dyDescent="0.3">
      <c r="A281" s="71"/>
      <c r="B281" s="7"/>
      <c r="C281" s="7"/>
      <c r="D281" s="7"/>
      <c r="E281" s="7"/>
      <c r="F281" s="7"/>
      <c r="G281" s="7"/>
      <c r="H281" s="7"/>
      <c r="I281" s="7"/>
    </row>
    <row r="282" spans="1:9" x14ac:dyDescent="0.3">
      <c r="A282" s="71"/>
      <c r="B282" s="7"/>
      <c r="C282" s="7"/>
      <c r="D282" s="7"/>
      <c r="E282" s="7"/>
      <c r="F282" s="7"/>
      <c r="G282" s="7"/>
      <c r="H282" s="7"/>
      <c r="I282" s="7"/>
    </row>
    <row r="283" spans="1:9" x14ac:dyDescent="0.3">
      <c r="A283" s="71"/>
      <c r="B283" s="7"/>
      <c r="C283" s="7"/>
      <c r="D283" s="7"/>
      <c r="E283" s="7"/>
      <c r="F283" s="7"/>
      <c r="G283" s="7"/>
      <c r="H283" s="7"/>
      <c r="I283" s="7"/>
    </row>
    <row r="284" spans="1:9" x14ac:dyDescent="0.3">
      <c r="A284" s="71"/>
      <c r="B284" s="7"/>
      <c r="C284" s="7"/>
      <c r="D284" s="7"/>
      <c r="E284" s="7"/>
      <c r="F284" s="7"/>
      <c r="G284" s="7"/>
      <c r="H284" s="7"/>
      <c r="I284" s="7"/>
    </row>
    <row r="285" spans="1:9" x14ac:dyDescent="0.3">
      <c r="A285" s="71"/>
      <c r="B285" s="7"/>
      <c r="C285" s="7"/>
      <c r="D285" s="7"/>
      <c r="E285" s="7"/>
      <c r="F285" s="7"/>
      <c r="G285" s="7"/>
      <c r="H285" s="7"/>
      <c r="I285" s="7"/>
    </row>
    <row r="286" spans="1:9" x14ac:dyDescent="0.3">
      <c r="A286" s="71"/>
      <c r="B286" s="7"/>
      <c r="C286" s="7"/>
      <c r="D286" s="7"/>
      <c r="E286" s="7"/>
      <c r="F286" s="7"/>
      <c r="G286" s="7"/>
      <c r="H286" s="7"/>
      <c r="I286" s="7"/>
    </row>
    <row r="287" spans="1:9" x14ac:dyDescent="0.3">
      <c r="A287" s="71"/>
      <c r="B287" s="7"/>
      <c r="C287" s="7"/>
      <c r="D287" s="7"/>
      <c r="E287" s="7"/>
      <c r="F287" s="7"/>
      <c r="G287" s="7"/>
      <c r="H287" s="7"/>
      <c r="I287" s="7"/>
    </row>
    <row r="288" spans="1:9" x14ac:dyDescent="0.3">
      <c r="A288" s="71"/>
      <c r="B288" s="7"/>
      <c r="C288" s="7"/>
      <c r="D288" s="7"/>
      <c r="E288" s="7"/>
      <c r="F288" s="7"/>
      <c r="G288" s="7"/>
      <c r="H288" s="7"/>
      <c r="I288" s="7"/>
    </row>
    <row r="289" spans="1:9" x14ac:dyDescent="0.3">
      <c r="A289" s="71"/>
      <c r="B289" s="7"/>
      <c r="C289" s="7"/>
      <c r="D289" s="7"/>
      <c r="E289" s="7"/>
      <c r="F289" s="7"/>
      <c r="G289" s="7"/>
      <c r="H289" s="7"/>
      <c r="I289" s="7"/>
    </row>
    <row r="290" spans="1:9" x14ac:dyDescent="0.3">
      <c r="A290" s="71"/>
      <c r="B290" s="7"/>
      <c r="C290" s="7"/>
      <c r="D290" s="7"/>
      <c r="E290" s="7"/>
      <c r="F290" s="7"/>
      <c r="G290" s="7"/>
      <c r="H290" s="7"/>
      <c r="I290" s="7"/>
    </row>
    <row r="291" spans="1:9" x14ac:dyDescent="0.3">
      <c r="A291" s="71">
        <v>43898</v>
      </c>
      <c r="B291" s="7"/>
      <c r="C291" s="7"/>
      <c r="D291" s="7"/>
      <c r="E291" s="7"/>
      <c r="F291" s="7"/>
      <c r="G291" s="7"/>
      <c r="H291" s="7"/>
      <c r="I291" s="7"/>
    </row>
    <row r="292" spans="1:9" x14ac:dyDescent="0.3">
      <c r="A292" s="71">
        <v>43899</v>
      </c>
      <c r="B292" s="7">
        <v>-7.4096799999999998</v>
      </c>
      <c r="C292" s="7">
        <v>-3.5410200000000001</v>
      </c>
      <c r="D292" s="7">
        <v>-4.8626300000000002</v>
      </c>
      <c r="E292" s="7">
        <v>3.8060100000000001</v>
      </c>
      <c r="F292" s="7">
        <v>-6.6341099999999997</v>
      </c>
      <c r="G292" s="7">
        <v>-7.6032099999999998</v>
      </c>
      <c r="H292" s="7">
        <v>-5.6587800000000001</v>
      </c>
      <c r="I292" s="7">
        <v>-3.4533</v>
      </c>
    </row>
    <row r="293" spans="1:9" x14ac:dyDescent="0.3">
      <c r="A293" s="71">
        <v>43900</v>
      </c>
      <c r="B293" s="7">
        <v>-1.0582</v>
      </c>
      <c r="C293" s="7">
        <v>-0.18054000000000001</v>
      </c>
      <c r="D293" s="7">
        <v>0.21246999999999999</v>
      </c>
      <c r="E293" s="7">
        <v>-1.85592</v>
      </c>
      <c r="F293" s="7">
        <v>0.81425000000000003</v>
      </c>
      <c r="G293" s="7">
        <v>1.9510700000000001</v>
      </c>
      <c r="H293" s="7">
        <v>1.2085900000000001</v>
      </c>
      <c r="I293" s="7">
        <v>6.8650000000000003E-2</v>
      </c>
    </row>
    <row r="294" spans="1:9" x14ac:dyDescent="0.3">
      <c r="A294" s="71">
        <v>43901</v>
      </c>
      <c r="B294" s="7">
        <v>-1.13636</v>
      </c>
      <c r="C294" s="7">
        <v>-0.16077</v>
      </c>
      <c r="D294" s="7">
        <v>-0.47704000000000002</v>
      </c>
      <c r="E294" s="7">
        <v>-5.5723000000000003</v>
      </c>
      <c r="F294" s="7">
        <v>-2.38564</v>
      </c>
      <c r="G294" s="7">
        <v>-3.4605899999999998</v>
      </c>
      <c r="H294" s="7">
        <v>-3.3171200000000001</v>
      </c>
      <c r="I294" s="7">
        <v>-1.6328199999999999</v>
      </c>
    </row>
    <row r="295" spans="1:9" x14ac:dyDescent="0.3">
      <c r="A295" s="71">
        <v>43902</v>
      </c>
      <c r="B295" s="7">
        <v>-11.697089999999999</v>
      </c>
      <c r="C295" s="7">
        <v>-3.4822899999999999</v>
      </c>
      <c r="D295" s="7">
        <v>-6.9325900000000003</v>
      </c>
      <c r="E295" s="7">
        <v>-1.70339</v>
      </c>
      <c r="F295" s="7">
        <v>-9.0251099999999997</v>
      </c>
      <c r="G295" s="7">
        <v>-7.0768300000000002</v>
      </c>
      <c r="H295" s="7">
        <v>-7.73102</v>
      </c>
      <c r="I295" s="7">
        <v>-4.3660199999999998</v>
      </c>
    </row>
    <row r="296" spans="1:9" x14ac:dyDescent="0.3">
      <c r="A296" s="71">
        <v>43903</v>
      </c>
      <c r="B296" s="7">
        <v>0.99541000000000002</v>
      </c>
      <c r="C296" s="7">
        <v>-1.0636099999999999</v>
      </c>
      <c r="D296" s="7">
        <v>-0.85758999999999996</v>
      </c>
      <c r="E296" s="7">
        <v>-5.1360999999999999</v>
      </c>
      <c r="F296" s="7">
        <v>0.28972999999999999</v>
      </c>
      <c r="G296" s="7">
        <v>-0.11053</v>
      </c>
      <c r="H296" s="7">
        <v>0.29747000000000001</v>
      </c>
      <c r="I296" s="7">
        <v>1.3127200000000001</v>
      </c>
    </row>
    <row r="297" spans="1:9" x14ac:dyDescent="0.3">
      <c r="A297" s="71">
        <v>43904</v>
      </c>
      <c r="B297" s="7"/>
      <c r="C297" s="7"/>
      <c r="D297" s="7"/>
      <c r="E297" s="7"/>
      <c r="F297" s="7"/>
      <c r="G297" s="7"/>
      <c r="H297" s="7"/>
      <c r="I297" s="7"/>
    </row>
    <row r="298" spans="1:9" x14ac:dyDescent="0.3">
      <c r="A298" s="71">
        <v>43905</v>
      </c>
      <c r="B298" s="7"/>
      <c r="C298" s="7"/>
      <c r="D298" s="7"/>
      <c r="E298" s="7"/>
      <c r="F298" s="7"/>
      <c r="G298" s="7"/>
      <c r="H298" s="7"/>
      <c r="I298" s="7"/>
    </row>
    <row r="299" spans="1:9" x14ac:dyDescent="0.3">
      <c r="A299" s="71">
        <v>43906</v>
      </c>
      <c r="B299" s="7">
        <v>-5.8377600000000003</v>
      </c>
      <c r="C299" s="7">
        <v>-2.17116</v>
      </c>
      <c r="D299" s="7">
        <v>-3.19448</v>
      </c>
      <c r="E299" s="7">
        <v>2.88246</v>
      </c>
      <c r="F299" s="7">
        <v>-17.267530000000001</v>
      </c>
      <c r="G299" s="7">
        <v>-14.49596</v>
      </c>
      <c r="H299" s="7">
        <v>-12.802770000000001</v>
      </c>
      <c r="I299" s="7">
        <v>-4.6069699999999996</v>
      </c>
    </row>
    <row r="300" spans="1:9" x14ac:dyDescent="0.3">
      <c r="A300" s="71">
        <v>43907</v>
      </c>
      <c r="B300" s="7">
        <v>0</v>
      </c>
      <c r="C300" s="7">
        <v>-0.30165999999999998</v>
      </c>
      <c r="D300" s="7">
        <v>1.1526799999999999</v>
      </c>
      <c r="E300" s="7">
        <v>-2.3574299999999999</v>
      </c>
      <c r="F300" s="7">
        <v>0.57260999999999995</v>
      </c>
      <c r="G300" s="7">
        <v>2.5365600000000001</v>
      </c>
      <c r="H300" s="7">
        <v>1.9841299999999999</v>
      </c>
      <c r="I300" s="7">
        <v>0.52068000000000003</v>
      </c>
    </row>
    <row r="301" spans="1:9" x14ac:dyDescent="0.3">
      <c r="A301" s="71">
        <v>43908</v>
      </c>
      <c r="B301" s="7">
        <v>-4.5893699999999997</v>
      </c>
      <c r="C301" s="7">
        <v>-1.46963</v>
      </c>
      <c r="D301" s="7">
        <v>-0.32704</v>
      </c>
      <c r="E301" s="7">
        <v>-0.75443000000000005</v>
      </c>
      <c r="F301" s="7">
        <v>-4.4455600000000004</v>
      </c>
      <c r="G301" s="7">
        <v>0.34078000000000003</v>
      </c>
      <c r="H301" s="7">
        <v>0.16675999999999999</v>
      </c>
      <c r="I301" s="7">
        <v>-4.5942499999999997</v>
      </c>
    </row>
    <row r="302" spans="1:9" x14ac:dyDescent="0.3">
      <c r="A302" s="71">
        <v>43909</v>
      </c>
      <c r="B302" s="7">
        <v>3.0379700000000001</v>
      </c>
      <c r="C302" s="7">
        <v>0.28515000000000001</v>
      </c>
      <c r="D302" s="7">
        <v>0.19639999999999999</v>
      </c>
      <c r="E302" s="7">
        <v>-0.21476000000000001</v>
      </c>
      <c r="F302" s="7">
        <v>-4.1621100000000002</v>
      </c>
      <c r="G302" s="7">
        <v>-1.3333299999999999</v>
      </c>
      <c r="H302" s="7">
        <v>0.22198000000000001</v>
      </c>
      <c r="I302" s="7">
        <v>-3.4227699999999999</v>
      </c>
    </row>
    <row r="303" spans="1:9" x14ac:dyDescent="0.3">
      <c r="A303" s="71">
        <v>43910</v>
      </c>
      <c r="B303" s="7">
        <v>1.7199</v>
      </c>
      <c r="C303" s="7">
        <v>3.7401599999999999</v>
      </c>
      <c r="D303" s="7">
        <v>2.0419700000000001</v>
      </c>
      <c r="E303" s="7">
        <v>-2.1446900000000002</v>
      </c>
      <c r="F303" s="7">
        <v>7.7119200000000001</v>
      </c>
      <c r="G303" s="7">
        <v>7.0244799999999996</v>
      </c>
      <c r="H303" s="7">
        <v>5.9800700000000004</v>
      </c>
      <c r="I303" s="7">
        <v>2.9819100000000001</v>
      </c>
    </row>
    <row r="304" spans="1:9" x14ac:dyDescent="0.3">
      <c r="A304" s="71">
        <v>43911</v>
      </c>
      <c r="B304" s="7"/>
      <c r="C304" s="7"/>
      <c r="D304" s="7"/>
      <c r="E304" s="7"/>
      <c r="F304" s="7"/>
      <c r="G304" s="7"/>
      <c r="H304" s="7"/>
      <c r="I304" s="7"/>
    </row>
    <row r="305" spans="1:9" x14ac:dyDescent="0.3">
      <c r="A305" s="71">
        <v>43912</v>
      </c>
      <c r="B305" s="7"/>
      <c r="C305" s="7"/>
      <c r="D305" s="7"/>
      <c r="E305" s="7"/>
      <c r="F305" s="7"/>
      <c r="G305" s="7"/>
      <c r="H305" s="7"/>
      <c r="I305" s="7"/>
    </row>
    <row r="306" spans="1:9" x14ac:dyDescent="0.3">
      <c r="A306" s="71">
        <v>43913</v>
      </c>
      <c r="B306" s="7">
        <v>-4.3478300000000001</v>
      </c>
      <c r="C306" s="7">
        <v>-4.6173299999999999</v>
      </c>
      <c r="D306" s="7">
        <v>-7.1436500000000001</v>
      </c>
      <c r="E306" s="7">
        <v>4.3852099999999998</v>
      </c>
      <c r="F306" s="7">
        <v>-8.4273000000000007</v>
      </c>
      <c r="G306" s="7">
        <v>-4.4788600000000001</v>
      </c>
      <c r="H306" s="7">
        <v>-6.1128499999999999</v>
      </c>
      <c r="I306" s="7">
        <v>-3.72627</v>
      </c>
    </row>
    <row r="307" spans="1:9" x14ac:dyDescent="0.3">
      <c r="A307" s="71">
        <v>43914</v>
      </c>
      <c r="B307" s="7">
        <v>7.9124600000000003</v>
      </c>
      <c r="C307" s="7">
        <v>3.95668</v>
      </c>
      <c r="D307" s="7">
        <v>2.4433199999999999</v>
      </c>
      <c r="E307" s="7">
        <v>6.7532899999999998</v>
      </c>
      <c r="F307" s="7">
        <v>7.7333999999999996</v>
      </c>
      <c r="G307" s="7">
        <v>6.3474199999999996</v>
      </c>
      <c r="H307" s="7">
        <v>3.5058400000000001</v>
      </c>
      <c r="I307" s="7">
        <v>3.6157400000000002</v>
      </c>
    </row>
    <row r="308" spans="1:9" x14ac:dyDescent="0.3">
      <c r="A308" s="71">
        <v>43915</v>
      </c>
      <c r="B308" s="7">
        <v>3.5101399999999998</v>
      </c>
      <c r="C308" s="7">
        <v>1.9987200000000001</v>
      </c>
      <c r="D308" s="7">
        <v>2.9043999999999999</v>
      </c>
      <c r="E308" s="7">
        <v>-2.0365799999999998</v>
      </c>
      <c r="F308" s="7">
        <v>4.4143800000000004</v>
      </c>
      <c r="G308" s="7">
        <v>4.3503800000000004</v>
      </c>
      <c r="H308" s="7">
        <v>4.4085999999999999</v>
      </c>
      <c r="I308" s="7">
        <v>2.8471700000000002</v>
      </c>
    </row>
    <row r="309" spans="1:9" x14ac:dyDescent="0.3">
      <c r="A309" s="71">
        <v>43916</v>
      </c>
      <c r="B309" s="7">
        <v>2.7882400000000001</v>
      </c>
      <c r="C309" s="7">
        <v>0.72962000000000005</v>
      </c>
      <c r="D309" s="7">
        <v>3.0785499999999999</v>
      </c>
      <c r="E309" s="7">
        <v>1.87337</v>
      </c>
      <c r="F309" s="7">
        <v>4.7193699999999996</v>
      </c>
      <c r="G309" s="7">
        <v>-0.64051999999999998</v>
      </c>
      <c r="H309" s="7">
        <v>0.36044999999999999</v>
      </c>
      <c r="I309" s="7">
        <v>2.1360299999999999</v>
      </c>
    </row>
    <row r="310" spans="1:9" x14ac:dyDescent="0.3">
      <c r="A310" s="71">
        <v>43917</v>
      </c>
      <c r="B310" s="7">
        <v>-2.93255</v>
      </c>
      <c r="C310" s="7">
        <v>-0.39321</v>
      </c>
      <c r="D310" s="7">
        <v>-0.86373</v>
      </c>
      <c r="E310" s="7">
        <v>1.3676200000000001</v>
      </c>
      <c r="F310" s="7">
        <v>1.48811</v>
      </c>
      <c r="G310" s="7">
        <v>-0.19225999999999999</v>
      </c>
      <c r="H310" s="7">
        <v>0.56438999999999995</v>
      </c>
      <c r="I310" s="7">
        <v>1.32125</v>
      </c>
    </row>
    <row r="311" spans="1:9" x14ac:dyDescent="0.3">
      <c r="A311" s="71">
        <v>43918</v>
      </c>
      <c r="B311" s="7"/>
      <c r="C311" s="7"/>
      <c r="D311" s="7"/>
      <c r="E311" s="7"/>
      <c r="F311" s="7"/>
      <c r="G311" s="7"/>
      <c r="H311" s="7"/>
      <c r="I311" s="7"/>
    </row>
    <row r="312" spans="1:9" x14ac:dyDescent="0.3">
      <c r="A312" s="71">
        <v>43919</v>
      </c>
      <c r="B312" s="7"/>
      <c r="C312" s="7"/>
      <c r="D312" s="7"/>
      <c r="E312" s="7"/>
      <c r="F312" s="7"/>
      <c r="G312" s="7"/>
      <c r="H312" s="7"/>
      <c r="I312" s="7"/>
    </row>
    <row r="313" spans="1:9" x14ac:dyDescent="0.3">
      <c r="A313" s="71">
        <v>43920</v>
      </c>
      <c r="B313" s="7">
        <v>1.4350499999999999</v>
      </c>
      <c r="C313" s="7">
        <v>4.1549999999999997E-2</v>
      </c>
      <c r="D313" s="7">
        <v>2.5085999999999999</v>
      </c>
      <c r="E313" s="7">
        <v>-0.94044000000000005</v>
      </c>
      <c r="F313" s="7">
        <v>-2.2003300000000001</v>
      </c>
      <c r="G313" s="7">
        <v>-1.32578</v>
      </c>
      <c r="H313" s="7">
        <v>0.40816000000000002</v>
      </c>
      <c r="I313" s="7">
        <v>-0.23100000000000001</v>
      </c>
    </row>
    <row r="314" spans="1:9" x14ac:dyDescent="0.3">
      <c r="A314" s="71">
        <v>43921</v>
      </c>
      <c r="B314" s="7">
        <v>1.71258</v>
      </c>
      <c r="C314" s="7">
        <v>1.2461100000000001</v>
      </c>
      <c r="D314" s="7">
        <v>1.82941</v>
      </c>
      <c r="E314" s="7">
        <v>-2.2904200000000001</v>
      </c>
      <c r="F314" s="7">
        <v>4.9132400000000001</v>
      </c>
      <c r="G314" s="7">
        <v>2.2622900000000001</v>
      </c>
      <c r="H314" s="7">
        <v>2.8455300000000001</v>
      </c>
      <c r="I314" s="7">
        <v>0.61243999999999998</v>
      </c>
    </row>
    <row r="315" spans="1:9" x14ac:dyDescent="0.3">
      <c r="A315" s="71">
        <v>43922</v>
      </c>
      <c r="B315" s="7">
        <v>-3.0746699999999998</v>
      </c>
      <c r="C315" s="7">
        <v>-1.68205</v>
      </c>
      <c r="D315" s="7">
        <v>-1.45977</v>
      </c>
      <c r="E315" s="7">
        <v>-3.0339999999999999E-2</v>
      </c>
      <c r="F315" s="7">
        <v>-2.8277899999999998</v>
      </c>
      <c r="G315" s="7">
        <v>-1.6956800000000001</v>
      </c>
      <c r="H315" s="7">
        <v>-2.02569</v>
      </c>
      <c r="I315" s="7">
        <v>-1.69252</v>
      </c>
    </row>
    <row r="316" spans="1:9" x14ac:dyDescent="0.3">
      <c r="A316" s="71">
        <v>43923</v>
      </c>
      <c r="B316" s="7">
        <v>0.45317000000000002</v>
      </c>
      <c r="C316" s="7">
        <v>-8.3460000000000006E-2</v>
      </c>
      <c r="D316" s="7">
        <v>-6.8540000000000004E-2</v>
      </c>
      <c r="E316" s="7">
        <v>-0.92579999999999996</v>
      </c>
      <c r="F316" s="7">
        <v>1.1679600000000001</v>
      </c>
      <c r="G316" s="7">
        <v>1.3708</v>
      </c>
      <c r="H316" s="7">
        <v>0.50429000000000002</v>
      </c>
      <c r="I316" s="7">
        <v>7.5500000000000003E-3</v>
      </c>
    </row>
    <row r="317" spans="1:9" x14ac:dyDescent="0.3">
      <c r="A317" s="71">
        <v>43924</v>
      </c>
      <c r="B317" s="7">
        <v>-0.67669000000000001</v>
      </c>
      <c r="C317" s="7">
        <v>1.50345</v>
      </c>
      <c r="D317" s="7">
        <v>2.2086800000000002</v>
      </c>
      <c r="E317" s="7">
        <v>4.5139300000000002</v>
      </c>
      <c r="F317" s="7">
        <v>-2.0446499999999999</v>
      </c>
      <c r="G317" s="7">
        <v>-0.84516999999999998</v>
      </c>
      <c r="H317" s="7">
        <v>-0.60211000000000003</v>
      </c>
      <c r="I317" s="7">
        <v>-0.85321999999999998</v>
      </c>
    </row>
    <row r="318" spans="1:9" x14ac:dyDescent="0.3">
      <c r="A318" s="71">
        <v>43925</v>
      </c>
      <c r="B318" s="7"/>
      <c r="C318" s="7"/>
      <c r="D318" s="7"/>
      <c r="E318" s="7"/>
      <c r="F318" s="7"/>
      <c r="G318" s="7"/>
      <c r="H318" s="7"/>
      <c r="I318" s="7"/>
    </row>
    <row r="319" spans="1:9" x14ac:dyDescent="0.3">
      <c r="A319" s="71">
        <v>43926</v>
      </c>
      <c r="B319" s="7"/>
      <c r="C319" s="7"/>
      <c r="D319" s="7"/>
      <c r="E319" s="7"/>
      <c r="F319" s="7"/>
      <c r="G319" s="7"/>
      <c r="H319" s="7"/>
      <c r="I319" s="7"/>
    </row>
    <row r="320" spans="1:9" x14ac:dyDescent="0.3">
      <c r="A320" s="71">
        <v>43927</v>
      </c>
      <c r="B320" s="7">
        <v>3.63361</v>
      </c>
      <c r="C320" s="7">
        <v>1.64575</v>
      </c>
      <c r="D320" s="7">
        <v>2.7403200000000001</v>
      </c>
      <c r="E320" s="7">
        <v>1.5322</v>
      </c>
      <c r="F320" s="7">
        <v>2.3880599999999998</v>
      </c>
      <c r="G320" s="7">
        <v>3.7049699999999999</v>
      </c>
      <c r="H320" s="7">
        <v>2.2210999999999999</v>
      </c>
      <c r="I320" s="7">
        <v>2.6045199999999999</v>
      </c>
    </row>
    <row r="321" spans="1:9" x14ac:dyDescent="0.3">
      <c r="A321" s="71">
        <v>43928</v>
      </c>
      <c r="B321" s="7">
        <v>1.8992</v>
      </c>
      <c r="C321" s="7">
        <v>1.92269</v>
      </c>
      <c r="D321" s="7">
        <v>2.1981799999999998</v>
      </c>
      <c r="E321" s="7">
        <v>0.21082000000000001</v>
      </c>
      <c r="F321" s="7">
        <v>4.8844599999999998</v>
      </c>
      <c r="G321" s="7">
        <v>4.3397300000000003</v>
      </c>
      <c r="H321" s="7">
        <v>3.0617299999999998</v>
      </c>
      <c r="I321" s="7">
        <v>1.1949799999999999</v>
      </c>
    </row>
    <row r="322" spans="1:9" x14ac:dyDescent="0.3">
      <c r="A322" s="71">
        <v>43929</v>
      </c>
      <c r="B322" s="7">
        <v>-0.14337</v>
      </c>
      <c r="C322" s="7">
        <v>-0.99285000000000001</v>
      </c>
      <c r="D322" s="7">
        <v>-2.6774399999999998</v>
      </c>
      <c r="E322" s="7">
        <v>0.91344000000000003</v>
      </c>
      <c r="F322" s="7">
        <v>-1.6138699999999999</v>
      </c>
      <c r="G322" s="7">
        <v>-2.7413099999999999</v>
      </c>
      <c r="H322" s="7">
        <v>-1.29372</v>
      </c>
      <c r="I322" s="7">
        <v>0.79947000000000001</v>
      </c>
    </row>
    <row r="323" spans="1:9" x14ac:dyDescent="0.3">
      <c r="A323" s="71">
        <v>43930</v>
      </c>
      <c r="B323" s="7">
        <v>1.6511100000000001</v>
      </c>
      <c r="C323" s="7">
        <v>2.3866800000000001</v>
      </c>
      <c r="D323" s="7">
        <v>3.0784199999999999</v>
      </c>
      <c r="E323" s="7">
        <v>0.10385</v>
      </c>
      <c r="F323" s="7">
        <v>2.52597</v>
      </c>
      <c r="G323" s="7">
        <v>1.6306700000000001</v>
      </c>
      <c r="H323" s="7">
        <v>1.2135899999999999</v>
      </c>
      <c r="I323" s="7">
        <v>2.25569</v>
      </c>
    </row>
    <row r="324" spans="1:9" x14ac:dyDescent="0.3">
      <c r="A324" s="71">
        <v>43931</v>
      </c>
      <c r="B324" s="7">
        <v>0</v>
      </c>
      <c r="C324" s="7"/>
      <c r="D324" s="7"/>
      <c r="E324" s="7">
        <v>0</v>
      </c>
      <c r="F324" s="7"/>
      <c r="G324" s="7"/>
      <c r="H324" s="7"/>
      <c r="I324" s="7"/>
    </row>
    <row r="325" spans="1:9" x14ac:dyDescent="0.3">
      <c r="A325" s="71">
        <v>43932</v>
      </c>
      <c r="B325" s="7"/>
      <c r="C325" s="7"/>
      <c r="D325" s="7"/>
      <c r="E325" s="7"/>
      <c r="F325" s="7"/>
      <c r="G325" s="7"/>
      <c r="H325" s="7"/>
      <c r="I325" s="7"/>
    </row>
    <row r="326" spans="1:9" x14ac:dyDescent="0.3">
      <c r="A326" s="71">
        <v>43933</v>
      </c>
      <c r="B326" s="7"/>
      <c r="C326" s="7"/>
      <c r="D326" s="7"/>
      <c r="E326" s="7"/>
      <c r="F326" s="7"/>
      <c r="G326" s="7"/>
      <c r="H326" s="7"/>
      <c r="I326" s="7"/>
    </row>
    <row r="327" spans="1:9" x14ac:dyDescent="0.3">
      <c r="A327" s="71">
        <v>43934</v>
      </c>
      <c r="B327" s="7">
        <v>0</v>
      </c>
      <c r="C327" s="7"/>
      <c r="D327" s="7">
        <v>0.34893999999999997</v>
      </c>
      <c r="E327" s="7">
        <v>1.0661499999999999</v>
      </c>
      <c r="F327" s="7">
        <v>0.62999000000000005</v>
      </c>
      <c r="G327" s="7"/>
      <c r="H327" s="7"/>
      <c r="I327" s="7"/>
    </row>
    <row r="328" spans="1:9" x14ac:dyDescent="0.3">
      <c r="A328" s="71">
        <v>43935</v>
      </c>
      <c r="B328" s="7">
        <v>0.49435000000000001</v>
      </c>
      <c r="C328" s="7">
        <v>0.94025000000000003</v>
      </c>
      <c r="D328" s="7">
        <v>7.5679999999999997E-2</v>
      </c>
      <c r="E328" s="7">
        <v>-0.81023000000000001</v>
      </c>
      <c r="F328" s="7">
        <v>1.5338000000000001</v>
      </c>
      <c r="G328" s="7">
        <v>0.62692999999999999</v>
      </c>
      <c r="H328" s="7">
        <v>1.67866</v>
      </c>
      <c r="I328" s="7">
        <v>2.0992000000000002</v>
      </c>
    </row>
    <row r="329" spans="1:9" x14ac:dyDescent="0.3">
      <c r="A329" s="71">
        <v>43936</v>
      </c>
      <c r="B329" s="7">
        <v>-3.1623299999999999</v>
      </c>
      <c r="C329" s="7">
        <v>-0.46575</v>
      </c>
      <c r="D329" s="7">
        <v>-1.1408</v>
      </c>
      <c r="E329" s="7">
        <v>-1.22549</v>
      </c>
      <c r="F329" s="7">
        <v>-4.22593</v>
      </c>
      <c r="G329" s="7">
        <v>-3.5691700000000002</v>
      </c>
      <c r="H329" s="7">
        <v>-0.94340000000000002</v>
      </c>
      <c r="I329" s="7">
        <v>-0.18121000000000001</v>
      </c>
    </row>
    <row r="330" spans="1:9" x14ac:dyDescent="0.3">
      <c r="A330" s="71">
        <v>43937</v>
      </c>
      <c r="B330" s="7">
        <v>0.79825999999999997</v>
      </c>
      <c r="C330" s="7">
        <v>0.11698</v>
      </c>
      <c r="D330" s="7">
        <v>0.44639000000000001</v>
      </c>
      <c r="E330" s="7">
        <v>2.4495</v>
      </c>
      <c r="F330" s="7">
        <v>-0.87829000000000002</v>
      </c>
      <c r="G330" s="7">
        <v>-1.0184</v>
      </c>
      <c r="H330" s="7">
        <v>-0.28571000000000002</v>
      </c>
      <c r="I330" s="7">
        <v>6.9800000000000001E-3</v>
      </c>
    </row>
    <row r="331" spans="1:9" x14ac:dyDescent="0.3">
      <c r="A331" s="71">
        <v>43938</v>
      </c>
      <c r="B331" s="7">
        <v>2.4478</v>
      </c>
      <c r="C331" s="7">
        <v>1.7332000000000001</v>
      </c>
      <c r="D331" s="7">
        <v>2.0253199999999998</v>
      </c>
      <c r="E331" s="7">
        <v>-1.4310499999999999</v>
      </c>
      <c r="F331" s="7">
        <v>3.2407699999999999</v>
      </c>
      <c r="G331" s="7">
        <v>2.6109100000000001</v>
      </c>
      <c r="H331" s="7">
        <v>2.1967500000000002</v>
      </c>
      <c r="I331" s="7">
        <v>0.34211000000000003</v>
      </c>
    </row>
    <row r="332" spans="1:9" x14ac:dyDescent="0.3">
      <c r="A332" s="71">
        <v>43939</v>
      </c>
      <c r="B332" s="7"/>
      <c r="C332" s="7"/>
      <c r="D332" s="7"/>
      <c r="E332" s="7"/>
      <c r="F332" s="7"/>
      <c r="G332" s="7"/>
      <c r="H332" s="7"/>
      <c r="I332" s="7"/>
    </row>
    <row r="333" spans="1:9" x14ac:dyDescent="0.3">
      <c r="A333" s="71">
        <v>43940</v>
      </c>
      <c r="B333" s="7"/>
      <c r="C333" s="7"/>
      <c r="D333" s="7"/>
      <c r="E333" s="7"/>
      <c r="F333" s="7"/>
      <c r="G333" s="7"/>
      <c r="H333" s="7"/>
      <c r="I333" s="7"/>
    </row>
    <row r="334" spans="1:9" x14ac:dyDescent="0.3">
      <c r="A334" s="71">
        <v>43941</v>
      </c>
      <c r="B334" s="7">
        <v>0.63246999999999998</v>
      </c>
      <c r="C334" s="7">
        <v>-0.36370999999999998</v>
      </c>
      <c r="D334" s="7">
        <v>0.13189999999999999</v>
      </c>
      <c r="E334" s="7">
        <v>-1.7638499999999999</v>
      </c>
      <c r="F334" s="7">
        <v>-1.7602199999999999</v>
      </c>
      <c r="G334" s="7">
        <v>-1.49865</v>
      </c>
      <c r="H334" s="7">
        <v>-0.46728999999999998</v>
      </c>
      <c r="I334" s="7">
        <v>-0.22266</v>
      </c>
    </row>
    <row r="335" spans="1:9" x14ac:dyDescent="0.3">
      <c r="A335" s="71">
        <v>43942</v>
      </c>
      <c r="B335" s="7">
        <v>-3.2821199999999999</v>
      </c>
      <c r="C335" s="7">
        <v>-1.1527400000000001</v>
      </c>
      <c r="D335" s="7">
        <v>-1.46261</v>
      </c>
      <c r="E335" s="7">
        <v>-0.18481</v>
      </c>
      <c r="F335" s="7">
        <v>-2.2364299999999999</v>
      </c>
      <c r="G335" s="7">
        <v>-1.2149700000000001</v>
      </c>
      <c r="H335" s="7">
        <v>-0.65727999999999998</v>
      </c>
      <c r="I335" s="7">
        <v>-0.88563000000000003</v>
      </c>
    </row>
    <row r="336" spans="1:9" x14ac:dyDescent="0.3">
      <c r="A336" s="71">
        <v>43943</v>
      </c>
      <c r="B336" s="7">
        <v>1.8772599999999999</v>
      </c>
      <c r="C336" s="7">
        <v>0.21379999999999999</v>
      </c>
      <c r="D336" s="7">
        <v>-7.2919999999999999E-2</v>
      </c>
      <c r="E336" s="7">
        <v>1.25169</v>
      </c>
      <c r="F336" s="7">
        <v>0.16286</v>
      </c>
      <c r="G336" s="7">
        <v>-0.14404</v>
      </c>
      <c r="H336" s="7">
        <v>-0.23629</v>
      </c>
      <c r="I336" s="7">
        <v>0.11257</v>
      </c>
    </row>
    <row r="337" spans="1:9" x14ac:dyDescent="0.3">
      <c r="A337" s="71">
        <v>43944</v>
      </c>
      <c r="B337" s="7">
        <v>1.06308</v>
      </c>
      <c r="C337" s="7">
        <v>1.28006</v>
      </c>
      <c r="D337" s="7">
        <v>0.57628999999999997</v>
      </c>
      <c r="E337" s="7">
        <v>0.1027</v>
      </c>
      <c r="F337" s="7">
        <v>1.9466600000000001</v>
      </c>
      <c r="G337" s="7">
        <v>1.3981399999999999</v>
      </c>
      <c r="H337" s="7">
        <v>0.42634</v>
      </c>
      <c r="I337" s="7">
        <v>0.21084</v>
      </c>
    </row>
    <row r="338" spans="1:9" x14ac:dyDescent="0.3">
      <c r="A338" s="71">
        <v>43945</v>
      </c>
      <c r="B338" s="7">
        <v>-1.05189</v>
      </c>
      <c r="C338" s="7">
        <v>-0.34470000000000001</v>
      </c>
      <c r="D338" s="7">
        <v>-0.30564000000000002</v>
      </c>
      <c r="E338" s="7">
        <v>2.4246500000000002</v>
      </c>
      <c r="F338" s="7">
        <v>0.60326000000000002</v>
      </c>
      <c r="G338" s="7">
        <v>0.36113000000000001</v>
      </c>
      <c r="H338" s="7">
        <v>0.61321000000000003</v>
      </c>
      <c r="I338" s="7">
        <v>-1.22028</v>
      </c>
    </row>
    <row r="339" spans="1:9" x14ac:dyDescent="0.3">
      <c r="A339" s="71">
        <v>43946</v>
      </c>
      <c r="B339" s="7"/>
      <c r="C339" s="7"/>
      <c r="D339" s="7"/>
      <c r="E339" s="7"/>
      <c r="F339" s="7"/>
      <c r="G339" s="7"/>
      <c r="H339" s="7"/>
      <c r="I339" s="7"/>
    </row>
    <row r="340" spans="1:9" x14ac:dyDescent="0.3">
      <c r="A340" s="71">
        <v>43947</v>
      </c>
      <c r="B340" s="7"/>
      <c r="C340" s="7"/>
      <c r="D340" s="7"/>
      <c r="E340" s="7"/>
      <c r="F340" s="7"/>
      <c r="G340" s="7"/>
      <c r="H340" s="7"/>
      <c r="I340" s="7"/>
    </row>
    <row r="341" spans="1:9" x14ac:dyDescent="0.3">
      <c r="A341" s="71">
        <v>43948</v>
      </c>
      <c r="B341" s="7">
        <v>1.70092</v>
      </c>
      <c r="C341" s="7">
        <v>0.99922999999999995</v>
      </c>
      <c r="D341" s="7">
        <v>1.7981100000000001</v>
      </c>
      <c r="E341" s="7">
        <v>-0.19373000000000001</v>
      </c>
      <c r="F341" s="7">
        <v>2.1460400000000002</v>
      </c>
      <c r="G341" s="7">
        <v>1.23214</v>
      </c>
      <c r="H341" s="7">
        <v>0.65634999999999999</v>
      </c>
      <c r="I341" s="7">
        <v>2.8400000000000002E-2</v>
      </c>
    </row>
    <row r="342" spans="1:9" x14ac:dyDescent="0.3">
      <c r="A342" s="71">
        <v>43949</v>
      </c>
      <c r="B342" s="7">
        <v>1.81185</v>
      </c>
      <c r="C342" s="7">
        <v>0.81811</v>
      </c>
      <c r="D342" s="7">
        <v>1.65757</v>
      </c>
      <c r="E342" s="7">
        <v>0.30731000000000003</v>
      </c>
      <c r="F342" s="7">
        <v>1.9478899999999999</v>
      </c>
      <c r="G342" s="7">
        <v>2.2404099999999998</v>
      </c>
      <c r="H342" s="7">
        <v>1.3973</v>
      </c>
      <c r="I342" s="7">
        <v>0.14194999999999999</v>
      </c>
    </row>
    <row r="343" spans="1:9" x14ac:dyDescent="0.3">
      <c r="A343" s="71">
        <v>43950</v>
      </c>
      <c r="B343" s="7">
        <v>1.6427099999999999</v>
      </c>
      <c r="C343" s="7">
        <v>0.49065999999999999</v>
      </c>
      <c r="D343" s="7">
        <v>-0.13619999999999999</v>
      </c>
      <c r="E343" s="7">
        <v>2.1393800000000001</v>
      </c>
      <c r="F343" s="7">
        <v>2.06386</v>
      </c>
      <c r="G343" s="7">
        <v>1.5170699999999999</v>
      </c>
      <c r="H343" s="7">
        <v>-9.1869999999999993E-2</v>
      </c>
      <c r="I343" s="7">
        <v>1.0347999999999999</v>
      </c>
    </row>
    <row r="344" spans="1:9" x14ac:dyDescent="0.3">
      <c r="A344" s="71">
        <v>43951</v>
      </c>
      <c r="B344" s="7">
        <v>-1.95286</v>
      </c>
      <c r="C344" s="7">
        <v>0</v>
      </c>
      <c r="D344" s="7">
        <v>-1.6470100000000001</v>
      </c>
      <c r="E344" s="7">
        <v>-1.2235</v>
      </c>
      <c r="F344" s="7">
        <v>1.3803300000000001</v>
      </c>
      <c r="G344" s="7">
        <v>1.3076000000000001</v>
      </c>
      <c r="H344" s="7">
        <v>1.2413799999999999</v>
      </c>
      <c r="I344" s="7">
        <v>-3.508E-2</v>
      </c>
    </row>
    <row r="345" spans="1:9" x14ac:dyDescent="0.3">
      <c r="A345" s="71">
        <v>43952</v>
      </c>
      <c r="B345" s="7">
        <v>0</v>
      </c>
      <c r="C345" s="7"/>
      <c r="D345" s="7">
        <v>-0.50383999999999995</v>
      </c>
      <c r="E345" s="7">
        <v>-0.47592000000000001</v>
      </c>
      <c r="F345" s="7">
        <v>-4.7260099999999996</v>
      </c>
      <c r="G345" s="7"/>
      <c r="H345" s="7"/>
      <c r="I345" s="7"/>
    </row>
    <row r="346" spans="1:9" x14ac:dyDescent="0.3">
      <c r="A346" s="71">
        <v>43953</v>
      </c>
      <c r="B346" s="7"/>
      <c r="C346" s="7"/>
      <c r="D346" s="7"/>
      <c r="E346" s="7"/>
      <c r="F346" s="7"/>
      <c r="G346" s="7"/>
      <c r="H346" s="7"/>
      <c r="I346" s="7"/>
    </row>
    <row r="347" spans="1:9" x14ac:dyDescent="0.3">
      <c r="A347" s="71">
        <v>43954</v>
      </c>
      <c r="B347" s="7"/>
      <c r="C347" s="7"/>
      <c r="D347" s="7"/>
      <c r="E347" s="7"/>
      <c r="F347" s="7"/>
      <c r="G347" s="7"/>
      <c r="H347" s="7"/>
      <c r="I347" s="7"/>
    </row>
    <row r="348" spans="1:9" x14ac:dyDescent="0.3">
      <c r="A348" s="71">
        <v>43955</v>
      </c>
      <c r="B348" s="7">
        <v>0</v>
      </c>
      <c r="C348" s="7">
        <v>-2.87324</v>
      </c>
      <c r="D348" s="7">
        <v>-2.1869000000000001</v>
      </c>
      <c r="E348" s="7">
        <v>0.82328999999999997</v>
      </c>
      <c r="F348" s="7">
        <v>-1.3105199999999999</v>
      </c>
      <c r="G348" s="7">
        <v>-4.9067800000000004</v>
      </c>
      <c r="H348" s="7">
        <v>-3.54223</v>
      </c>
      <c r="I348" s="7">
        <v>-0.38596000000000003</v>
      </c>
    </row>
    <row r="349" spans="1:9" x14ac:dyDescent="0.3">
      <c r="A349" s="71">
        <v>43956</v>
      </c>
      <c r="B349" s="7">
        <v>-1.2362599999999999</v>
      </c>
      <c r="C349" s="7">
        <v>1.70147</v>
      </c>
      <c r="D349" s="7">
        <v>2.1962199999999998</v>
      </c>
      <c r="E349" s="7">
        <v>1.00421</v>
      </c>
      <c r="F349" s="7">
        <v>2.1454399999999998</v>
      </c>
      <c r="G349" s="7">
        <v>1.2819100000000001</v>
      </c>
      <c r="H349" s="7">
        <v>0.70621</v>
      </c>
      <c r="I349" s="7">
        <v>-0.42973</v>
      </c>
    </row>
    <row r="350" spans="1:9" x14ac:dyDescent="0.3">
      <c r="A350" s="71">
        <v>43957</v>
      </c>
      <c r="B350" s="7">
        <v>-0.41725000000000001</v>
      </c>
      <c r="C350" s="7">
        <v>0.30418000000000001</v>
      </c>
      <c r="D350" s="7">
        <v>-0.30424000000000001</v>
      </c>
      <c r="E350" s="7">
        <v>-2.4104399999999999</v>
      </c>
      <c r="F350" s="7">
        <v>2.7900000000000001E-2</v>
      </c>
      <c r="G350" s="7">
        <v>1.05297</v>
      </c>
      <c r="H350" s="7">
        <v>0.70125999999999999</v>
      </c>
      <c r="I350" s="7">
        <v>0.70750999999999997</v>
      </c>
    </row>
    <row r="351" spans="1:9" x14ac:dyDescent="0.3">
      <c r="A351" s="71">
        <v>43958</v>
      </c>
      <c r="B351" s="7">
        <v>0.83799000000000001</v>
      </c>
      <c r="C351" s="7">
        <v>0.72023999999999999</v>
      </c>
      <c r="D351" s="7">
        <v>0.24986</v>
      </c>
      <c r="E351" s="7">
        <v>1.8543000000000001</v>
      </c>
      <c r="F351" s="7">
        <v>-0.64076999999999995</v>
      </c>
      <c r="G351" s="7">
        <v>-0.62099000000000004</v>
      </c>
      <c r="H351" s="7">
        <v>4.6429999999999999E-2</v>
      </c>
      <c r="I351" s="7">
        <v>0.10538</v>
      </c>
    </row>
    <row r="352" spans="1:9" x14ac:dyDescent="0.3">
      <c r="A352" s="71">
        <v>43959</v>
      </c>
      <c r="B352" s="7">
        <v>0</v>
      </c>
      <c r="C352" s="7">
        <v>0.39517999999999998</v>
      </c>
      <c r="D352" s="7">
        <v>1.383E-2</v>
      </c>
      <c r="E352" s="7">
        <v>0.87978000000000001</v>
      </c>
      <c r="F352" s="7">
        <v>0.47763</v>
      </c>
      <c r="G352" s="7">
        <v>1.7898799999999999</v>
      </c>
      <c r="H352" s="7">
        <v>1.02088</v>
      </c>
      <c r="I352" s="7">
        <v>0</v>
      </c>
    </row>
    <row r="353" spans="1:9" x14ac:dyDescent="0.3">
      <c r="A353" s="71">
        <v>43960</v>
      </c>
      <c r="B353" s="7"/>
      <c r="C353" s="7"/>
      <c r="D353" s="7"/>
      <c r="E353" s="7"/>
      <c r="F353" s="7"/>
      <c r="G353" s="7"/>
      <c r="H353" s="7"/>
      <c r="I353" s="7"/>
    </row>
    <row r="354" spans="1:9" x14ac:dyDescent="0.3">
      <c r="A354" s="71">
        <v>43961</v>
      </c>
      <c r="B354" s="7"/>
      <c r="C354" s="7"/>
      <c r="D354" s="7"/>
      <c r="E354" s="7"/>
      <c r="F354" s="7"/>
      <c r="G354" s="7"/>
      <c r="H354" s="7"/>
      <c r="I354" s="7"/>
    </row>
    <row r="355" spans="1:9" x14ac:dyDescent="0.3">
      <c r="A355" s="71">
        <v>43962</v>
      </c>
      <c r="B355" s="7">
        <v>0.48476000000000002</v>
      </c>
      <c r="C355" s="7">
        <v>-0.29991000000000001</v>
      </c>
      <c r="D355" s="7">
        <v>0.43924999999999997</v>
      </c>
      <c r="E355" s="7">
        <v>-1.3458000000000001</v>
      </c>
      <c r="F355" s="7">
        <v>0.51888000000000001</v>
      </c>
      <c r="G355" s="7">
        <v>-0.93642999999999998</v>
      </c>
      <c r="H355" s="7">
        <v>-0.22967000000000001</v>
      </c>
      <c r="I355" s="7">
        <v>0.14036000000000001</v>
      </c>
    </row>
    <row r="356" spans="1:9" x14ac:dyDescent="0.3">
      <c r="A356" s="71">
        <v>43963</v>
      </c>
      <c r="B356" s="7">
        <v>0.34459000000000001</v>
      </c>
      <c r="C356" s="7">
        <v>-0.1128</v>
      </c>
      <c r="D356" s="7">
        <v>0.80671999999999999</v>
      </c>
      <c r="E356" s="7">
        <v>-0.47677999999999998</v>
      </c>
      <c r="F356" s="7">
        <v>-0.55486000000000002</v>
      </c>
      <c r="G356" s="7">
        <v>0.23107</v>
      </c>
      <c r="H356" s="7">
        <v>0.82872999999999997</v>
      </c>
      <c r="I356" s="7">
        <v>0.23127</v>
      </c>
    </row>
    <row r="357" spans="1:9" x14ac:dyDescent="0.3">
      <c r="A357" s="71">
        <v>43964</v>
      </c>
      <c r="B357" s="7">
        <v>-1.7170300000000001</v>
      </c>
      <c r="C357" s="7">
        <v>-0.86580000000000001</v>
      </c>
      <c r="D357" s="7">
        <v>-1.6201700000000001</v>
      </c>
      <c r="E357" s="7">
        <v>-1.86019</v>
      </c>
      <c r="F357" s="7">
        <v>-2.4352999999999998</v>
      </c>
      <c r="G357" s="7">
        <v>-1.67662</v>
      </c>
      <c r="H357" s="7">
        <v>-0.95889999999999997</v>
      </c>
      <c r="I357" s="7">
        <v>-0.27967999999999998</v>
      </c>
    </row>
    <row r="358" spans="1:9" x14ac:dyDescent="0.3">
      <c r="A358" s="71">
        <v>43965</v>
      </c>
      <c r="B358" s="7">
        <v>-2.0964399999999999</v>
      </c>
      <c r="C358" s="7">
        <v>-1.0632200000000001</v>
      </c>
      <c r="D358" s="7">
        <v>-2.6440600000000001</v>
      </c>
      <c r="E358" s="7">
        <v>0.62383999999999995</v>
      </c>
      <c r="F358" s="7">
        <v>-2.9498000000000002</v>
      </c>
      <c r="G358" s="7">
        <v>-3.2718699999999998</v>
      </c>
      <c r="H358" s="7">
        <v>-1.8441700000000001</v>
      </c>
      <c r="I358" s="7">
        <v>-0.44173000000000001</v>
      </c>
    </row>
    <row r="359" spans="1:9" x14ac:dyDescent="0.3">
      <c r="A359" s="71">
        <v>43966</v>
      </c>
      <c r="B359" s="7">
        <v>0.21412999999999999</v>
      </c>
      <c r="C359" s="7">
        <v>1.0746500000000001</v>
      </c>
      <c r="D359" s="7">
        <v>1.8592599999999999</v>
      </c>
      <c r="E359" s="7">
        <v>6.2300000000000001E-2</v>
      </c>
      <c r="F359" s="7">
        <v>0.38056000000000001</v>
      </c>
      <c r="G359" s="7">
        <v>0.88144999999999996</v>
      </c>
      <c r="H359" s="7">
        <v>-0.28182000000000001</v>
      </c>
      <c r="I359" s="7">
        <v>-9.1560000000000002E-2</v>
      </c>
    </row>
    <row r="360" spans="1:9" x14ac:dyDescent="0.3">
      <c r="A360" s="71">
        <v>43967</v>
      </c>
      <c r="B360" s="7"/>
      <c r="C360" s="7"/>
      <c r="D360" s="7"/>
      <c r="E360" s="7"/>
      <c r="F360" s="7"/>
      <c r="G360" s="7"/>
      <c r="H360" s="7"/>
      <c r="I360" s="7"/>
    </row>
    <row r="361" spans="1:9" x14ac:dyDescent="0.3">
      <c r="A361" s="71">
        <v>43968</v>
      </c>
      <c r="B361" s="7"/>
      <c r="C361" s="7"/>
      <c r="D361" s="7"/>
      <c r="E361" s="7"/>
      <c r="F361" s="7"/>
      <c r="G361" s="7"/>
      <c r="H361" s="7"/>
      <c r="I361" s="7"/>
    </row>
    <row r="362" spans="1:9" x14ac:dyDescent="0.3">
      <c r="A362" s="71">
        <v>43969</v>
      </c>
      <c r="B362" s="7">
        <v>3.7037</v>
      </c>
      <c r="C362" s="7">
        <v>1.61382</v>
      </c>
      <c r="D362" s="7">
        <v>1.8264899999999999</v>
      </c>
      <c r="E362" s="7">
        <v>2.1050300000000002</v>
      </c>
      <c r="F362" s="7">
        <v>2.9780000000000002</v>
      </c>
      <c r="G362" s="7">
        <v>2.4683299999999999</v>
      </c>
      <c r="H362" s="7">
        <v>1.5073000000000001</v>
      </c>
      <c r="I362" s="7">
        <v>0.65558000000000005</v>
      </c>
    </row>
    <row r="363" spans="1:9" x14ac:dyDescent="0.3">
      <c r="A363" s="71">
        <v>43970</v>
      </c>
      <c r="B363" s="7">
        <v>-0.61812999999999996</v>
      </c>
      <c r="C363" s="7">
        <v>-0.33632000000000001</v>
      </c>
      <c r="D363" s="7">
        <v>-0.69669000000000003</v>
      </c>
      <c r="E363" s="7">
        <v>-0.95762999999999998</v>
      </c>
      <c r="F363" s="7">
        <v>1.54982</v>
      </c>
      <c r="G363" s="7">
        <v>1.0871900000000001</v>
      </c>
      <c r="H363" s="7">
        <v>0.41763</v>
      </c>
      <c r="I363" s="7">
        <v>0.38518000000000002</v>
      </c>
    </row>
    <row r="364" spans="1:9" x14ac:dyDescent="0.3">
      <c r="A364" s="71">
        <v>43971</v>
      </c>
      <c r="B364" s="7">
        <v>0.82930000000000004</v>
      </c>
      <c r="C364" s="7">
        <v>0.26246999999999998</v>
      </c>
      <c r="D364" s="7">
        <v>0.15570999999999999</v>
      </c>
      <c r="E364" s="7">
        <v>-0.47287000000000001</v>
      </c>
      <c r="F364" s="7">
        <v>-0.86229999999999996</v>
      </c>
      <c r="G364" s="7">
        <v>-0.35849999999999999</v>
      </c>
      <c r="H364" s="7">
        <v>0.32347999999999999</v>
      </c>
      <c r="I364" s="7">
        <v>0.57904</v>
      </c>
    </row>
    <row r="365" spans="1:9" x14ac:dyDescent="0.3">
      <c r="A365" s="71">
        <v>43972</v>
      </c>
      <c r="B365" s="7">
        <v>-0.82247999999999999</v>
      </c>
      <c r="C365" s="7"/>
      <c r="D365" s="7">
        <v>0.46607999999999999</v>
      </c>
      <c r="E365" s="7">
        <v>0.10734</v>
      </c>
      <c r="F365" s="7">
        <v>0.59738000000000002</v>
      </c>
      <c r="G365" s="7"/>
      <c r="H365" s="7"/>
      <c r="I365" s="7">
        <v>0.29132000000000002</v>
      </c>
    </row>
    <row r="366" spans="1:9" x14ac:dyDescent="0.3">
      <c r="A366" s="71">
        <v>43973</v>
      </c>
      <c r="B366" s="7">
        <v>6.9110000000000005E-2</v>
      </c>
      <c r="C366" s="7">
        <v>0.22438</v>
      </c>
      <c r="D366" s="7">
        <v>-0.47654999999999997</v>
      </c>
      <c r="E366" s="7">
        <v>0.79081000000000001</v>
      </c>
      <c r="F366" s="7">
        <v>-0.42314000000000002</v>
      </c>
      <c r="G366" s="7">
        <v>1.1746000000000001</v>
      </c>
      <c r="H366" s="7">
        <v>-0.27637</v>
      </c>
      <c r="I366" s="7">
        <v>0.14524000000000001</v>
      </c>
    </row>
    <row r="367" spans="1:9" x14ac:dyDescent="0.3">
      <c r="A367" s="71">
        <v>43974</v>
      </c>
      <c r="B367" s="7"/>
      <c r="C367" s="7"/>
      <c r="D367" s="7"/>
      <c r="E367" s="7"/>
      <c r="F367" s="7"/>
      <c r="G367" s="7"/>
      <c r="H367" s="7"/>
      <c r="I367" s="7"/>
    </row>
    <row r="368" spans="1:9" x14ac:dyDescent="0.3">
      <c r="A368" s="71">
        <v>43975</v>
      </c>
      <c r="B368" s="7"/>
      <c r="C368" s="7"/>
      <c r="D368" s="7"/>
      <c r="E368" s="7"/>
      <c r="F368" s="7"/>
      <c r="G368" s="7"/>
      <c r="H368" s="7"/>
      <c r="I368" s="7"/>
    </row>
    <row r="369" spans="1:9" x14ac:dyDescent="0.3">
      <c r="A369" s="71">
        <v>43976</v>
      </c>
      <c r="B369" s="7">
        <v>0</v>
      </c>
      <c r="C369" s="7">
        <v>0.27984999999999999</v>
      </c>
      <c r="D369" s="7">
        <v>0.79532999999999998</v>
      </c>
      <c r="E369" s="7">
        <v>2.3737499999999998</v>
      </c>
      <c r="F369" s="7">
        <v>2.6419999999999999E-2</v>
      </c>
      <c r="G369" s="7">
        <v>1.2551000000000001</v>
      </c>
      <c r="H369" s="7">
        <v>1.4780599999999999</v>
      </c>
      <c r="I369" s="7">
        <v>0</v>
      </c>
    </row>
    <row r="370" spans="1:9" x14ac:dyDescent="0.3">
      <c r="A370" s="71">
        <v>43977</v>
      </c>
      <c r="B370" s="7">
        <v>2.3480699999999999</v>
      </c>
      <c r="C370" s="7">
        <v>0.27906999999999998</v>
      </c>
      <c r="D370" s="7">
        <v>0.78961999999999999</v>
      </c>
      <c r="E370" s="7">
        <v>0.17158999999999999</v>
      </c>
      <c r="F370" s="7">
        <v>2.7635900000000002</v>
      </c>
      <c r="G370" s="7">
        <v>2.0142500000000001</v>
      </c>
      <c r="H370" s="7">
        <v>0.95584999999999998</v>
      </c>
      <c r="I370" s="7">
        <v>0.79420000000000002</v>
      </c>
    </row>
    <row r="371" spans="1:9" x14ac:dyDescent="0.3">
      <c r="A371" s="71">
        <v>43978</v>
      </c>
      <c r="B371" s="7">
        <v>0.20243</v>
      </c>
      <c r="C371" s="7">
        <v>-0.25974000000000003</v>
      </c>
      <c r="D371" s="7">
        <v>0.41460999999999998</v>
      </c>
      <c r="E371" s="7">
        <v>1.2644899999999999</v>
      </c>
      <c r="F371" s="7">
        <v>0.84843999999999997</v>
      </c>
      <c r="G371" s="7">
        <v>2.8351600000000001</v>
      </c>
      <c r="H371" s="7">
        <v>-9.017E-2</v>
      </c>
      <c r="I371" s="7">
        <v>0.39054</v>
      </c>
    </row>
    <row r="372" spans="1:9" x14ac:dyDescent="0.3">
      <c r="A372" s="71">
        <v>43979</v>
      </c>
      <c r="B372" s="7">
        <v>1.95286</v>
      </c>
      <c r="C372" s="7">
        <v>0.59523999999999999</v>
      </c>
      <c r="D372" s="7">
        <v>0.84287999999999996</v>
      </c>
      <c r="E372" s="7">
        <v>-1.90954</v>
      </c>
      <c r="F372" s="7">
        <v>1.2415799999999999</v>
      </c>
      <c r="G372" s="7">
        <v>0.22647</v>
      </c>
      <c r="H372" s="7">
        <v>0.99278</v>
      </c>
      <c r="I372" s="7">
        <v>0.3276</v>
      </c>
    </row>
    <row r="373" spans="1:9" x14ac:dyDescent="0.3">
      <c r="A373" s="71">
        <v>43980</v>
      </c>
      <c r="B373" s="7">
        <v>-1.321</v>
      </c>
      <c r="C373" s="7">
        <v>-0.83209999999999995</v>
      </c>
      <c r="D373" s="7">
        <v>-1.03302</v>
      </c>
      <c r="E373" s="7">
        <v>1.88504</v>
      </c>
      <c r="F373" s="7">
        <v>-1.4313499999999999</v>
      </c>
      <c r="G373" s="7">
        <v>-0.69750999999999996</v>
      </c>
      <c r="H373" s="7">
        <v>0.35746</v>
      </c>
      <c r="I373" s="7">
        <v>-0.63265000000000005</v>
      </c>
    </row>
    <row r="374" spans="1:9" x14ac:dyDescent="0.3">
      <c r="A374" s="71">
        <v>43981</v>
      </c>
      <c r="B374" s="7"/>
      <c r="C374" s="7"/>
      <c r="D374" s="7"/>
      <c r="E374" s="7"/>
      <c r="F374" s="7"/>
      <c r="G374" s="7"/>
      <c r="H374" s="7"/>
      <c r="I374" s="7"/>
    </row>
    <row r="375" spans="1:9" x14ac:dyDescent="0.3">
      <c r="A375" s="71">
        <v>43982</v>
      </c>
      <c r="B375" s="7"/>
      <c r="C375" s="7"/>
      <c r="D375" s="7"/>
      <c r="E375" s="7"/>
      <c r="F375" s="7"/>
      <c r="G375" s="7"/>
      <c r="H375" s="7"/>
      <c r="I375" s="7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BE5035-FEEC-4856-8CF3-AD37A8501BCF}">
  <dimension ref="A1:R34"/>
  <sheetViews>
    <sheetView workbookViewId="0">
      <pane xSplit="4" ySplit="5" topLeftCell="E6" activePane="bottomRight" state="frozen"/>
      <selection pane="topRight" activeCell="E1" sqref="E1"/>
      <selection pane="bottomLeft" activeCell="A6" sqref="A6"/>
      <selection pane="bottomRight"/>
    </sheetView>
  </sheetViews>
  <sheetFormatPr defaultColWidth="9.109375" defaultRowHeight="14.4" x14ac:dyDescent="0.3"/>
  <cols>
    <col min="1" max="1" width="11.6640625" style="1" bestFit="1" customWidth="1"/>
    <col min="2" max="2" width="13" style="1" bestFit="1" customWidth="1"/>
    <col min="3" max="3" width="27.44140625" style="1" customWidth="1"/>
    <col min="4" max="4" width="20" bestFit="1" customWidth="1"/>
    <col min="5" max="5" width="12.33203125" style="1" customWidth="1"/>
    <col min="6" max="6" width="12.5546875" style="1" customWidth="1"/>
    <col min="7" max="7" width="12.33203125" style="1" customWidth="1"/>
    <col min="8" max="8" width="13" style="1" customWidth="1"/>
    <col min="9" max="9" width="12.109375" style="1" customWidth="1"/>
    <col min="10" max="11" width="9.109375" style="1"/>
    <col min="12" max="12" width="12.109375" style="1" customWidth="1"/>
    <col min="13" max="13" width="13" style="1" customWidth="1"/>
    <col min="14" max="14" width="7.88671875" style="1" bestFit="1" customWidth="1"/>
    <col min="15" max="15" width="11.109375" style="1" customWidth="1"/>
    <col min="16" max="17" width="10.6640625" style="1" customWidth="1"/>
    <col min="18" max="18" width="11.33203125" style="1" customWidth="1"/>
    <col min="19" max="16384" width="9.109375" style="1"/>
  </cols>
  <sheetData>
    <row r="1" spans="1:18" x14ac:dyDescent="0.3">
      <c r="A1" s="136" t="s">
        <v>4559</v>
      </c>
    </row>
    <row r="2" spans="1:18" x14ac:dyDescent="0.3">
      <c r="P2" s="62" t="s">
        <v>118</v>
      </c>
      <c r="Q2" s="123">
        <f>_xll.MSDATE("lmend-m0")</f>
        <v>44255</v>
      </c>
    </row>
    <row r="3" spans="1:18" x14ac:dyDescent="0.3">
      <c r="F3" s="20"/>
      <c r="P3" s="62" t="s">
        <v>119</v>
      </c>
      <c r="Q3" s="123">
        <f>_xll.MSDATE("lmend")</f>
        <v>44286</v>
      </c>
    </row>
    <row r="4" spans="1:18" ht="15" thickBot="1" x14ac:dyDescent="0.35"/>
    <row r="5" spans="1:18" s="25" customFormat="1" ht="72" x14ac:dyDescent="0.3">
      <c r="A5" s="21" t="s">
        <v>1</v>
      </c>
      <c r="B5" s="22" t="s">
        <v>18</v>
      </c>
      <c r="C5" s="22" t="s">
        <v>9</v>
      </c>
      <c r="D5" s="29" t="s">
        <v>29</v>
      </c>
      <c r="E5" s="22" t="s">
        <v>30</v>
      </c>
      <c r="F5" s="22" t="s">
        <v>4630</v>
      </c>
      <c r="G5" s="22" t="s">
        <v>31</v>
      </c>
      <c r="H5" s="22" t="s">
        <v>32</v>
      </c>
      <c r="I5" s="22" t="s">
        <v>33</v>
      </c>
      <c r="J5" s="22" t="s">
        <v>34</v>
      </c>
      <c r="K5" s="22" t="s">
        <v>35</v>
      </c>
      <c r="L5" s="22" t="s">
        <v>36</v>
      </c>
      <c r="M5" s="22" t="s">
        <v>4634</v>
      </c>
      <c r="N5" s="22" t="s">
        <v>4635</v>
      </c>
      <c r="O5" s="34" t="s">
        <v>4636</v>
      </c>
      <c r="P5" s="34" t="s">
        <v>5168</v>
      </c>
      <c r="Q5" s="34" t="s">
        <v>399</v>
      </c>
      <c r="R5" s="34" t="s">
        <v>5169</v>
      </c>
    </row>
    <row r="6" spans="1:18" x14ac:dyDescent="0.3">
      <c r="A6" s="2" t="str">
        <f>Statistics!A10</f>
        <v>F0GBR04SGT</v>
      </c>
      <c r="B6" s="3" t="str">
        <f>_xll.MSDP($A6,B$5)</f>
        <v>IE0008365730</v>
      </c>
      <c r="C6" s="3" t="str">
        <f>_xll.MSDP($A6,C$5)</f>
        <v>AXA Rosenberg Pan-Erup Eq Alpha A EURAcc</v>
      </c>
      <c r="D6" s="32" t="str">
        <f>_xll.MSDP($A6,D$5)</f>
        <v>Europe Equity Large Cap</v>
      </c>
      <c r="E6" s="57">
        <f>_xll.MSDP($A6,E$5)</f>
        <v>44255</v>
      </c>
      <c r="F6" s="3" t="str">
        <f>_xll.MSDP($A6,F$5)</f>
        <v>Average</v>
      </c>
      <c r="G6" s="27">
        <f>_xll.MSDP($A6,G$5)</f>
        <v>2653</v>
      </c>
      <c r="H6" s="58">
        <f>_xll.MSDP($A6,H$5)</f>
        <v>21.551939999999998</v>
      </c>
      <c r="I6" s="27">
        <f>_xll.MSDP($A6,I$5)</f>
        <v>60</v>
      </c>
      <c r="J6" s="58">
        <f>_xll.MSDP($A6,K$5)</f>
        <v>22.49</v>
      </c>
      <c r="K6" s="58">
        <f>_xll.MSDP($A6,L$5)</f>
        <v>21.39</v>
      </c>
      <c r="L6" s="58">
        <f>_xll.MSDP($A6,L$5)</f>
        <v>21.39</v>
      </c>
      <c r="M6" s="58">
        <f>_xll.MSDP($A6,M$5)</f>
        <v>4.6500000000000004</v>
      </c>
      <c r="N6" s="58">
        <f>_xll.MSDP($A6,N$5)</f>
        <v>8.68</v>
      </c>
      <c r="O6" s="28">
        <f>_xll.MSDP($A6,O$5)</f>
        <v>7.49</v>
      </c>
      <c r="P6" s="68" t="str">
        <f>_xll.MSDP($A6,P$5)</f>
        <v>No</v>
      </c>
      <c r="Q6" s="68" t="str">
        <f>_xll.MSDP($A6,Q$5)</f>
        <v>No</v>
      </c>
      <c r="R6" s="68" t="str">
        <f>_xll.MSDP($A6,R$5)</f>
        <v>No</v>
      </c>
    </row>
    <row r="7" spans="1:18" x14ac:dyDescent="0.3">
      <c r="A7" s="2" t="str">
        <f>Statistics!A11</f>
        <v>0P0000RZ3F</v>
      </c>
      <c r="B7" s="3" t="str">
        <f>_xll.MSDP($A7,B$5)</f>
        <v>LU0171283459</v>
      </c>
      <c r="C7" s="3" t="str">
        <f>_xll.MSDP($A7,C$5)</f>
        <v>BGF Global Allocation A2</v>
      </c>
      <c r="D7" s="32" t="str">
        <f>_xll.MSDP($A7,D$5)</f>
        <v>Moderate Allocation</v>
      </c>
      <c r="E7" s="57">
        <f>_xll.MSDP($A7,E$5)</f>
        <v>44255</v>
      </c>
      <c r="F7" s="3" t="str">
        <f>_xll.MSDP($A7,F$5)</f>
        <v>Average</v>
      </c>
      <c r="G7" s="58">
        <f>_xll.MSDP($A7,G$5)</f>
        <v>3706</v>
      </c>
      <c r="H7" s="58">
        <f>_xll.MSDP($A7,H$5)</f>
        <v>22.940259999999999</v>
      </c>
      <c r="I7" s="58">
        <f>_xll.MSDP($A7,I$5)</f>
        <v>36</v>
      </c>
      <c r="J7" s="58">
        <f>_xll.MSDP($A7,K$5)</f>
        <v>18.739999999999998</v>
      </c>
      <c r="K7" s="58">
        <f>_xll.MSDP($A7,L$5)</f>
        <v>22.57</v>
      </c>
      <c r="L7" s="58">
        <f>_xll.MSDP($A7,L$5)</f>
        <v>22.57</v>
      </c>
      <c r="M7" s="58">
        <f>_xll.MSDP($A7,M$5)</f>
        <v>4.24</v>
      </c>
      <c r="N7" s="58">
        <f>_xll.MSDP($A7,N$5)</f>
        <v>9.85</v>
      </c>
      <c r="O7" s="28">
        <f>_xll.MSDP($A7,O$5)</f>
        <v>7.59</v>
      </c>
      <c r="P7" s="68" t="str">
        <f>_xll.MSDP($A7,P$5)</f>
        <v>No</v>
      </c>
      <c r="Q7" s="68" t="str">
        <f>_xll.MSDP($A7,Q$5)</f>
        <v>No</v>
      </c>
      <c r="R7" s="68" t="str">
        <f>_xll.MSDP($A7,R$5)</f>
        <v>No</v>
      </c>
    </row>
    <row r="8" spans="1:18" x14ac:dyDescent="0.3">
      <c r="A8" s="2" t="str">
        <f>Statistics!A12</f>
        <v>F00000LIV1</v>
      </c>
      <c r="B8" s="3" t="str">
        <f>_xll.MSDP($A8,B$5)</f>
        <v>LU0545039389</v>
      </c>
      <c r="C8" s="3" t="str">
        <f>_xll.MSDP($A8,C$5)</f>
        <v>BGF Global Equity Income A2</v>
      </c>
      <c r="D8" s="32" t="str">
        <f>_xll.MSDP($A8,D$5)</f>
        <v>Global Equity Large Cap</v>
      </c>
      <c r="E8" s="57">
        <f>_xll.MSDP($A8,E$5)</f>
        <v>44255</v>
      </c>
      <c r="F8" s="3" t="str">
        <f>_xll.MSDP($A8,F$5)</f>
        <v>Above Average</v>
      </c>
      <c r="G8" s="27">
        <f>_xll.MSDP($A8,G$5)</f>
        <v>6928</v>
      </c>
      <c r="H8" s="58">
        <f>_xll.MSDP($A8,H$5)</f>
        <v>21.43244</v>
      </c>
      <c r="I8" s="27">
        <f>_xll.MSDP($A8,I$5)</f>
        <v>27</v>
      </c>
      <c r="J8" s="58">
        <f>_xll.MSDP($A8,K$5)</f>
        <v>18.16</v>
      </c>
      <c r="K8" s="58">
        <f>_xll.MSDP($A8,L$5)</f>
        <v>20.16</v>
      </c>
      <c r="L8" s="58">
        <f>_xll.MSDP($A8,L$5)</f>
        <v>20.16</v>
      </c>
      <c r="M8" s="58">
        <f>_xll.MSDP($A8,M$5)</f>
        <v>2.86</v>
      </c>
      <c r="N8" s="58">
        <f>_xll.MSDP($A8,N$5)</f>
        <v>9.9600000000000009</v>
      </c>
      <c r="O8" s="28">
        <f>_xll.MSDP($A8,O$5)</f>
        <v>7.34</v>
      </c>
      <c r="P8" s="68" t="str">
        <f>_xll.MSDP($A8,P$5)</f>
        <v>No</v>
      </c>
      <c r="Q8" s="68" t="str">
        <f>_xll.MSDP($A8,Q$5)</f>
        <v>No</v>
      </c>
      <c r="R8" s="68" t="str">
        <f>_xll.MSDP($A8,R$5)</f>
        <v>No</v>
      </c>
    </row>
    <row r="9" spans="1:18" x14ac:dyDescent="0.3">
      <c r="A9" s="2" t="str">
        <f>Statistics!A13</f>
        <v>F0GBR04PF3</v>
      </c>
      <c r="B9" s="3" t="str">
        <f>_xll.MSDP($A9,B$5)</f>
        <v>BE0174191768</v>
      </c>
      <c r="C9" s="3" t="str">
        <f>_xll.MSDP($A9,C$5)</f>
        <v>Candriam Sust Pacific C JPY Cap</v>
      </c>
      <c r="D9" s="32" t="str">
        <f>_xll.MSDP($A9,D$5)</f>
        <v>Asia Equity</v>
      </c>
      <c r="E9" s="57">
        <f>_xll.MSDP($A9,E$5)</f>
        <v>44255</v>
      </c>
      <c r="F9" s="3" t="str">
        <f>_xll.MSDP($A9,F$5)</f>
        <v>Above Average</v>
      </c>
      <c r="G9" s="27">
        <f>_xll.MSDP($A9,G$5)</f>
        <v>204</v>
      </c>
      <c r="H9" s="58">
        <f>_xll.MSDP($A9,H$5)</f>
        <v>23.25788</v>
      </c>
      <c r="I9" s="27">
        <f>_xll.MSDP($A9,I$5)</f>
        <v>14</v>
      </c>
      <c r="J9" s="58">
        <f>_xll.MSDP($A9,K$5)</f>
        <v>17.18</v>
      </c>
      <c r="K9" s="58">
        <f>_xll.MSDP($A9,L$5)</f>
        <v>23.29</v>
      </c>
      <c r="L9" s="58">
        <f>_xll.MSDP($A9,L$5)</f>
        <v>23.29</v>
      </c>
      <c r="M9" s="58">
        <f>_xll.MSDP($A9,M$5)</f>
        <v>4.8600000000000003</v>
      </c>
      <c r="N9" s="58">
        <f>_xll.MSDP($A9,N$5)</f>
        <v>9.7100000000000009</v>
      </c>
      <c r="O9" s="28">
        <f>_xll.MSDP($A9,O$5)</f>
        <v>8.7200000000000006</v>
      </c>
      <c r="P9" s="68" t="str">
        <f>_xll.MSDP($A9,P$5)</f>
        <v>Yes</v>
      </c>
      <c r="Q9" s="68" t="str">
        <f>_xll.MSDP($A9,Q$5)</f>
        <v>Yes</v>
      </c>
      <c r="R9" s="68" t="str">
        <f>_xll.MSDP($A9,R$5)</f>
        <v>No</v>
      </c>
    </row>
    <row r="10" spans="1:18" x14ac:dyDescent="0.3">
      <c r="A10" s="2" t="str">
        <f>Statistics!A14</f>
        <v>F0GBR04S23</v>
      </c>
      <c r="B10" s="3" t="str">
        <f>_xll.MSDP($A10,B$5)</f>
        <v>GB0003875100</v>
      </c>
      <c r="C10" s="3" t="str">
        <f>_xll.MSDP($A10,C$5)</f>
        <v>Fidelity Special Situations</v>
      </c>
      <c r="D10" s="32" t="str">
        <f>_xll.MSDP($A10,D$5)</f>
        <v>UK Equity Large Cap</v>
      </c>
      <c r="E10" s="57">
        <f>_xll.MSDP($A10,E$5)</f>
        <v>44255</v>
      </c>
      <c r="F10" s="3" t="str">
        <f>_xll.MSDP($A10,F$5)</f>
        <v>Low</v>
      </c>
      <c r="G10" s="27">
        <f>_xll.MSDP($A10,G$5)</f>
        <v>448</v>
      </c>
      <c r="H10" s="58">
        <f>_xll.MSDP($A10,H$5)</f>
        <v>25.74156</v>
      </c>
      <c r="I10" s="27">
        <f>_xll.MSDP($A10,I$5)</f>
        <v>96</v>
      </c>
      <c r="J10" s="58">
        <f>_xll.MSDP($A10,K$5)</f>
        <v>18.190000000000001</v>
      </c>
      <c r="K10" s="58">
        <f>_xll.MSDP($A10,L$5)</f>
        <v>24.33</v>
      </c>
      <c r="L10" s="58">
        <f>_xll.MSDP($A10,L$5)</f>
        <v>24.33</v>
      </c>
      <c r="M10" s="58">
        <f>_xll.MSDP($A10,M$5)</f>
        <v>5.17</v>
      </c>
      <c r="N10" s="58">
        <f>_xll.MSDP($A10,N$5)</f>
        <v>8.84</v>
      </c>
      <c r="O10" s="28">
        <f>_xll.MSDP($A10,O$5)</f>
        <v>6.11</v>
      </c>
      <c r="P10" s="68" t="str">
        <f>_xll.MSDP($A10,P$5)</f>
        <v>No</v>
      </c>
      <c r="Q10" s="68" t="str">
        <f>_xll.MSDP($A10,Q$5)</f>
        <v>No</v>
      </c>
      <c r="R10" s="68" t="str">
        <f>_xll.MSDP($A10,R$5)</f>
        <v>No</v>
      </c>
    </row>
    <row r="11" spans="1:18" x14ac:dyDescent="0.3">
      <c r="A11" s="2" t="str">
        <f>Statistics!A15</f>
        <v>F00000WBS9</v>
      </c>
      <c r="B11" s="3" t="str">
        <f>_xll.MSDP($A11,B$5)</f>
        <v>LU1240328812</v>
      </c>
      <c r="C11" s="3" t="str">
        <f>_xll.MSDP($A11,C$5)</f>
        <v>Invesco Euro Equity A EUR Acc</v>
      </c>
      <c r="D11" s="32" t="str">
        <f>_xll.MSDP($A11,D$5)</f>
        <v>Europe Equity Large Cap</v>
      </c>
      <c r="E11" s="57">
        <f>_xll.MSDP($A11,E$5)</f>
        <v>44255</v>
      </c>
      <c r="F11" s="3" t="str">
        <f>_xll.MSDP($A11,F$5)</f>
        <v>Average</v>
      </c>
      <c r="G11" s="27">
        <f>_xll.MSDP($A11,G$5)</f>
        <v>2653</v>
      </c>
      <c r="H11" s="58">
        <f>_xll.MSDP($A11,H$5)</f>
        <v>21.344519999999999</v>
      </c>
      <c r="I11" s="27">
        <f>_xll.MSDP($A11,I$5)</f>
        <v>55</v>
      </c>
      <c r="J11" s="58">
        <f>_xll.MSDP($A11,K$5)</f>
        <v>26.01</v>
      </c>
      <c r="K11" s="58">
        <f>_xll.MSDP($A11,L$5)</f>
        <v>21.22</v>
      </c>
      <c r="L11" s="58">
        <f>_xll.MSDP($A11,L$5)</f>
        <v>21.22</v>
      </c>
      <c r="M11" s="58">
        <f>_xll.MSDP($A11,M$5)</f>
        <v>5.0199999999999996</v>
      </c>
      <c r="N11" s="58">
        <f>_xll.MSDP($A11,N$5)</f>
        <v>7.8</v>
      </c>
      <c r="O11" s="28">
        <f>_xll.MSDP($A11,O$5)</f>
        <v>7.61</v>
      </c>
      <c r="P11" s="68" t="str">
        <f>_xll.MSDP($A11,P$5)</f>
        <v>No</v>
      </c>
      <c r="Q11" s="68" t="str">
        <f>_xll.MSDP($A11,Q$5)</f>
        <v>No</v>
      </c>
      <c r="R11" s="68" t="str">
        <f>_xll.MSDP($A11,R$5)</f>
        <v>No</v>
      </c>
    </row>
    <row r="12" spans="1:18" x14ac:dyDescent="0.3">
      <c r="A12" s="2" t="str">
        <f>Statistics!A16</f>
        <v>F0GBR05VU6</v>
      </c>
      <c r="B12" s="3" t="str">
        <f>_xll.MSDP($A12,B$5)</f>
        <v>LU0194781224</v>
      </c>
      <c r="C12" s="3" t="str">
        <f>_xll.MSDP($A12,C$5)</f>
        <v>Invesco Pan Eurp Struct Rspnb Eq EEURAcc</v>
      </c>
      <c r="D12" s="32" t="str">
        <f>_xll.MSDP($A12,D$5)</f>
        <v>Europe Equity Large Cap</v>
      </c>
      <c r="E12" s="57">
        <f>_xll.MSDP($A12,E$5)</f>
        <v>44255</v>
      </c>
      <c r="F12" s="3" t="str">
        <f>_xll.MSDP($A12,F$5)</f>
        <v>Above Average</v>
      </c>
      <c r="G12" s="58">
        <f>_xll.MSDP($A12,G$5)</f>
        <v>2653</v>
      </c>
      <c r="H12" s="58">
        <f>_xll.MSDP($A12,H$5)</f>
        <v>19.807320000000001</v>
      </c>
      <c r="I12" s="58">
        <f>_xll.MSDP($A12,I$5)</f>
        <v>16</v>
      </c>
      <c r="J12" s="58">
        <f>_xll.MSDP($A12,K$5)</f>
        <v>21.22</v>
      </c>
      <c r="K12" s="58">
        <f>_xll.MSDP($A12,L$5)</f>
        <v>19.53</v>
      </c>
      <c r="L12" s="58">
        <f>_xll.MSDP($A12,L$5)</f>
        <v>19.53</v>
      </c>
      <c r="M12" s="58">
        <f>_xll.MSDP($A12,M$5)</f>
        <v>3.68</v>
      </c>
      <c r="N12" s="58">
        <f>_xll.MSDP($A12,N$5)</f>
        <v>8.7100000000000009</v>
      </c>
      <c r="O12" s="28">
        <f>_xll.MSDP($A12,O$5)</f>
        <v>7.11</v>
      </c>
      <c r="P12" s="68" t="str">
        <f>_xll.MSDP($A12,P$5)</f>
        <v>Yes</v>
      </c>
      <c r="Q12" s="68" t="str">
        <f>_xll.MSDP($A12,Q$5)</f>
        <v>Yes</v>
      </c>
      <c r="R12" s="68" t="str">
        <f>_xll.MSDP($A12,R$5)</f>
        <v>No</v>
      </c>
    </row>
    <row r="13" spans="1:18" x14ac:dyDescent="0.3">
      <c r="A13" s="2" t="str">
        <f>Statistics!A17</f>
        <v>F0GBR04AW1</v>
      </c>
      <c r="B13" s="3" t="str">
        <f>_xll.MSDP($A13,B$5)</f>
        <v>LU0085136942</v>
      </c>
      <c r="C13" s="3" t="str">
        <f>_xll.MSDP($A13,C$5)</f>
        <v>Robeco High Yield Bonds DH €</v>
      </c>
      <c r="D13" s="32" t="str">
        <f>_xll.MSDP($A13,D$5)</f>
        <v>Global Fixed Income</v>
      </c>
      <c r="E13" s="57">
        <f>_xll.MSDP($A13,E$5)</f>
        <v>44255</v>
      </c>
      <c r="F13" s="3" t="str">
        <f>_xll.MSDP($A13,F$5)</f>
        <v>-</v>
      </c>
      <c r="G13" s="27">
        <f>_xll.MSDP($A13,G$5)</f>
        <v>502</v>
      </c>
      <c r="H13" s="3" t="str">
        <f>_xll.MSDP($A13,H$5)</f>
        <v>-</v>
      </c>
      <c r="I13" s="3" t="str">
        <f>_xll.MSDP($A13,I$5)</f>
        <v>-</v>
      </c>
      <c r="J13" s="3" t="str">
        <f>_xll.MSDP($A13,K$5)</f>
        <v>-</v>
      </c>
      <c r="K13" s="3" t="str">
        <f>_xll.MSDP($A13,L$5)</f>
        <v>-</v>
      </c>
      <c r="L13" s="3" t="str">
        <f>_xll.MSDP($A13,L$5)</f>
        <v>-</v>
      </c>
      <c r="M13" s="3" t="str">
        <f>_xll.MSDP($A13,M$5)</f>
        <v>-</v>
      </c>
      <c r="N13" s="3" t="str">
        <f>_xll.MSDP($A13,N$5)</f>
        <v>-</v>
      </c>
      <c r="O13" s="4" t="str">
        <f>_xll.MSDP($A13,O$5)</f>
        <v>-</v>
      </c>
      <c r="P13" s="68" t="str">
        <f>_xll.MSDP($A13,P$5)</f>
        <v>No</v>
      </c>
      <c r="Q13" s="68" t="str">
        <f>_xll.MSDP($A13,Q$5)</f>
        <v>No</v>
      </c>
      <c r="R13" s="68" t="str">
        <f>_xll.MSDP($A13,R$5)</f>
        <v>No</v>
      </c>
    </row>
    <row r="14" spans="1:18" x14ac:dyDescent="0.3">
      <c r="A14" s="11"/>
      <c r="B14" s="11"/>
      <c r="C14" s="12"/>
      <c r="E14" s="7"/>
      <c r="F14" s="12"/>
      <c r="G14" s="7"/>
      <c r="H14" s="7"/>
      <c r="I14" s="7"/>
      <c r="J14" s="7"/>
      <c r="Q14" s="67"/>
    </row>
    <row r="15" spans="1:18" x14ac:dyDescent="0.3">
      <c r="A15" s="11"/>
      <c r="B15" s="11"/>
      <c r="C15" s="12"/>
      <c r="E15" s="7"/>
      <c r="F15" s="12"/>
      <c r="G15" s="7"/>
      <c r="H15" s="7"/>
      <c r="I15" s="7"/>
      <c r="J15" s="7"/>
      <c r="Q15" s="67"/>
    </row>
    <row r="16" spans="1:18" x14ac:dyDescent="0.3">
      <c r="A16" s="11"/>
      <c r="B16" s="11"/>
      <c r="C16" s="12"/>
      <c r="E16" s="7"/>
      <c r="F16" s="12"/>
      <c r="G16" s="7"/>
      <c r="H16" s="7"/>
      <c r="I16" s="7"/>
      <c r="J16" s="13"/>
      <c r="Q16" s="67"/>
    </row>
    <row r="17" spans="1:17" x14ac:dyDescent="0.3">
      <c r="A17" s="11"/>
      <c r="B17" s="11"/>
      <c r="C17" s="12"/>
      <c r="E17" s="7"/>
      <c r="F17" s="12"/>
      <c r="G17" s="7"/>
      <c r="H17" s="7"/>
      <c r="I17" s="7"/>
      <c r="J17" s="13"/>
      <c r="Q17" s="67"/>
    </row>
    <row r="18" spans="1:17" x14ac:dyDescent="0.3">
      <c r="A18" s="14"/>
      <c r="B18" s="14"/>
      <c r="Q18" s="67"/>
    </row>
    <row r="19" spans="1:17" x14ac:dyDescent="0.3">
      <c r="A19" s="15"/>
      <c r="B19" s="15"/>
      <c r="Q19" s="67"/>
    </row>
    <row r="20" spans="1:17" x14ac:dyDescent="0.3">
      <c r="A20" s="15"/>
      <c r="B20" s="15"/>
      <c r="Q20" s="67"/>
    </row>
    <row r="21" spans="1:17" x14ac:dyDescent="0.3">
      <c r="A21" s="15"/>
      <c r="B21" s="15"/>
      <c r="Q21" s="67"/>
    </row>
    <row r="22" spans="1:17" x14ac:dyDescent="0.3">
      <c r="Q22" s="67"/>
    </row>
    <row r="23" spans="1:17" x14ac:dyDescent="0.3">
      <c r="Q23" s="67"/>
    </row>
    <row r="24" spans="1:17" x14ac:dyDescent="0.3">
      <c r="Q24" s="67"/>
    </row>
    <row r="25" spans="1:17" x14ac:dyDescent="0.3">
      <c r="Q25" s="67"/>
    </row>
    <row r="26" spans="1:17" x14ac:dyDescent="0.3">
      <c r="A26" s="16"/>
      <c r="B26" s="16"/>
    </row>
    <row r="27" spans="1:17" x14ac:dyDescent="0.3">
      <c r="A27" s="17"/>
      <c r="B27" s="17"/>
    </row>
    <row r="28" spans="1:17" x14ac:dyDescent="0.3">
      <c r="C28" s="15"/>
    </row>
    <row r="29" spans="1:17" x14ac:dyDescent="0.3">
      <c r="A29" s="16"/>
      <c r="B29" s="16"/>
      <c r="C29" s="15"/>
    </row>
    <row r="30" spans="1:17" x14ac:dyDescent="0.3">
      <c r="A30" s="18"/>
      <c r="B30" s="12"/>
      <c r="C30" s="11"/>
    </row>
    <row r="31" spans="1:17" x14ac:dyDescent="0.3">
      <c r="A31" s="15"/>
      <c r="B31" s="15"/>
      <c r="C31" s="15"/>
    </row>
    <row r="32" spans="1:17" x14ac:dyDescent="0.3">
      <c r="A32" s="14"/>
      <c r="B32" s="14"/>
      <c r="C32" s="15"/>
    </row>
    <row r="33" spans="1:2" x14ac:dyDescent="0.3">
      <c r="A33" s="19"/>
      <c r="B33" s="11"/>
    </row>
    <row r="34" spans="1:2" x14ac:dyDescent="0.3">
      <c r="A34" s="15"/>
      <c r="B34" s="15"/>
    </row>
  </sheetData>
  <conditionalFormatting sqref="F1:F1048576">
    <cfRule type="containsText" dxfId="20" priority="1" operator="containsText" text="Low">
      <formula>NOT(ISERROR(SEARCH("Low",F1)))</formula>
    </cfRule>
    <cfRule type="containsText" dxfId="19" priority="2" operator="containsText" text="Below">
      <formula>NOT(ISERROR(SEARCH("Below",F1)))</formula>
    </cfRule>
    <cfRule type="containsText" dxfId="18" priority="3" operator="containsText" text="Average">
      <formula>NOT(ISERROR(SEARCH("Average",F1)))</formula>
    </cfRule>
    <cfRule type="containsText" dxfId="17" priority="4" operator="containsText" text="Above">
      <formula>NOT(ISERROR(SEARCH("Above",F1)))</formula>
    </cfRule>
    <cfRule type="containsText" dxfId="16" priority="5" operator="containsText" text="High">
      <formula>NOT(ISERROR(SEARCH("High",F1)))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F69D23-7A4D-4672-A7C5-B8EE7F837A08}">
  <dimension ref="A1:DJ35"/>
  <sheetViews>
    <sheetView workbookViewId="0">
      <pane xSplit="6" ySplit="6" topLeftCell="G7" activePane="bottomRight" state="frozen"/>
      <selection pane="topRight" activeCell="G1" sqref="G1"/>
      <selection pane="bottomLeft" activeCell="A7" sqref="A7"/>
      <selection pane="bottomRight"/>
    </sheetView>
  </sheetViews>
  <sheetFormatPr defaultColWidth="9.109375" defaultRowHeight="14.4" x14ac:dyDescent="0.3"/>
  <cols>
    <col min="1" max="1" width="11.6640625" style="1" bestFit="1" customWidth="1"/>
    <col min="2" max="2" width="13" style="1" bestFit="1" customWidth="1"/>
    <col min="3" max="3" width="27.44140625" style="1" customWidth="1"/>
    <col min="4" max="4" width="20" style="100" bestFit="1" customWidth="1"/>
    <col min="5" max="5" width="12.33203125" style="100" bestFit="1" customWidth="1"/>
    <col min="6" max="7" width="12.33203125" style="1" customWidth="1"/>
    <col min="8" max="8" width="12.33203125" style="45" customWidth="1"/>
    <col min="9" max="9" width="12.33203125" style="1" customWidth="1"/>
    <col min="10" max="11" width="12.33203125" style="45" customWidth="1"/>
    <col min="12" max="30" width="12.33203125" style="1" customWidth="1"/>
    <col min="31" max="33" width="12.6640625" style="1" customWidth="1"/>
    <col min="34" max="51" width="12.33203125" style="1" customWidth="1"/>
    <col min="52" max="114" width="9.109375" style="17"/>
    <col min="115" max="16384" width="9.109375" style="37"/>
  </cols>
  <sheetData>
    <row r="1" spans="1:114" s="1" customFormat="1" x14ac:dyDescent="0.3">
      <c r="A1" s="136" t="s">
        <v>401</v>
      </c>
      <c r="D1" s="100"/>
      <c r="E1" s="100"/>
      <c r="G1" s="20"/>
      <c r="H1" s="44"/>
      <c r="I1" s="20"/>
      <c r="J1" s="45"/>
      <c r="K1" s="45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  <c r="BQ1" s="12"/>
      <c r="BR1" s="12"/>
      <c r="BS1" s="12"/>
      <c r="BT1" s="12"/>
      <c r="BU1" s="12"/>
      <c r="BV1" s="12"/>
      <c r="BW1" s="12"/>
      <c r="BX1" s="12"/>
      <c r="BY1" s="12"/>
      <c r="BZ1" s="12"/>
      <c r="CA1" s="12"/>
      <c r="CB1" s="12"/>
      <c r="CC1" s="12"/>
      <c r="CD1" s="12"/>
      <c r="CE1" s="12"/>
      <c r="CF1" s="12"/>
      <c r="CG1" s="12"/>
      <c r="CH1" s="12"/>
      <c r="CI1" s="12"/>
      <c r="CJ1" s="12"/>
      <c r="CK1" s="12"/>
      <c r="CL1" s="12"/>
      <c r="CM1" s="12"/>
      <c r="CN1" s="12"/>
      <c r="CO1" s="12"/>
      <c r="CP1" s="12"/>
      <c r="CQ1" s="12"/>
      <c r="CR1" s="12"/>
      <c r="CS1" s="12"/>
      <c r="CT1" s="12"/>
      <c r="CU1" s="12"/>
      <c r="CV1" s="12"/>
      <c r="CW1" s="12"/>
      <c r="CX1" s="12"/>
      <c r="CY1" s="12"/>
      <c r="CZ1" s="12"/>
      <c r="DA1" s="12"/>
      <c r="DB1" s="12"/>
      <c r="DC1" s="12"/>
      <c r="DD1" s="12"/>
      <c r="DE1" s="12"/>
      <c r="DF1" s="12"/>
      <c r="DG1" s="12"/>
      <c r="DH1" s="12"/>
      <c r="DI1" s="12"/>
      <c r="DJ1" s="12"/>
    </row>
    <row r="2" spans="1:114" s="1" customFormat="1" x14ac:dyDescent="0.3">
      <c r="A2" s="136" t="s">
        <v>402</v>
      </c>
      <c r="D2" s="100"/>
      <c r="E2" s="100"/>
      <c r="G2" s="20"/>
      <c r="H2" s="44"/>
      <c r="I2" s="20"/>
      <c r="J2" s="45"/>
      <c r="K2" s="45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  <c r="BO2" s="12"/>
      <c r="BP2" s="12"/>
      <c r="BQ2" s="12"/>
      <c r="BR2" s="12"/>
      <c r="BS2" s="12"/>
      <c r="BT2" s="12"/>
      <c r="BU2" s="12"/>
      <c r="BV2" s="12"/>
      <c r="BW2" s="12"/>
      <c r="BX2" s="12"/>
      <c r="BY2" s="12"/>
      <c r="BZ2" s="12"/>
      <c r="CA2" s="12"/>
      <c r="CB2" s="12"/>
      <c r="CC2" s="12"/>
      <c r="CD2" s="12"/>
      <c r="CE2" s="12"/>
      <c r="CF2" s="12"/>
      <c r="CG2" s="12"/>
      <c r="CH2" s="12"/>
      <c r="CI2" s="12"/>
      <c r="CJ2" s="12"/>
      <c r="CK2" s="12"/>
      <c r="CL2" s="12"/>
      <c r="CM2" s="12"/>
      <c r="CN2" s="12"/>
      <c r="CO2" s="12"/>
      <c r="CP2" s="12"/>
      <c r="CQ2" s="12"/>
      <c r="CR2" s="12"/>
      <c r="CS2" s="12"/>
      <c r="CT2" s="12"/>
      <c r="CU2" s="12"/>
      <c r="CV2" s="12"/>
      <c r="CW2" s="12"/>
      <c r="CX2" s="12"/>
      <c r="CY2" s="12"/>
      <c r="CZ2" s="12"/>
      <c r="DA2" s="12"/>
      <c r="DB2" s="12"/>
      <c r="DC2" s="12"/>
      <c r="DD2" s="12"/>
      <c r="DE2" s="12"/>
      <c r="DF2" s="12"/>
      <c r="DG2" s="12"/>
      <c r="DH2" s="12"/>
      <c r="DI2" s="12"/>
      <c r="DJ2" s="12"/>
    </row>
    <row r="3" spans="1:114" s="1" customFormat="1" x14ac:dyDescent="0.3">
      <c r="A3" s="136" t="s">
        <v>403</v>
      </c>
      <c r="D3" s="100"/>
      <c r="E3" s="100"/>
      <c r="G3" s="20"/>
      <c r="H3" s="44"/>
      <c r="I3" s="20"/>
      <c r="J3" s="45"/>
      <c r="K3" s="45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  <c r="BO3" s="12"/>
      <c r="BP3" s="12"/>
      <c r="BQ3" s="12"/>
      <c r="BR3" s="12"/>
      <c r="BS3" s="12"/>
      <c r="BT3" s="12"/>
      <c r="BU3" s="12"/>
      <c r="BV3" s="12"/>
      <c r="BW3" s="12"/>
      <c r="BX3" s="12"/>
      <c r="BY3" s="12"/>
      <c r="BZ3" s="12"/>
      <c r="CA3" s="12"/>
      <c r="CB3" s="12"/>
      <c r="CC3" s="12"/>
      <c r="CD3" s="12"/>
      <c r="CE3" s="12"/>
      <c r="CF3" s="12"/>
      <c r="CG3" s="12"/>
      <c r="CH3" s="12"/>
      <c r="CI3" s="12"/>
      <c r="CJ3" s="12"/>
      <c r="CK3" s="12"/>
      <c r="CL3" s="12"/>
      <c r="CM3" s="12"/>
      <c r="CN3" s="12"/>
      <c r="CO3" s="12"/>
      <c r="CP3" s="12"/>
      <c r="CQ3" s="12"/>
      <c r="CR3" s="12"/>
      <c r="CS3" s="12"/>
      <c r="CT3" s="12"/>
      <c r="CU3" s="12"/>
      <c r="CV3" s="12"/>
      <c r="CW3" s="12"/>
      <c r="CX3" s="12"/>
      <c r="CY3" s="12"/>
      <c r="CZ3" s="12"/>
      <c r="DA3" s="12"/>
      <c r="DB3" s="12"/>
      <c r="DC3" s="12"/>
      <c r="DD3" s="12"/>
      <c r="DE3" s="12"/>
      <c r="DF3" s="12"/>
      <c r="DG3" s="12"/>
      <c r="DH3" s="12"/>
      <c r="DI3" s="12"/>
      <c r="DJ3" s="12"/>
    </row>
    <row r="4" spans="1:114" s="1" customFormat="1" x14ac:dyDescent="0.3">
      <c r="D4" s="100"/>
      <c r="E4" s="100"/>
      <c r="G4" s="20"/>
      <c r="H4" s="44"/>
      <c r="I4" s="20"/>
      <c r="J4" s="45"/>
      <c r="K4" s="45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</row>
    <row r="5" spans="1:114" s="1" customFormat="1" ht="15" thickBot="1" x14ac:dyDescent="0.35">
      <c r="D5" s="100"/>
      <c r="E5" s="100"/>
      <c r="H5" s="45"/>
      <c r="J5" s="45"/>
      <c r="K5" s="45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</row>
    <row r="6" spans="1:114" s="36" customFormat="1" ht="86.4" x14ac:dyDescent="0.3">
      <c r="A6" s="21" t="s">
        <v>1</v>
      </c>
      <c r="B6" s="22" t="s">
        <v>18</v>
      </c>
      <c r="C6" s="22" t="s">
        <v>9</v>
      </c>
      <c r="D6" s="23" t="s">
        <v>29</v>
      </c>
      <c r="E6" s="29" t="s">
        <v>53</v>
      </c>
      <c r="F6" s="29" t="s">
        <v>30</v>
      </c>
      <c r="G6" s="21" t="s">
        <v>37</v>
      </c>
      <c r="H6" s="22" t="s">
        <v>52</v>
      </c>
      <c r="I6" s="34" t="s">
        <v>5170</v>
      </c>
      <c r="J6" s="31" t="s">
        <v>38</v>
      </c>
      <c r="K6" s="22" t="s">
        <v>54</v>
      </c>
      <c r="L6" s="24" t="s">
        <v>55</v>
      </c>
      <c r="M6" s="21" t="s">
        <v>39</v>
      </c>
      <c r="N6" s="22" t="s">
        <v>56</v>
      </c>
      <c r="O6" s="34" t="s">
        <v>57</v>
      </c>
      <c r="P6" s="31" t="s">
        <v>40</v>
      </c>
      <c r="Q6" s="22" t="s">
        <v>58</v>
      </c>
      <c r="R6" s="24" t="s">
        <v>69</v>
      </c>
      <c r="S6" s="21" t="s">
        <v>41</v>
      </c>
      <c r="T6" s="22" t="s">
        <v>59</v>
      </c>
      <c r="U6" s="34" t="s">
        <v>70</v>
      </c>
      <c r="V6" s="31" t="s">
        <v>42</v>
      </c>
      <c r="W6" s="22" t="s">
        <v>4637</v>
      </c>
      <c r="X6" s="24" t="s">
        <v>71</v>
      </c>
      <c r="Y6" s="21" t="s">
        <v>44</v>
      </c>
      <c r="Z6" s="22" t="s">
        <v>61</v>
      </c>
      <c r="AA6" s="34" t="s">
        <v>73</v>
      </c>
      <c r="AB6" s="31" t="s">
        <v>43</v>
      </c>
      <c r="AC6" s="22" t="s">
        <v>60</v>
      </c>
      <c r="AD6" s="24" t="s">
        <v>72</v>
      </c>
      <c r="AE6" s="21" t="s">
        <v>45</v>
      </c>
      <c r="AF6" s="22" t="s">
        <v>62</v>
      </c>
      <c r="AG6" s="34" t="s">
        <v>74</v>
      </c>
      <c r="AH6" s="31" t="s">
        <v>46</v>
      </c>
      <c r="AI6" s="22" t="s">
        <v>63</v>
      </c>
      <c r="AJ6" s="24" t="s">
        <v>75</v>
      </c>
      <c r="AK6" s="21" t="s">
        <v>47</v>
      </c>
      <c r="AL6" s="22" t="s">
        <v>64</v>
      </c>
      <c r="AM6" s="34" t="s">
        <v>76</v>
      </c>
      <c r="AN6" s="31" t="s">
        <v>48</v>
      </c>
      <c r="AO6" s="22" t="s">
        <v>65</v>
      </c>
      <c r="AP6" s="24" t="s">
        <v>77</v>
      </c>
      <c r="AQ6" s="21" t="s">
        <v>49</v>
      </c>
      <c r="AR6" s="22" t="s">
        <v>66</v>
      </c>
      <c r="AS6" s="34" t="s">
        <v>78</v>
      </c>
      <c r="AT6" s="31" t="s">
        <v>50</v>
      </c>
      <c r="AU6" s="22" t="s">
        <v>68</v>
      </c>
      <c r="AV6" s="24" t="s">
        <v>79</v>
      </c>
      <c r="AW6" s="21" t="s">
        <v>51</v>
      </c>
      <c r="AX6" s="22" t="s">
        <v>67</v>
      </c>
      <c r="AY6" s="34" t="s">
        <v>80</v>
      </c>
      <c r="AZ6" s="39"/>
      <c r="BA6" s="39"/>
      <c r="BB6" s="39"/>
      <c r="BC6" s="39"/>
      <c r="BD6" s="39"/>
      <c r="BE6" s="39"/>
      <c r="BF6" s="39"/>
      <c r="BG6" s="39"/>
      <c r="BH6" s="39"/>
      <c r="BI6" s="39"/>
      <c r="BJ6" s="39"/>
      <c r="BK6" s="39"/>
      <c r="BL6" s="39"/>
      <c r="BM6" s="39"/>
      <c r="BN6" s="39"/>
      <c r="BO6" s="39"/>
      <c r="BP6" s="39"/>
      <c r="BQ6" s="39"/>
      <c r="BR6" s="39"/>
      <c r="BS6" s="39"/>
      <c r="BT6" s="39"/>
      <c r="BU6" s="39"/>
      <c r="BV6" s="39"/>
      <c r="BW6" s="39"/>
      <c r="BX6" s="39"/>
      <c r="BY6" s="39"/>
      <c r="BZ6" s="39"/>
      <c r="CA6" s="39"/>
      <c r="CB6" s="39"/>
      <c r="CC6" s="39"/>
      <c r="CD6" s="39"/>
      <c r="CE6" s="39"/>
      <c r="CF6" s="39"/>
      <c r="CG6" s="39"/>
      <c r="CH6" s="39"/>
      <c r="CI6" s="39"/>
      <c r="CJ6" s="39"/>
      <c r="CK6" s="39"/>
      <c r="CL6" s="39"/>
      <c r="CM6" s="39"/>
      <c r="CN6" s="39"/>
      <c r="CO6" s="39"/>
      <c r="CP6" s="39"/>
      <c r="CQ6" s="39"/>
      <c r="CR6" s="39"/>
      <c r="CS6" s="39"/>
      <c r="CT6" s="39"/>
      <c r="CU6" s="39"/>
      <c r="CV6" s="39"/>
      <c r="CW6" s="39"/>
      <c r="CX6" s="39"/>
      <c r="CY6" s="39"/>
      <c r="CZ6" s="39"/>
      <c r="DA6" s="39"/>
      <c r="DB6" s="39"/>
      <c r="DC6" s="39"/>
      <c r="DD6" s="39"/>
      <c r="DE6" s="39"/>
      <c r="DF6" s="39"/>
      <c r="DG6" s="39"/>
      <c r="DH6" s="39"/>
      <c r="DI6" s="39"/>
      <c r="DJ6" s="39"/>
    </row>
    <row r="7" spans="1:114" x14ac:dyDescent="0.3">
      <c r="A7" s="2" t="str">
        <f>Statistics!A10</f>
        <v>F0GBR04SGT</v>
      </c>
      <c r="B7" s="3" t="str">
        <f>_xll.MSDP($A7,B$6)</f>
        <v>IE0008365730</v>
      </c>
      <c r="C7" s="3" t="str">
        <f>_xll.MSDP($A7,C$6)</f>
        <v>AXA Rosenberg Pan-Erup Eq Alpha A EURAcc</v>
      </c>
      <c r="D7" s="4" t="str">
        <f>_xll.MSDP($A7,D$6)</f>
        <v>Europe Equity Large Cap</v>
      </c>
      <c r="E7" s="30">
        <f>_xll.MSDP($A7,E$6)</f>
        <v>44255</v>
      </c>
      <c r="F7" s="30">
        <f>_xll.MSDP($A7,F$6)</f>
        <v>44255</v>
      </c>
      <c r="G7" s="35">
        <f>_xll.MSDP($A7,G$6)</f>
        <v>10.73</v>
      </c>
      <c r="H7" s="46">
        <f>_xll.MSDP($A7,H$6)</f>
        <v>13</v>
      </c>
      <c r="I7" s="4" t="str">
        <f>_xll.MSTS(A7,"Employs_Exclusions_Abortion/Stem_Cells",E7,E7,"CORR=C, DATES=FALSE, ASCENDING=TRUE, FREQ=M, DAYS=T, FILL=B, HEADERS=FALSE")</f>
        <v>-</v>
      </c>
      <c r="J7" s="56">
        <f>_xll.MSDP($A7,J$6)</f>
        <v>0</v>
      </c>
      <c r="K7" s="46">
        <f>_xll.MSDP($A7,K$6)</f>
        <v>0</v>
      </c>
      <c r="L7" s="32" t="str">
        <f>_xll.MSTS(A7,"Employs_Exclusions_Adult_Entertainment",E7,E7,"CORR=C, DATES=FALSE, ASCENDING=TRUE, FREQ=M, DAYS=T, FILL=B, HEADERS=FALSE")</f>
        <v>-</v>
      </c>
      <c r="M7" s="35">
        <f>_xll.MSDP($A7,M$6)</f>
        <v>3.77</v>
      </c>
      <c r="N7" s="27">
        <f>_xll.MSDP($A7,N$6)</f>
        <v>5</v>
      </c>
      <c r="O7" s="4" t="str">
        <f>_xll.MSTS($A7,"Employs_Exclusions◊",$E$7,$E$7,"CORR=C, DATES=FALSE, ASCENDING=TRUE, FREQ=M, TYPE=EA, HEADERS=FALSE")</f>
        <v>-</v>
      </c>
      <c r="P7" s="42">
        <f>_xll.MSDP($A7,P$6)</f>
        <v>23.13</v>
      </c>
      <c r="Q7" s="27">
        <f>_xll.MSDP($A7,Q$6)</f>
        <v>33</v>
      </c>
      <c r="R7" s="32" t="str">
        <f>_xll.MSTS($A7,"Employs_Exclusions◊",$E$7,$E$7,"CORR=C, DATES=FALSE, ASCENDING=TRUE, FREQ=M, TYPE=EAT, HEADERS=FALSE")</f>
        <v>-</v>
      </c>
      <c r="S7" s="35">
        <f>_xll.MSDP($A7,V$6)</f>
        <v>0</v>
      </c>
      <c r="T7" s="27">
        <f>_xll.MSDP($A7,T$6)</f>
        <v>0</v>
      </c>
      <c r="U7" s="4" t="str">
        <f>_xll.MSTS($A7,"Employs_Exclusions◊",$E$7,$E$7,"CORR=C, DATES=FALSE, ASCENDING=TRUE, FREQ=M, TYPE=ECW, HEADERS=FALSE")</f>
        <v>-</v>
      </c>
      <c r="V7" s="42">
        <f>_xll.MSDP($A7,AB$6)</f>
        <v>0</v>
      </c>
      <c r="W7" s="58">
        <f>_xll.MSDP($A7,W$6)</f>
        <v>0</v>
      </c>
      <c r="X7" s="32" t="str">
        <f>_xll.MSTS($A7,"Employs_Exclusions◊",$E$7,$E$7,"CORR=C, DATES=FALSE, ASCENDING=TRUE, FREQ=M, TYPE=EFSL, HEADERS=FALSE")</f>
        <v>-</v>
      </c>
      <c r="Y7" s="35">
        <f>_xll.MSDP($A7,Y$6)</f>
        <v>1.94</v>
      </c>
      <c r="Z7" s="27">
        <f>_xll.MSDP($A7,Z$6)</f>
        <v>8</v>
      </c>
      <c r="AA7" s="4" t="str">
        <f>_xll.MSTS($A7,"Employs_Exclusions◊",$E$7,$E$7,"CORR=C, DATES=FALSE, ASCENDING=TRUE, FREQ=M, TYPE=EG, HEADERS=FALSE")</f>
        <v>-</v>
      </c>
      <c r="AB7" s="42">
        <f>_xll.MSDP($A7,AB$6)</f>
        <v>0</v>
      </c>
      <c r="AC7" s="27">
        <f>_xll.MSDP($A7,AC$6)</f>
        <v>0</v>
      </c>
      <c r="AD7" s="32" t="str">
        <f>_xll.MSTS($A7,"Employs_Exclusions◊",$E$7,$E$7,"CORR=C, DATES=FALSE, ASCENDING=TRUE, FREQ=M, TYPE=EGMO, HEADERS=FALSE")</f>
        <v>-</v>
      </c>
      <c r="AE7" s="35">
        <f>_xll.MSDP($A7,AE$6)</f>
        <v>0.31</v>
      </c>
      <c r="AF7" s="27">
        <f>_xll.MSDP($A7,AF$6)</f>
        <v>2</v>
      </c>
      <c r="AG7" s="4" t="str">
        <f>_xll.MSTS($A7,"Employs_Exclusions◊",$E$7,$E$7,"CORR=C, DATES=FALSE, ASCENDING=TRUE, FREQ=M, TYPE=EMC, HEADERS=FALSE")</f>
        <v>-</v>
      </c>
      <c r="AH7" s="42">
        <f>_xll.MSDP($A7,AH$6)</f>
        <v>2.35</v>
      </c>
      <c r="AI7" s="27">
        <f>_xll.MSDP($A7,AI$6)</f>
        <v>3</v>
      </c>
      <c r="AJ7" s="32" t="str">
        <f>_xll.MSTS($A7,"Employs_Exclusions◊",$E$7,$E$7,"CORR=C, DATES=FALSE, ASCENDING=TRUE, FREQ=M, TYPE=EN, HEADERS=FALSE")</f>
        <v>-</v>
      </c>
      <c r="AK7" s="35">
        <f>_xll.MSDP($A7,AK$6)</f>
        <v>0</v>
      </c>
      <c r="AL7" s="27">
        <f>_xll.MSDP($A7,AL$6)</f>
        <v>0</v>
      </c>
      <c r="AM7" s="4" t="str">
        <f>_xll.MSTS($A7,"Employs_Exclusions◊",$E$7,$E$7,"CORR=C, DATES=FALSE, ASCENDING=TRUE, FREQ=M, TYPE=EPO, HEADERS=FALSE")</f>
        <v>-</v>
      </c>
      <c r="AN7" s="42">
        <f>_xll.MSDP($A7,AN$6)</f>
        <v>0.96</v>
      </c>
      <c r="AO7" s="27">
        <f>_xll.MSDP($A7,AO$6)</f>
        <v>1</v>
      </c>
      <c r="AP7" s="32" t="str">
        <f>_xll.MSTS($A7,"Employs_Exclusions◊",$E$7,$E$7,"CORR=C, DATES=FALSE, ASCENDING=TRUE, FREQ=M, TYPE=EP, HEADERS=FALSE")</f>
        <v>-</v>
      </c>
      <c r="AQ7" s="35">
        <f>_xll.MSDP($A7,AQ$6)</f>
        <v>0.42</v>
      </c>
      <c r="AR7" s="27">
        <f>_xll.MSDP($A7,AR$6)</f>
        <v>2</v>
      </c>
      <c r="AS7" s="4" t="str">
        <f>_xll.MSTS($A7,"Employs_Exclusions◊",$E$7,$E$7,"CORR=C, DATES=FALSE, ASCENDING=TRUE, FREQ=M, TYPE=ESA, HEADERS=FALSE")</f>
        <v>-</v>
      </c>
      <c r="AT7" s="42">
        <f>_xll.MSDP($A7,AT$6)</f>
        <v>0</v>
      </c>
      <c r="AU7" s="27">
        <f>_xll.MSDP($A7,AU$6)</f>
        <v>0</v>
      </c>
      <c r="AV7" s="32" t="str">
        <f>_xll.MSTS($A7,"Employs_Exclusions◊",$E$7,$E$7,"CORR=C, DATES=FALSE, ASCENDING=TRUE, FREQ=M, TYPE=ETC, HEADERS=FALSE")</f>
        <v>-</v>
      </c>
      <c r="AW7" s="35">
        <f>_xll.MSDP($A7,AW$6)</f>
        <v>0</v>
      </c>
      <c r="AX7" s="27">
        <f>_xll.MSDP($A7,AX$6)</f>
        <v>0</v>
      </c>
      <c r="AY7" s="4" t="str">
        <f>_xll.MSTS($A7,"Employs_Exclusions◊",$E$7,$E$7,"CORR=C, DATES=FALSE, ASCENDING=TRUE, FREQ=M, TYPE=ET, HEADERS=FALSE")</f>
        <v>-</v>
      </c>
      <c r="BA7" s="39"/>
    </row>
    <row r="8" spans="1:114" x14ac:dyDescent="0.3">
      <c r="A8" s="2" t="str">
        <f>Statistics!A11</f>
        <v>0P0000RZ3F</v>
      </c>
      <c r="B8" s="3" t="str">
        <f>_xll.MSDP($A8,B$6)</f>
        <v>LU0171283459</v>
      </c>
      <c r="C8" s="3" t="str">
        <f>_xll.MSDP($A8,C$6)</f>
        <v>BGF Global Allocation A2</v>
      </c>
      <c r="D8" s="4" t="str">
        <f>_xll.MSDP($A8,D$6)</f>
        <v>Moderate Allocation</v>
      </c>
      <c r="E8" s="30">
        <f>_xll.MSDP($A8,E$6)</f>
        <v>44227</v>
      </c>
      <c r="F8" s="30">
        <f>_xll.MSDP($A8,F$6)</f>
        <v>44255</v>
      </c>
      <c r="G8" s="35">
        <f>_xll.MSDP($A8,G$6)</f>
        <v>10.61</v>
      </c>
      <c r="H8" s="46">
        <f>_xll.MSDP($A8,H$6)</f>
        <v>299</v>
      </c>
      <c r="I8" s="173" t="s">
        <v>5557</v>
      </c>
      <c r="J8" s="56">
        <f>_xll.MSDP($A8,J$6)</f>
        <v>0</v>
      </c>
      <c r="K8" s="46">
        <f>_xll.MSDP($A8,K$6)</f>
        <v>0</v>
      </c>
      <c r="L8" s="172" t="s">
        <v>5557</v>
      </c>
      <c r="M8" s="35">
        <f>_xll.MSDP($A8,M$6)</f>
        <v>0.43</v>
      </c>
      <c r="N8" s="27">
        <f>_xll.MSDP($A8,N$6)</f>
        <v>43</v>
      </c>
      <c r="O8" s="173" t="s">
        <v>5557</v>
      </c>
      <c r="P8" s="42">
        <f>_xll.MSDP($A8,P$6)</f>
        <v>15.42</v>
      </c>
      <c r="Q8" s="27">
        <f>_xll.MSDP($A8,Q$6)</f>
        <v>516</v>
      </c>
      <c r="R8" s="172" t="s">
        <v>5557</v>
      </c>
      <c r="S8" s="35">
        <f>_xll.MSDP($A8,V$6)</f>
        <v>0</v>
      </c>
      <c r="T8" s="27">
        <f>_xll.MSDP($A8,T$6)</f>
        <v>72</v>
      </c>
      <c r="U8" s="173" t="s">
        <v>5557</v>
      </c>
      <c r="V8" s="42">
        <f>_xll.MSDP($A8,AB$6)</f>
        <v>0</v>
      </c>
      <c r="W8" s="58">
        <f>_xll.MSDP($A8,W$6)</f>
        <v>0</v>
      </c>
      <c r="X8" s="172" t="s">
        <v>5557</v>
      </c>
      <c r="Y8" s="35">
        <f>_xll.MSDP($A8,Y$6)</f>
        <v>0.79</v>
      </c>
      <c r="Z8" s="27">
        <f>_xll.MSDP($A8,Z$6)</f>
        <v>73</v>
      </c>
      <c r="AA8" s="173" t="s">
        <v>5557</v>
      </c>
      <c r="AB8" s="42">
        <f>_xll.MSDP($A8,AB$6)</f>
        <v>0</v>
      </c>
      <c r="AC8" s="27">
        <f>_xll.MSDP($A8,AC$6)</f>
        <v>1</v>
      </c>
      <c r="AD8" s="172" t="s">
        <v>5557</v>
      </c>
      <c r="AE8" s="35">
        <f>_xll.MSDP($A8,AE$6)</f>
        <v>1.65</v>
      </c>
      <c r="AF8" s="27">
        <f>_xll.MSDP($A8,AF$6)</f>
        <v>107</v>
      </c>
      <c r="AG8" s="173" t="s">
        <v>5557</v>
      </c>
      <c r="AH8" s="42">
        <f>_xll.MSDP($A8,AH$6)</f>
        <v>1.4</v>
      </c>
      <c r="AI8" s="27">
        <f>_xll.MSDP($A8,AI$6)</f>
        <v>66</v>
      </c>
      <c r="AJ8" s="172" t="s">
        <v>5557</v>
      </c>
      <c r="AK8" s="35">
        <f>_xll.MSDP($A8,AK$6)</f>
        <v>0</v>
      </c>
      <c r="AL8" s="27">
        <f>_xll.MSDP($A8,AL$6)</f>
        <v>0</v>
      </c>
      <c r="AM8" s="173" t="s">
        <v>5557</v>
      </c>
      <c r="AN8" s="42">
        <f>_xll.MSDP($A8,AN$6)</f>
        <v>0.01</v>
      </c>
      <c r="AO8" s="27">
        <f>_xll.MSDP($A8,AO$6)</f>
        <v>5</v>
      </c>
      <c r="AP8" s="172" t="s">
        <v>5557</v>
      </c>
      <c r="AQ8" s="35">
        <f>_xll.MSDP($A8,AQ$6)</f>
        <v>1.5</v>
      </c>
      <c r="AR8" s="27">
        <f>_xll.MSDP($A8,AR$6)</f>
        <v>42</v>
      </c>
      <c r="AS8" s="173" t="s">
        <v>5557</v>
      </c>
      <c r="AT8" s="42">
        <f>_xll.MSDP($A8,AT$6)</f>
        <v>0.28999999999999998</v>
      </c>
      <c r="AU8" s="27">
        <f>_xll.MSDP($A8,AU$6)</f>
        <v>62</v>
      </c>
      <c r="AV8" s="172" t="s">
        <v>5557</v>
      </c>
      <c r="AW8" s="35">
        <f>_xll.MSDP($A8,AW$6)</f>
        <v>0.02</v>
      </c>
      <c r="AX8" s="27">
        <f>_xll.MSDP($A8,AX$6)</f>
        <v>47</v>
      </c>
      <c r="AY8" s="173" t="s">
        <v>5557</v>
      </c>
      <c r="BA8" s="39"/>
    </row>
    <row r="9" spans="1:114" x14ac:dyDescent="0.3">
      <c r="A9" s="2" t="str">
        <f>Statistics!A12</f>
        <v>F00000LIV1</v>
      </c>
      <c r="B9" s="3" t="str">
        <f>_xll.MSDP($A9,B$6)</f>
        <v>LU0545039389</v>
      </c>
      <c r="C9" s="3" t="str">
        <f>_xll.MSDP($A9,C$6)</f>
        <v>BGF Global Equity Income A2</v>
      </c>
      <c r="D9" s="4" t="str">
        <f>_xll.MSDP($A9,D$6)</f>
        <v>Global Equity Large Cap</v>
      </c>
      <c r="E9" s="30">
        <f>_xll.MSDP($A9,E$6)</f>
        <v>44286</v>
      </c>
      <c r="F9" s="30">
        <f>_xll.MSDP($A9,F$6)</f>
        <v>44255</v>
      </c>
      <c r="G9" s="35">
        <f>_xll.MSDP($A9,G$6)</f>
        <v>17.98</v>
      </c>
      <c r="H9" s="46">
        <f>_xll.MSDP($A9,H$6)</f>
        <v>7</v>
      </c>
      <c r="I9" s="173" t="s">
        <v>5557</v>
      </c>
      <c r="J9" s="56">
        <f>_xll.MSDP($A9,J$6)</f>
        <v>0</v>
      </c>
      <c r="K9" s="46">
        <f>_xll.MSDP($A9,K$6)</f>
        <v>0</v>
      </c>
      <c r="L9" s="172" t="s">
        <v>5557</v>
      </c>
      <c r="M9" s="35">
        <f>_xll.MSDP($A9,M$6)</f>
        <v>4.09</v>
      </c>
      <c r="N9" s="27">
        <f>_xll.MSDP($A9,N$6)</f>
        <v>2</v>
      </c>
      <c r="O9" s="173" t="s">
        <v>5557</v>
      </c>
      <c r="P9" s="42">
        <f>_xll.MSDP($A9,P$6)</f>
        <v>26.81</v>
      </c>
      <c r="Q9" s="27">
        <f>_xll.MSDP($A9,Q$6)</f>
        <v>12</v>
      </c>
      <c r="R9" s="172" t="s">
        <v>5557</v>
      </c>
      <c r="S9" s="35">
        <f>_xll.MSDP($A9,V$6)</f>
        <v>0</v>
      </c>
      <c r="T9" s="27">
        <f>_xll.MSDP($A9,T$6)</f>
        <v>1</v>
      </c>
      <c r="U9" s="173" t="s">
        <v>5557</v>
      </c>
      <c r="V9" s="42">
        <f>_xll.MSDP($A9,AB$6)</f>
        <v>0</v>
      </c>
      <c r="W9" s="58">
        <f>_xll.MSDP($A9,W$6)</f>
        <v>0</v>
      </c>
      <c r="X9" s="172" t="s">
        <v>5557</v>
      </c>
      <c r="Y9" s="35">
        <f>_xll.MSDP($A9,Y$6)</f>
        <v>0</v>
      </c>
      <c r="Z9" s="27">
        <f>_xll.MSDP($A9,Z$6)</f>
        <v>0</v>
      </c>
      <c r="AA9" s="173" t="s">
        <v>5557</v>
      </c>
      <c r="AB9" s="42">
        <f>_xll.MSDP($A9,AB$6)</f>
        <v>0</v>
      </c>
      <c r="AC9" s="27">
        <f>_xll.MSDP($A9,AC$6)</f>
        <v>0</v>
      </c>
      <c r="AD9" s="172" t="s">
        <v>5557</v>
      </c>
      <c r="AE9" s="35">
        <f>_xll.MSDP($A9,AE$6)</f>
        <v>2.17</v>
      </c>
      <c r="AF9" s="27">
        <f>_xll.MSDP($A9,AF$6)</f>
        <v>1</v>
      </c>
      <c r="AG9" s="173" t="s">
        <v>5557</v>
      </c>
      <c r="AH9" s="42">
        <f>_xll.MSDP($A9,AH$6)</f>
        <v>0</v>
      </c>
      <c r="AI9" s="27">
        <f>_xll.MSDP($A9,AI$6)</f>
        <v>0</v>
      </c>
      <c r="AJ9" s="172" t="s">
        <v>5557</v>
      </c>
      <c r="AK9" s="35">
        <f>_xll.MSDP($A9,AK$6)</f>
        <v>0</v>
      </c>
      <c r="AL9" s="27">
        <f>_xll.MSDP($A9,AL$6)</f>
        <v>0</v>
      </c>
      <c r="AM9" s="173" t="s">
        <v>5557</v>
      </c>
      <c r="AN9" s="42">
        <f>_xll.MSDP($A9,AN$6)</f>
        <v>0</v>
      </c>
      <c r="AO9" s="27">
        <f>_xll.MSDP($A9,AO$6)</f>
        <v>0</v>
      </c>
      <c r="AP9" s="172" t="s">
        <v>5557</v>
      </c>
      <c r="AQ9" s="35">
        <f>_xll.MSDP($A9,AQ$6)</f>
        <v>2.17</v>
      </c>
      <c r="AR9" s="27">
        <f>_xll.MSDP($A9,AR$6)</f>
        <v>1</v>
      </c>
      <c r="AS9" s="173" t="s">
        <v>5557</v>
      </c>
      <c r="AT9" s="42">
        <f>_xll.MSDP($A9,AT$6)</f>
        <v>0</v>
      </c>
      <c r="AU9" s="27">
        <f>_xll.MSDP($A9,AU$6)</f>
        <v>0</v>
      </c>
      <c r="AV9" s="172" t="s">
        <v>5557</v>
      </c>
      <c r="AW9" s="35">
        <f>_xll.MSDP($A9,AW$6)</f>
        <v>4.1100000000000003</v>
      </c>
      <c r="AX9" s="27">
        <f>_xll.MSDP($A9,AX$6)</f>
        <v>2</v>
      </c>
      <c r="AY9" s="173" t="s">
        <v>5557</v>
      </c>
      <c r="BA9" s="39"/>
    </row>
    <row r="10" spans="1:114" x14ac:dyDescent="0.3">
      <c r="A10" s="2" t="str">
        <f>Statistics!A13</f>
        <v>F0GBR04PF3</v>
      </c>
      <c r="B10" s="3" t="str">
        <f>_xll.MSDP($A10,B$6)</f>
        <v>BE0174191768</v>
      </c>
      <c r="C10" s="3" t="str">
        <f>_xll.MSDP($A10,C$6)</f>
        <v>Candriam Sust Pacific C JPY Cap</v>
      </c>
      <c r="D10" s="4" t="str">
        <f>_xll.MSDP($A10,D$6)</f>
        <v>Asia Equity</v>
      </c>
      <c r="E10" s="30">
        <f>_xll.MSDP($A10,E$6)</f>
        <v>44255</v>
      </c>
      <c r="F10" s="30">
        <f>_xll.MSDP($A10,F$6)</f>
        <v>44255</v>
      </c>
      <c r="G10" s="35">
        <f>_xll.MSDP($A10,G$6)</f>
        <v>5.22</v>
      </c>
      <c r="H10" s="46">
        <f>_xll.MSDP($A10,H$6)</f>
        <v>8</v>
      </c>
      <c r="I10" s="173" t="s">
        <v>5557</v>
      </c>
      <c r="J10" s="56">
        <f>_xll.MSDP($A10,J$6)</f>
        <v>0</v>
      </c>
      <c r="K10" s="46">
        <f>_xll.MSDP($A10,K$6)</f>
        <v>0</v>
      </c>
      <c r="L10" s="172" t="s">
        <v>5558</v>
      </c>
      <c r="M10" s="35">
        <f>_xll.MSDP($A10,M$6)</f>
        <v>0</v>
      </c>
      <c r="N10" s="27">
        <f>_xll.MSDP($A10,N$6)</f>
        <v>0</v>
      </c>
      <c r="O10" s="173" t="s">
        <v>5558</v>
      </c>
      <c r="P10" s="42">
        <f>_xll.MSDP($A10,P$6)</f>
        <v>19.29</v>
      </c>
      <c r="Q10" s="27">
        <f>_xll.MSDP($A10,Q$6)</f>
        <v>22</v>
      </c>
      <c r="R10" s="172" t="s">
        <v>5558</v>
      </c>
      <c r="S10" s="35">
        <f>_xll.MSDP($A10,V$6)</f>
        <v>0</v>
      </c>
      <c r="T10" s="27">
        <f>_xll.MSDP($A10,T$6)</f>
        <v>0</v>
      </c>
      <c r="U10" s="173" t="s">
        <v>5558</v>
      </c>
      <c r="V10" s="42">
        <f>_xll.MSDP($A10,AB$6)</f>
        <v>0</v>
      </c>
      <c r="W10" s="58">
        <f>_xll.MSDP($A10,W$6)</f>
        <v>0</v>
      </c>
      <c r="X10" s="172" t="s">
        <v>5558</v>
      </c>
      <c r="Y10" s="35">
        <f>_xll.MSDP($A10,Y$6)</f>
        <v>0</v>
      </c>
      <c r="Z10" s="27">
        <f>_xll.MSDP($A10,Z$6)</f>
        <v>0</v>
      </c>
      <c r="AA10" s="173" t="s">
        <v>5558</v>
      </c>
      <c r="AB10" s="42">
        <f>_xll.MSDP($A10,AB$6)</f>
        <v>0</v>
      </c>
      <c r="AC10" s="27">
        <f>_xll.MSDP($A10,AC$6)</f>
        <v>0</v>
      </c>
      <c r="AD10" s="172" t="s">
        <v>5558</v>
      </c>
      <c r="AE10" s="35">
        <f>_xll.MSDP($A10,AE$6)</f>
        <v>0</v>
      </c>
      <c r="AF10" s="27">
        <f>_xll.MSDP($A10,AF$6)</f>
        <v>0</v>
      </c>
      <c r="AG10" s="173" t="s">
        <v>5558</v>
      </c>
      <c r="AH10" s="42">
        <f>_xll.MSDP($A10,AH$6)</f>
        <v>0</v>
      </c>
      <c r="AI10" s="27">
        <f>_xll.MSDP($A10,AI$6)</f>
        <v>0</v>
      </c>
      <c r="AJ10" s="172" t="s">
        <v>5558</v>
      </c>
      <c r="AK10" s="35">
        <f>_xll.MSDP($A10,AK$6)</f>
        <v>0</v>
      </c>
      <c r="AL10" s="27">
        <f>_xll.MSDP($A10,AL$6)</f>
        <v>0</v>
      </c>
      <c r="AM10" s="173" t="s">
        <v>5557</v>
      </c>
      <c r="AN10" s="42">
        <f>_xll.MSDP($A10,AN$6)</f>
        <v>1.04</v>
      </c>
      <c r="AO10" s="27">
        <f>_xll.MSDP($A10,AO$6)</f>
        <v>2</v>
      </c>
      <c r="AP10" s="172" t="s">
        <v>5557</v>
      </c>
      <c r="AQ10" s="35">
        <f>_xll.MSDP($A10,AQ$6)</f>
        <v>0</v>
      </c>
      <c r="AR10" s="27">
        <f>_xll.MSDP($A10,AR$6)</f>
        <v>0</v>
      </c>
      <c r="AS10" s="173" t="s">
        <v>5558</v>
      </c>
      <c r="AT10" s="42">
        <f>_xll.MSDP($A10,AT$6)</f>
        <v>0</v>
      </c>
      <c r="AU10" s="27">
        <f>_xll.MSDP($A10,AU$6)</f>
        <v>0</v>
      </c>
      <c r="AV10" s="172" t="s">
        <v>5558</v>
      </c>
      <c r="AW10" s="35">
        <f>_xll.MSDP($A10,AW$6)</f>
        <v>0</v>
      </c>
      <c r="AX10" s="27">
        <f>_xll.MSDP($A10,AX$6)</f>
        <v>0</v>
      </c>
      <c r="AY10" s="173" t="s">
        <v>5558</v>
      </c>
      <c r="BA10" s="39"/>
    </row>
    <row r="11" spans="1:114" x14ac:dyDescent="0.3">
      <c r="A11" s="2" t="str">
        <f>Statistics!A14</f>
        <v>F0GBR04S23</v>
      </c>
      <c r="B11" s="3" t="str">
        <f>_xll.MSDP($A11,B$6)</f>
        <v>GB0003875100</v>
      </c>
      <c r="C11" s="3" t="str">
        <f>_xll.MSDP($A11,C$6)</f>
        <v>Fidelity Special Situations</v>
      </c>
      <c r="D11" s="4" t="str">
        <f>_xll.MSDP($A11,D$6)</f>
        <v>UK Equity Large Cap</v>
      </c>
      <c r="E11" s="30">
        <f>_xll.MSDP($A11,E$6)</f>
        <v>44286</v>
      </c>
      <c r="F11" s="30">
        <f>_xll.MSDP($A11,F$6)</f>
        <v>44255</v>
      </c>
      <c r="G11" s="35">
        <f>_xll.MSDP($A11,G$6)</f>
        <v>5.31</v>
      </c>
      <c r="H11" s="46">
        <f>_xll.MSDP($A11,H$6)</f>
        <v>4</v>
      </c>
      <c r="I11" s="173" t="s">
        <v>5557</v>
      </c>
      <c r="J11" s="56">
        <f>_xll.MSDP($A11,J$6)</f>
        <v>0</v>
      </c>
      <c r="K11" s="46">
        <f>_xll.MSDP($A11,K$6)</f>
        <v>0</v>
      </c>
      <c r="L11" s="172" t="s">
        <v>5557</v>
      </c>
      <c r="M11" s="35">
        <f>_xll.MSDP($A11,M$6)</f>
        <v>1.29</v>
      </c>
      <c r="N11" s="27">
        <f>_xll.MSDP($A11,N$6)</f>
        <v>2</v>
      </c>
      <c r="O11" s="173" t="s">
        <v>5557</v>
      </c>
      <c r="P11" s="42">
        <f>_xll.MSDP($A11,P$6)</f>
        <v>11.27</v>
      </c>
      <c r="Q11" s="27">
        <f>_xll.MSDP($A11,Q$6)</f>
        <v>7</v>
      </c>
      <c r="R11" s="172" t="s">
        <v>5557</v>
      </c>
      <c r="S11" s="35">
        <f>_xll.MSDP($A11,V$6)</f>
        <v>0</v>
      </c>
      <c r="T11" s="27">
        <f>_xll.MSDP($A11,T$6)</f>
        <v>2</v>
      </c>
      <c r="U11" s="173" t="s">
        <v>5557</v>
      </c>
      <c r="V11" s="42">
        <f>_xll.MSDP($A11,AB$6)</f>
        <v>0</v>
      </c>
      <c r="W11" s="58">
        <f>_xll.MSDP($A11,W$6)</f>
        <v>0</v>
      </c>
      <c r="X11" s="172" t="s">
        <v>5557</v>
      </c>
      <c r="Y11" s="35">
        <f>_xll.MSDP($A11,Y$6)</f>
        <v>1.75</v>
      </c>
      <c r="Z11" s="27">
        <f>_xll.MSDP($A11,Z$6)</f>
        <v>2</v>
      </c>
      <c r="AA11" s="173" t="s">
        <v>5557</v>
      </c>
      <c r="AB11" s="42">
        <f>_xll.MSDP($A11,AB$6)</f>
        <v>0</v>
      </c>
      <c r="AC11" s="27">
        <f>_xll.MSDP($A11,AC$6)</f>
        <v>0</v>
      </c>
      <c r="AD11" s="172" t="s">
        <v>5557</v>
      </c>
      <c r="AE11" s="35">
        <f>_xll.MSDP($A11,AE$6)</f>
        <v>7.58</v>
      </c>
      <c r="AF11" s="27">
        <f>_xll.MSDP($A11,AF$6)</f>
        <v>4</v>
      </c>
      <c r="AG11" s="173" t="s">
        <v>5557</v>
      </c>
      <c r="AH11" s="42">
        <f>_xll.MSDP($A11,AH$6)</f>
        <v>0</v>
      </c>
      <c r="AI11" s="27">
        <f>_xll.MSDP($A11,AI$6)</f>
        <v>0</v>
      </c>
      <c r="AJ11" s="172" t="s">
        <v>5557</v>
      </c>
      <c r="AK11" s="35">
        <f>_xll.MSDP($A11,AK$6)</f>
        <v>0</v>
      </c>
      <c r="AL11" s="27">
        <f>_xll.MSDP($A11,AL$6)</f>
        <v>0</v>
      </c>
      <c r="AM11" s="173" t="s">
        <v>5557</v>
      </c>
      <c r="AN11" s="42">
        <f>_xll.MSDP($A11,AN$6)</f>
        <v>0</v>
      </c>
      <c r="AO11" s="27">
        <f>_xll.MSDP($A11,AO$6)</f>
        <v>0</v>
      </c>
      <c r="AP11" s="172" t="s">
        <v>5557</v>
      </c>
      <c r="AQ11" s="35">
        <f>_xll.MSDP($A11,AQ$6)</f>
        <v>0</v>
      </c>
      <c r="AR11" s="27">
        <f>_xll.MSDP($A11,AR$6)</f>
        <v>0</v>
      </c>
      <c r="AS11" s="173" t="s">
        <v>5557</v>
      </c>
      <c r="AT11" s="42">
        <f>_xll.MSDP($A11,AT$6)</f>
        <v>3.18</v>
      </c>
      <c r="AU11" s="27">
        <f>_xll.MSDP($A11,AU$6)</f>
        <v>1</v>
      </c>
      <c r="AV11" s="172" t="s">
        <v>5557</v>
      </c>
      <c r="AW11" s="35">
        <f>_xll.MSDP($A11,AW$6)</f>
        <v>5.14</v>
      </c>
      <c r="AX11" s="27">
        <f>_xll.MSDP($A11,AX$6)</f>
        <v>3</v>
      </c>
      <c r="AY11" s="173" t="s">
        <v>5557</v>
      </c>
      <c r="BA11" s="39"/>
    </row>
    <row r="12" spans="1:114" x14ac:dyDescent="0.3">
      <c r="A12" s="2" t="str">
        <f>Statistics!A15</f>
        <v>F00000WBS9</v>
      </c>
      <c r="B12" s="3" t="str">
        <f>_xll.MSDP($A12,B$6)</f>
        <v>LU1240328812</v>
      </c>
      <c r="C12" s="3" t="str">
        <f>_xll.MSDP($A12,C$6)</f>
        <v>Invesco Euro Equity A EUR Acc</v>
      </c>
      <c r="D12" s="4" t="str">
        <f>_xll.MSDP($A12,D$6)</f>
        <v>Europe Equity Large Cap</v>
      </c>
      <c r="E12" s="30">
        <f>_xll.MSDP($A12,E$6)</f>
        <v>44286</v>
      </c>
      <c r="F12" s="30">
        <f>_xll.MSDP($A12,F$6)</f>
        <v>44255</v>
      </c>
      <c r="G12" s="35">
        <f>_xll.MSDP($A12,G$6)</f>
        <v>12.24</v>
      </c>
      <c r="H12" s="46">
        <f>_xll.MSDP($A12,H$6)</f>
        <v>5</v>
      </c>
      <c r="I12" s="173" t="s">
        <v>5557</v>
      </c>
      <c r="J12" s="56">
        <f>_xll.MSDP($A12,J$6)</f>
        <v>0</v>
      </c>
      <c r="K12" s="46">
        <f>_xll.MSDP($A12,K$6)</f>
        <v>0</v>
      </c>
      <c r="L12" s="172" t="s">
        <v>5557</v>
      </c>
      <c r="M12" s="35">
        <f>_xll.MSDP($A12,M$6)</f>
        <v>0</v>
      </c>
      <c r="N12" s="27">
        <f>_xll.MSDP($A12,N$6)</f>
        <v>0</v>
      </c>
      <c r="O12" s="173" t="s">
        <v>5557</v>
      </c>
      <c r="P12" s="42">
        <f>_xll.MSDP($A12,P$6)</f>
        <v>14.16</v>
      </c>
      <c r="Q12" s="27">
        <f>_xll.MSDP($A12,Q$6)</f>
        <v>7</v>
      </c>
      <c r="R12" s="172" t="s">
        <v>5557</v>
      </c>
      <c r="S12" s="35">
        <f>_xll.MSDP($A12,V$6)</f>
        <v>0</v>
      </c>
      <c r="T12" s="27">
        <f>_xll.MSDP($A12,T$6)</f>
        <v>0</v>
      </c>
      <c r="U12" s="173" t="s">
        <v>5558</v>
      </c>
      <c r="V12" s="42">
        <f>_xll.MSDP($A12,AB$6)</f>
        <v>0</v>
      </c>
      <c r="W12" s="58">
        <f>_xll.MSDP($A12,W$6)</f>
        <v>0</v>
      </c>
      <c r="X12" s="172" t="s">
        <v>5557</v>
      </c>
      <c r="Y12" s="35">
        <f>_xll.MSDP($A12,Y$6)</f>
        <v>0</v>
      </c>
      <c r="Z12" s="27">
        <f>_xll.MSDP($A12,Z$6)</f>
        <v>0</v>
      </c>
      <c r="AA12" s="173" t="s">
        <v>5557</v>
      </c>
      <c r="AB12" s="42">
        <f>_xll.MSDP($A12,AB$6)</f>
        <v>0</v>
      </c>
      <c r="AC12" s="27">
        <f>_xll.MSDP($A12,AC$6)</f>
        <v>0</v>
      </c>
      <c r="AD12" s="172" t="s">
        <v>5557</v>
      </c>
      <c r="AE12" s="35">
        <f>_xll.MSDP($A12,AE$6)</f>
        <v>0</v>
      </c>
      <c r="AF12" s="27">
        <f>_xll.MSDP($A12,AF$6)</f>
        <v>0</v>
      </c>
      <c r="AG12" s="173" t="s">
        <v>5557</v>
      </c>
      <c r="AH12" s="42">
        <f>_xll.MSDP($A12,AH$6)</f>
        <v>4.59</v>
      </c>
      <c r="AI12" s="27">
        <f>_xll.MSDP($A12,AI$6)</f>
        <v>2</v>
      </c>
      <c r="AJ12" s="172" t="s">
        <v>5557</v>
      </c>
      <c r="AK12" s="35">
        <f>_xll.MSDP($A12,AK$6)</f>
        <v>0</v>
      </c>
      <c r="AL12" s="27">
        <f>_xll.MSDP($A12,AL$6)</f>
        <v>0</v>
      </c>
      <c r="AM12" s="173" t="s">
        <v>5557</v>
      </c>
      <c r="AN12" s="42">
        <f>_xll.MSDP($A12,AN$6)</f>
        <v>0</v>
      </c>
      <c r="AO12" s="27">
        <f>_xll.MSDP($A12,AO$6)</f>
        <v>0</v>
      </c>
      <c r="AP12" s="172" t="s">
        <v>5557</v>
      </c>
      <c r="AQ12" s="35">
        <f>_xll.MSDP($A12,AQ$6)</f>
        <v>0</v>
      </c>
      <c r="AR12" s="27">
        <f>_xll.MSDP($A12,AR$6)</f>
        <v>0</v>
      </c>
      <c r="AS12" s="173" t="s">
        <v>5557</v>
      </c>
      <c r="AT12" s="42">
        <f>_xll.MSDP($A12,AT$6)</f>
        <v>2.3199999999999998</v>
      </c>
      <c r="AU12" s="27">
        <f>_xll.MSDP($A12,AU$6)</f>
        <v>1</v>
      </c>
      <c r="AV12" s="172" t="s">
        <v>5557</v>
      </c>
      <c r="AW12" s="35">
        <f>_xll.MSDP($A12,AW$6)</f>
        <v>0</v>
      </c>
      <c r="AX12" s="27">
        <f>_xll.MSDP($A12,AX$6)</f>
        <v>0</v>
      </c>
      <c r="AY12" s="173" t="s">
        <v>5557</v>
      </c>
      <c r="BA12" s="40"/>
    </row>
    <row r="13" spans="1:114" x14ac:dyDescent="0.3">
      <c r="A13" s="2" t="str">
        <f>Statistics!A16</f>
        <v>F0GBR05VU6</v>
      </c>
      <c r="B13" s="3" t="str">
        <f>_xll.MSDP($A13,B$6)</f>
        <v>LU0194781224</v>
      </c>
      <c r="C13" s="3" t="str">
        <f>_xll.MSDP($A13,C$6)</f>
        <v>Invesco Pan Eurp Struct Rspnb Eq EEURAcc</v>
      </c>
      <c r="D13" s="4" t="str">
        <f>_xll.MSDP($A13,D$6)</f>
        <v>Europe Equity Large Cap</v>
      </c>
      <c r="E13" s="30">
        <f>_xll.MSDP($A13,E$6)</f>
        <v>44286</v>
      </c>
      <c r="F13" s="30">
        <f>_xll.MSDP($A13,F$6)</f>
        <v>44255</v>
      </c>
      <c r="G13" s="35">
        <f>_xll.MSDP($A13,G$6)</f>
        <v>12.16</v>
      </c>
      <c r="H13" s="46">
        <f>_xll.MSDP($A13,H$6)</f>
        <v>13</v>
      </c>
      <c r="I13" s="173" t="s">
        <v>5557</v>
      </c>
      <c r="J13" s="56">
        <f>_xll.MSDP($A13,J$6)</f>
        <v>0</v>
      </c>
      <c r="K13" s="46">
        <f>_xll.MSDP($A13,K$6)</f>
        <v>0</v>
      </c>
      <c r="L13" s="172" t="s">
        <v>5557</v>
      </c>
      <c r="M13" s="35">
        <f>_xll.MSDP($A13,M$6)</f>
        <v>3.73</v>
      </c>
      <c r="N13" s="27">
        <f>_xll.MSDP($A13,N$6)</f>
        <v>7</v>
      </c>
      <c r="O13" s="173" t="s">
        <v>5557</v>
      </c>
      <c r="P13" s="42">
        <f>_xll.MSDP($A13,P$6)</f>
        <v>31.95</v>
      </c>
      <c r="Q13" s="27">
        <f>_xll.MSDP($A13,Q$6)</f>
        <v>47</v>
      </c>
      <c r="R13" s="172" t="s">
        <v>5557</v>
      </c>
      <c r="S13" s="35">
        <f>_xll.MSDP($A13,V$6)</f>
        <v>0</v>
      </c>
      <c r="T13" s="27">
        <f>_xll.MSDP($A13,T$6)</f>
        <v>0</v>
      </c>
      <c r="U13" s="173" t="s">
        <v>5558</v>
      </c>
      <c r="V13" s="42">
        <f>_xll.MSDP($A13,AB$6)</f>
        <v>0</v>
      </c>
      <c r="W13" s="58">
        <f>_xll.MSDP($A13,W$6)</f>
        <v>0</v>
      </c>
      <c r="X13" s="172" t="s">
        <v>5557</v>
      </c>
      <c r="Y13" s="35">
        <f>_xll.MSDP($A13,Y$6)</f>
        <v>0.2</v>
      </c>
      <c r="Z13" s="27">
        <f>_xll.MSDP($A13,Z$6)</f>
        <v>1</v>
      </c>
      <c r="AA13" s="173" t="s">
        <v>5557</v>
      </c>
      <c r="AB13" s="42">
        <f>_xll.MSDP($A13,AB$6)</f>
        <v>0</v>
      </c>
      <c r="AC13" s="27">
        <f>_xll.MSDP($A13,AC$6)</f>
        <v>0</v>
      </c>
      <c r="AD13" s="172" t="s">
        <v>5557</v>
      </c>
      <c r="AE13" s="35">
        <f>_xll.MSDP($A13,AE$6)</f>
        <v>0</v>
      </c>
      <c r="AF13" s="27">
        <f>_xll.MSDP($A13,AF$6)</f>
        <v>0</v>
      </c>
      <c r="AG13" s="173" t="s">
        <v>5557</v>
      </c>
      <c r="AH13" s="42">
        <f>_xll.MSDP($A13,AH$6)</f>
        <v>0</v>
      </c>
      <c r="AI13" s="27">
        <f>_xll.MSDP($A13,AI$6)</f>
        <v>0</v>
      </c>
      <c r="AJ13" s="172" t="s">
        <v>5558</v>
      </c>
      <c r="AK13" s="35">
        <f>_xll.MSDP($A13,AK$6)</f>
        <v>0</v>
      </c>
      <c r="AL13" s="27">
        <f>_xll.MSDP($A13,AL$6)</f>
        <v>0</v>
      </c>
      <c r="AM13" s="173" t="s">
        <v>5557</v>
      </c>
      <c r="AN13" s="42">
        <f>_xll.MSDP($A13,AN$6)</f>
        <v>0</v>
      </c>
      <c r="AO13" s="27">
        <f>_xll.MSDP($A13,AO$6)</f>
        <v>0</v>
      </c>
      <c r="AP13" s="172" t="s">
        <v>5557</v>
      </c>
      <c r="AQ13" s="35">
        <f>_xll.MSDP($A13,AQ$6)</f>
        <v>0.42</v>
      </c>
      <c r="AR13" s="27">
        <f>_xll.MSDP($A13,AR$6)</f>
        <v>1</v>
      </c>
      <c r="AS13" s="173" t="s">
        <v>5558</v>
      </c>
      <c r="AT13" s="42">
        <f>_xll.MSDP($A13,AT$6)</f>
        <v>0.52</v>
      </c>
      <c r="AU13" s="27">
        <f>_xll.MSDP($A13,AU$6)</f>
        <v>1</v>
      </c>
      <c r="AV13" s="172" t="s">
        <v>5558</v>
      </c>
      <c r="AW13" s="35">
        <f>_xll.MSDP($A13,AW$6)</f>
        <v>0</v>
      </c>
      <c r="AX13" s="27">
        <f>_xll.MSDP($A13,AX$6)</f>
        <v>0</v>
      </c>
      <c r="AY13" s="173" t="s">
        <v>5558</v>
      </c>
      <c r="BA13" s="40"/>
    </row>
    <row r="14" spans="1:114" x14ac:dyDescent="0.3">
      <c r="A14" s="2" t="str">
        <f>Statistics!A17</f>
        <v>F0GBR04AW1</v>
      </c>
      <c r="B14" s="3" t="str">
        <f>_xll.MSDP($A14,B$6)</f>
        <v>LU0085136942</v>
      </c>
      <c r="C14" s="3" t="str">
        <f>_xll.MSDP($A14,C$6)</f>
        <v>Robeco High Yield Bonds DH €</v>
      </c>
      <c r="D14" s="4" t="str">
        <f>_xll.MSDP($A14,D$6)</f>
        <v>Global Fixed Income</v>
      </c>
      <c r="E14" s="30">
        <f>_xll.MSDP($A14,E$6)</f>
        <v>44255</v>
      </c>
      <c r="F14" s="30">
        <f>_xll.MSDP($A14,F$6)</f>
        <v>44255</v>
      </c>
      <c r="G14" s="35">
        <f>_xll.MSDP($A14,G$6)</f>
        <v>4.0999999999999996</v>
      </c>
      <c r="H14" s="46">
        <f>_xll.MSDP($A14,H$6)</f>
        <v>21</v>
      </c>
      <c r="I14" s="173" t="s">
        <v>5557</v>
      </c>
      <c r="J14" s="56">
        <f>_xll.MSDP($A14,J$6)</f>
        <v>0</v>
      </c>
      <c r="K14" s="46">
        <f>_xll.MSDP($A14,K$6)</f>
        <v>0</v>
      </c>
      <c r="L14" s="172" t="s">
        <v>5557</v>
      </c>
      <c r="M14" s="35">
        <f>_xll.MSDP($A14,M$6)</f>
        <v>0</v>
      </c>
      <c r="N14" s="27">
        <f>_xll.MSDP($A14,N$6)</f>
        <v>0</v>
      </c>
      <c r="O14" s="173" t="s">
        <v>5557</v>
      </c>
      <c r="P14" s="42">
        <f>_xll.MSDP($A14,P$6)</f>
        <v>7.24</v>
      </c>
      <c r="Q14" s="27">
        <f>_xll.MSDP($A14,Q$6)</f>
        <v>28</v>
      </c>
      <c r="R14" s="172" t="s">
        <v>5557</v>
      </c>
      <c r="S14" s="35">
        <f>_xll.MSDP($A14,V$6)</f>
        <v>0</v>
      </c>
      <c r="T14" s="27">
        <f>_xll.MSDP($A14,T$6)</f>
        <v>1</v>
      </c>
      <c r="U14" s="173" t="s">
        <v>5558</v>
      </c>
      <c r="V14" s="42">
        <f>_xll.MSDP($A14,AB$6)</f>
        <v>0</v>
      </c>
      <c r="W14" s="58">
        <f>_xll.MSDP($A14,W$6)</f>
        <v>0</v>
      </c>
      <c r="X14" s="172" t="s">
        <v>5557</v>
      </c>
      <c r="Y14" s="35">
        <f>_xll.MSDP($A14,Y$6)</f>
        <v>0</v>
      </c>
      <c r="Z14" s="27">
        <f>_xll.MSDP($A14,Z$6)</f>
        <v>0</v>
      </c>
      <c r="AA14" s="173" t="s">
        <v>5557</v>
      </c>
      <c r="AB14" s="42">
        <f>_xll.MSDP($A14,AB$6)</f>
        <v>0</v>
      </c>
      <c r="AC14" s="27">
        <f>_xll.MSDP($A14,AC$6)</f>
        <v>0</v>
      </c>
      <c r="AD14" s="172" t="s">
        <v>5557</v>
      </c>
      <c r="AE14" s="35">
        <f>_xll.MSDP($A14,AE$6)</f>
        <v>2.52</v>
      </c>
      <c r="AF14" s="27">
        <f>_xll.MSDP($A14,AF$6)</f>
        <v>15</v>
      </c>
      <c r="AG14" s="173" t="s">
        <v>5557</v>
      </c>
      <c r="AH14" s="42">
        <f>_xll.MSDP($A14,AH$6)</f>
        <v>1.6</v>
      </c>
      <c r="AI14" s="27">
        <f>_xll.MSDP($A14,AI$6)</f>
        <v>8</v>
      </c>
      <c r="AJ14" s="172" t="s">
        <v>5557</v>
      </c>
      <c r="AK14" s="35">
        <f>_xll.MSDP($A14,AK$6)</f>
        <v>0</v>
      </c>
      <c r="AL14" s="27">
        <f>_xll.MSDP($A14,AL$6)</f>
        <v>0</v>
      </c>
      <c r="AM14" s="173" t="s">
        <v>5557</v>
      </c>
      <c r="AN14" s="42">
        <f>_xll.MSDP($A14,AN$6)</f>
        <v>0.73</v>
      </c>
      <c r="AO14" s="27">
        <f>_xll.MSDP($A14,AO$6)</f>
        <v>4</v>
      </c>
      <c r="AP14" s="172" t="s">
        <v>5557</v>
      </c>
      <c r="AQ14" s="35">
        <f>_xll.MSDP($A14,AQ$6)</f>
        <v>0.56999999999999995</v>
      </c>
      <c r="AR14" s="27">
        <f>_xll.MSDP($A14,AR$6)</f>
        <v>4</v>
      </c>
      <c r="AS14" s="173" t="s">
        <v>5557</v>
      </c>
      <c r="AT14" s="42">
        <f>_xll.MSDP($A14,AT$6)</f>
        <v>0.72</v>
      </c>
      <c r="AU14" s="27">
        <f>_xll.MSDP($A14,AU$6)</f>
        <v>4</v>
      </c>
      <c r="AV14" s="172" t="s">
        <v>5557</v>
      </c>
      <c r="AW14" s="35">
        <f>_xll.MSDP($A14,AW$6)</f>
        <v>0</v>
      </c>
      <c r="AX14" s="27">
        <f>_xll.MSDP($A14,AX$6)</f>
        <v>0</v>
      </c>
      <c r="AY14" s="173" t="s">
        <v>5558</v>
      </c>
      <c r="BA14" s="40"/>
    </row>
    <row r="15" spans="1:114" x14ac:dyDescent="0.3">
      <c r="A15" s="11"/>
      <c r="B15" s="11"/>
      <c r="C15" s="12"/>
      <c r="F15" s="7"/>
      <c r="G15" s="12"/>
      <c r="H15" s="47"/>
      <c r="I15" s="12"/>
      <c r="J15" s="48"/>
      <c r="K15" s="48"/>
      <c r="L15" s="7"/>
      <c r="M15" s="7"/>
      <c r="N15" s="7"/>
      <c r="O15" s="7"/>
      <c r="P15" s="7"/>
      <c r="Q15" s="7"/>
      <c r="R15" s="7"/>
      <c r="S15" s="7"/>
      <c r="T15" s="7"/>
      <c r="U15" s="7"/>
      <c r="AV15" s="172"/>
    </row>
    <row r="16" spans="1:114" x14ac:dyDescent="0.3">
      <c r="A16" s="11"/>
      <c r="B16" s="11"/>
      <c r="C16" s="12"/>
      <c r="F16" s="7"/>
      <c r="G16" s="12"/>
      <c r="H16" s="47"/>
      <c r="I16" s="12"/>
      <c r="J16" s="48"/>
      <c r="K16" s="48"/>
      <c r="L16" s="7"/>
      <c r="M16" s="7"/>
      <c r="N16" s="7"/>
      <c r="O16" s="7"/>
      <c r="P16" s="7"/>
      <c r="Q16" s="7"/>
      <c r="R16" s="7"/>
      <c r="S16" s="7"/>
      <c r="T16" s="7"/>
      <c r="U16" s="7"/>
    </row>
    <row r="17" spans="1:21" x14ac:dyDescent="0.3">
      <c r="A17" s="11"/>
      <c r="B17" s="11"/>
      <c r="C17" s="12"/>
      <c r="F17" s="7"/>
      <c r="G17" s="12"/>
      <c r="H17" s="47"/>
      <c r="I17" s="12"/>
      <c r="J17" s="48"/>
      <c r="K17" s="48"/>
      <c r="L17" s="7"/>
      <c r="M17" s="7"/>
      <c r="N17" s="7"/>
      <c r="O17" s="7"/>
      <c r="P17" s="7"/>
      <c r="Q17" s="7"/>
      <c r="R17" s="7"/>
      <c r="S17" s="13"/>
      <c r="T17" s="13"/>
      <c r="U17" s="13"/>
    </row>
    <row r="18" spans="1:21" x14ac:dyDescent="0.3">
      <c r="A18" s="11"/>
      <c r="B18" s="11"/>
      <c r="C18" s="12"/>
      <c r="F18" s="7"/>
      <c r="G18" s="12"/>
      <c r="H18" s="47"/>
      <c r="I18" s="12"/>
      <c r="J18" s="48"/>
      <c r="K18" s="48"/>
      <c r="L18" s="7"/>
      <c r="M18" s="7"/>
      <c r="N18" s="7"/>
      <c r="O18" s="7"/>
      <c r="P18" s="7"/>
      <c r="Q18" s="7"/>
      <c r="R18" s="7"/>
      <c r="S18" s="13"/>
      <c r="T18" s="13"/>
      <c r="U18" s="13"/>
    </row>
    <row r="19" spans="1:21" x14ac:dyDescent="0.3">
      <c r="A19" s="14"/>
      <c r="B19" s="14"/>
    </row>
    <row r="20" spans="1:21" x14ac:dyDescent="0.3">
      <c r="A20" s="67"/>
      <c r="B20" s="15"/>
    </row>
    <row r="21" spans="1:21" x14ac:dyDescent="0.3">
      <c r="A21" s="15"/>
      <c r="B21" s="15"/>
    </row>
    <row r="22" spans="1:21" x14ac:dyDescent="0.3">
      <c r="A22" s="15"/>
      <c r="B22" s="15"/>
    </row>
    <row r="27" spans="1:21" x14ac:dyDescent="0.3">
      <c r="A27" s="16"/>
      <c r="B27" s="16"/>
    </row>
    <row r="28" spans="1:21" x14ac:dyDescent="0.3">
      <c r="A28" s="17"/>
      <c r="B28" s="17"/>
    </row>
    <row r="29" spans="1:21" x14ac:dyDescent="0.3">
      <c r="C29" s="15"/>
    </row>
    <row r="30" spans="1:21" x14ac:dyDescent="0.3">
      <c r="A30" s="16"/>
      <c r="B30" s="16"/>
      <c r="C30" s="15"/>
    </row>
    <row r="31" spans="1:21" x14ac:dyDescent="0.3">
      <c r="A31" s="18"/>
      <c r="B31" s="12"/>
      <c r="C31" s="11"/>
    </row>
    <row r="32" spans="1:21" x14ac:dyDescent="0.3">
      <c r="A32" s="15"/>
      <c r="B32" s="15"/>
      <c r="C32" s="15"/>
    </row>
    <row r="33" spans="1:114" s="171" customFormat="1" x14ac:dyDescent="0.3">
      <c r="A33" s="14"/>
      <c r="B33" s="14"/>
      <c r="C33" s="15"/>
      <c r="D33" s="100"/>
      <c r="E33" s="100"/>
      <c r="F33" s="1"/>
      <c r="G33" s="1"/>
      <c r="H33" s="45"/>
      <c r="I33" s="1"/>
      <c r="J33" s="45"/>
      <c r="K33" s="45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70"/>
      <c r="BA33" s="170"/>
      <c r="BB33" s="170"/>
      <c r="BC33" s="170"/>
      <c r="BD33" s="170"/>
      <c r="BE33" s="170"/>
      <c r="BF33" s="170"/>
      <c r="BG33" s="170"/>
      <c r="BH33" s="170"/>
      <c r="BI33" s="170"/>
      <c r="BJ33" s="170"/>
      <c r="BK33" s="170"/>
      <c r="BL33" s="170"/>
      <c r="BM33" s="170"/>
      <c r="BN33" s="170"/>
      <c r="BO33" s="170"/>
      <c r="BP33" s="170"/>
      <c r="BQ33" s="170"/>
      <c r="BR33" s="170"/>
      <c r="BS33" s="170"/>
      <c r="BT33" s="170"/>
      <c r="BU33" s="170"/>
      <c r="BV33" s="170"/>
      <c r="BW33" s="170"/>
      <c r="BX33" s="170"/>
      <c r="BY33" s="170"/>
      <c r="BZ33" s="170"/>
      <c r="CA33" s="170"/>
      <c r="CB33" s="170"/>
      <c r="CC33" s="170"/>
      <c r="CD33" s="170"/>
      <c r="CE33" s="170"/>
      <c r="CF33" s="170"/>
      <c r="CG33" s="170"/>
      <c r="CH33" s="170"/>
      <c r="CI33" s="170"/>
      <c r="CJ33" s="170"/>
      <c r="CK33" s="170"/>
      <c r="CL33" s="170"/>
      <c r="CM33" s="170"/>
      <c r="CN33" s="170"/>
      <c r="CO33" s="170"/>
      <c r="CP33" s="170"/>
      <c r="CQ33" s="170"/>
      <c r="CR33" s="170"/>
      <c r="CS33" s="170"/>
      <c r="CT33" s="170"/>
      <c r="CU33" s="170"/>
      <c r="CV33" s="170"/>
      <c r="CW33" s="170"/>
      <c r="CX33" s="170"/>
      <c r="CY33" s="170"/>
      <c r="CZ33" s="170"/>
      <c r="DA33" s="170"/>
      <c r="DB33" s="170"/>
      <c r="DC33" s="170"/>
      <c r="DD33" s="170"/>
      <c r="DE33" s="170"/>
      <c r="DF33" s="170"/>
      <c r="DG33" s="170"/>
      <c r="DH33" s="170"/>
      <c r="DI33" s="170"/>
      <c r="DJ33" s="170"/>
    </row>
    <row r="34" spans="1:114" s="171" customFormat="1" x14ac:dyDescent="0.3">
      <c r="A34" s="19"/>
      <c r="B34" s="11"/>
      <c r="C34" s="1"/>
      <c r="D34" s="100"/>
      <c r="E34" s="100"/>
      <c r="F34" s="1"/>
      <c r="G34" s="1"/>
      <c r="H34" s="45"/>
      <c r="I34" s="1"/>
      <c r="J34" s="45"/>
      <c r="K34" s="45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70"/>
      <c r="BA34" s="170"/>
      <c r="BB34" s="170"/>
      <c r="BC34" s="170"/>
      <c r="BD34" s="170"/>
      <c r="BE34" s="170"/>
      <c r="BF34" s="170"/>
      <c r="BG34" s="170"/>
      <c r="BH34" s="170"/>
      <c r="BI34" s="170"/>
      <c r="BJ34" s="170"/>
      <c r="BK34" s="170"/>
      <c r="BL34" s="170"/>
      <c r="BM34" s="170"/>
      <c r="BN34" s="170"/>
      <c r="BO34" s="170"/>
      <c r="BP34" s="170"/>
      <c r="BQ34" s="170"/>
      <c r="BR34" s="170"/>
      <c r="BS34" s="170"/>
      <c r="BT34" s="170"/>
      <c r="BU34" s="170"/>
      <c r="BV34" s="170"/>
      <c r="BW34" s="170"/>
      <c r="BX34" s="170"/>
      <c r="BY34" s="170"/>
      <c r="BZ34" s="170"/>
      <c r="CA34" s="170"/>
      <c r="CB34" s="170"/>
      <c r="CC34" s="170"/>
      <c r="CD34" s="170"/>
      <c r="CE34" s="170"/>
      <c r="CF34" s="170"/>
      <c r="CG34" s="170"/>
      <c r="CH34" s="170"/>
      <c r="CI34" s="170"/>
      <c r="CJ34" s="170"/>
      <c r="CK34" s="170"/>
      <c r="CL34" s="170"/>
      <c r="CM34" s="170"/>
      <c r="CN34" s="170"/>
      <c r="CO34" s="170"/>
      <c r="CP34" s="170"/>
      <c r="CQ34" s="170"/>
      <c r="CR34" s="170"/>
      <c r="CS34" s="170"/>
      <c r="CT34" s="170"/>
      <c r="CU34" s="170"/>
      <c r="CV34" s="170"/>
      <c r="CW34" s="170"/>
      <c r="CX34" s="170"/>
      <c r="CY34" s="170"/>
      <c r="CZ34" s="170"/>
      <c r="DA34" s="170"/>
      <c r="DB34" s="170"/>
      <c r="DC34" s="170"/>
      <c r="DD34" s="170"/>
      <c r="DE34" s="170"/>
      <c r="DF34" s="170"/>
      <c r="DG34" s="170"/>
      <c r="DH34" s="170"/>
      <c r="DI34" s="170"/>
      <c r="DJ34" s="170"/>
    </row>
    <row r="35" spans="1:114" s="171" customFormat="1" x14ac:dyDescent="0.3">
      <c r="A35" s="15"/>
      <c r="B35" s="15"/>
      <c r="C35" s="1"/>
      <c r="D35" s="100"/>
      <c r="E35" s="100"/>
      <c r="F35" s="1"/>
      <c r="G35" s="1"/>
      <c r="H35" s="45"/>
      <c r="I35" s="1"/>
      <c r="J35" s="45"/>
      <c r="K35" s="45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70"/>
      <c r="BA35" s="170"/>
      <c r="BB35" s="170"/>
      <c r="BC35" s="170"/>
      <c r="BD35" s="170"/>
      <c r="BE35" s="170"/>
      <c r="BF35" s="170"/>
      <c r="BG35" s="170"/>
      <c r="BH35" s="170"/>
      <c r="BI35" s="170"/>
      <c r="BJ35" s="170"/>
      <c r="BK35" s="170"/>
      <c r="BL35" s="170"/>
      <c r="BM35" s="170"/>
      <c r="BN35" s="170"/>
      <c r="BO35" s="170"/>
      <c r="BP35" s="170"/>
      <c r="BQ35" s="170"/>
      <c r="BR35" s="170"/>
      <c r="BS35" s="170"/>
      <c r="BT35" s="170"/>
      <c r="BU35" s="170"/>
      <c r="BV35" s="170"/>
      <c r="BW35" s="170"/>
      <c r="BX35" s="170"/>
      <c r="BY35" s="170"/>
      <c r="BZ35" s="170"/>
      <c r="CA35" s="170"/>
      <c r="CB35" s="170"/>
      <c r="CC35" s="170"/>
      <c r="CD35" s="170"/>
      <c r="CE35" s="170"/>
      <c r="CF35" s="170"/>
      <c r="CG35" s="170"/>
      <c r="CH35" s="170"/>
      <c r="CI35" s="170"/>
      <c r="CJ35" s="170"/>
      <c r="CK35" s="170"/>
      <c r="CL35" s="170"/>
      <c r="CM35" s="170"/>
      <c r="CN35" s="170"/>
      <c r="CO35" s="170"/>
      <c r="CP35" s="170"/>
      <c r="CQ35" s="170"/>
      <c r="CR35" s="170"/>
      <c r="CS35" s="170"/>
      <c r="CT35" s="170"/>
      <c r="CU35" s="170"/>
      <c r="CV35" s="170"/>
      <c r="CW35" s="170"/>
      <c r="CX35" s="170"/>
      <c r="CY35" s="170"/>
      <c r="CZ35" s="170"/>
      <c r="DA35" s="170"/>
      <c r="DB35" s="170"/>
      <c r="DC35" s="170"/>
      <c r="DD35" s="170"/>
      <c r="DE35" s="170"/>
      <c r="DF35" s="170"/>
      <c r="DG35" s="170"/>
      <c r="DH35" s="170"/>
      <c r="DI35" s="170"/>
      <c r="DJ35" s="170"/>
    </row>
  </sheetData>
  <conditionalFormatting sqref="G15:I103 G9:H14">
    <cfRule type="expression" dxfId="15" priority="16">
      <formula>AND(IF(G9&gt;0,1),IF(H9&gt;0,1),IF(I9="Yes",1))</formula>
    </cfRule>
  </conditionalFormatting>
  <conditionalFormatting sqref="P9:R103">
    <cfRule type="expression" dxfId="14" priority="15">
      <formula>AND(IF($P9&gt;0,1),IF($Q9&gt;0,1),IF($R9="Yes",1))</formula>
    </cfRule>
  </conditionalFormatting>
  <conditionalFormatting sqref="J15:L103 J9:K14">
    <cfRule type="expression" dxfId="13" priority="14">
      <formula>AND(IF($J9&gt;0,1),IF($K9&gt;0,1),IF($L9="Yes",1))</formula>
    </cfRule>
  </conditionalFormatting>
  <conditionalFormatting sqref="AT9:AV103">
    <cfRule type="expression" dxfId="12" priority="13">
      <formula>AND(IF($AT9&gt;0,1),IF($AU9&gt;0,1),IF($AV9="Yes",1))</formula>
    </cfRule>
  </conditionalFormatting>
  <conditionalFormatting sqref="M9:O103">
    <cfRule type="expression" dxfId="11" priority="12">
      <formula>AND(IF($M9&gt;0,1),IF($N9&gt;0,1),IF($O9="Yes",1))</formula>
    </cfRule>
  </conditionalFormatting>
  <conditionalFormatting sqref="S9:U103">
    <cfRule type="expression" dxfId="10" priority="11">
      <formula>AND(IF($S9&gt;0,1),IF($T9&gt;0,1),IF($U9="Yes",1))</formula>
    </cfRule>
  </conditionalFormatting>
  <conditionalFormatting sqref="V9:X103">
    <cfRule type="expression" dxfId="9" priority="10">
      <formula>AND(IF($V9&gt;0,1),IF($W9&gt;0,1),IF($X9="Yes",1))</formula>
    </cfRule>
  </conditionalFormatting>
  <conditionalFormatting sqref="Y9:AA103">
    <cfRule type="expression" dxfId="8" priority="9">
      <formula>AND(IF($Y9&gt;0,1),IF($Z9&gt;0,1),IF($AA9="Yes",1))</formula>
    </cfRule>
  </conditionalFormatting>
  <conditionalFormatting sqref="AB9:AD103">
    <cfRule type="expression" dxfId="7" priority="8">
      <formula>AND(IF($AB9&gt;0,1),IF($AC9&gt;0,1),IF($AD9="Yes",1))</formula>
    </cfRule>
  </conditionalFormatting>
  <conditionalFormatting sqref="AE9:AG103">
    <cfRule type="expression" dxfId="6" priority="7">
      <formula>AND(IF($AE9&gt;0,1),IF($AF9&gt;0,1),IF($AG9="Yes",1))</formula>
    </cfRule>
  </conditionalFormatting>
  <conditionalFormatting sqref="AH9:AJ103">
    <cfRule type="expression" dxfId="5" priority="6">
      <formula>AND(IF($AH9&gt;0,1),IF($AI9&gt;0,1),IF($AJ9="Yes",1))</formula>
    </cfRule>
  </conditionalFormatting>
  <conditionalFormatting sqref="AK15:AM103 AK9:AL14">
    <cfRule type="expression" dxfId="4" priority="5">
      <formula>AND(IF($AK9&gt;0,1),IF($AL9&gt;0,1),IF($AM9="Yes",1))</formula>
    </cfRule>
  </conditionalFormatting>
  <conditionalFormatting sqref="AN15:AP103 AO9:AP14">
    <cfRule type="expression" dxfId="3" priority="4">
      <formula>AND(IF($AQ9&gt;0,1),IF($QR9&gt;0,1),IF($QS9="Yes",1))</formula>
    </cfRule>
  </conditionalFormatting>
  <conditionalFormatting sqref="AQ15:AS103 AR9:AS14">
    <cfRule type="expression" dxfId="2" priority="3">
      <formula>AND(IF($AQ9&gt;0,1),IF($AR9&gt;0,1),IF($AS9="Yes",1))</formula>
    </cfRule>
  </conditionalFormatting>
  <conditionalFormatting sqref="AW9:AY103">
    <cfRule type="expression" dxfId="1" priority="2">
      <formula>AND(IF($AW9&gt;0,1),IF($AX9&gt;0,1),IF($AY9="Yes",1))</formula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DA3A6B-A9EC-4FCA-A85D-BF18CDD559E1}">
  <dimension ref="A1:BF32"/>
  <sheetViews>
    <sheetView workbookViewId="0">
      <selection activeCell="F4" sqref="F4"/>
    </sheetView>
  </sheetViews>
  <sheetFormatPr defaultColWidth="9.109375" defaultRowHeight="14.4" x14ac:dyDescent="0.3"/>
  <cols>
    <col min="1" max="1" width="11.6640625" style="1" bestFit="1" customWidth="1"/>
    <col min="2" max="2" width="13" style="1" bestFit="1" customWidth="1"/>
    <col min="3" max="3" width="27.44140625" style="1" customWidth="1"/>
    <col min="4" max="4" width="20" bestFit="1" customWidth="1"/>
    <col min="5" max="5" width="12.33203125" style="1" customWidth="1"/>
    <col min="6" max="7" width="12.33203125" style="45" customWidth="1"/>
    <col min="8" max="8" width="12.33203125" style="1" customWidth="1"/>
    <col min="9" max="9" width="12.33203125" style="45" customWidth="1"/>
    <col min="10" max="10" width="11.33203125" style="1" bestFit="1" customWidth="1"/>
    <col min="11" max="11" width="9.88671875" style="1" bestFit="1" customWidth="1"/>
    <col min="12" max="13" width="11.33203125" style="17" bestFit="1" customWidth="1"/>
    <col min="14" max="15" width="10.109375" style="17" bestFit="1" customWidth="1"/>
    <col min="16" max="58" width="9.109375" style="17"/>
    <col min="59" max="16384" width="9.109375" style="37"/>
  </cols>
  <sheetData>
    <row r="1" spans="1:58" s="1" customFormat="1" x14ac:dyDescent="0.3">
      <c r="D1"/>
      <c r="F1" s="44"/>
      <c r="G1" s="44"/>
      <c r="H1" s="20"/>
      <c r="I1" s="45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</row>
    <row r="2" spans="1:58" s="1" customFormat="1" ht="15" thickBot="1" x14ac:dyDescent="0.35">
      <c r="D2"/>
      <c r="F2" s="45"/>
      <c r="G2" s="45"/>
      <c r="I2" s="45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</row>
    <row r="3" spans="1:58" s="36" customFormat="1" ht="72" x14ac:dyDescent="0.3">
      <c r="A3" s="21" t="s">
        <v>1</v>
      </c>
      <c r="B3" s="22" t="s">
        <v>18</v>
      </c>
      <c r="C3" s="22" t="s">
        <v>9</v>
      </c>
      <c r="D3" s="23" t="s">
        <v>29</v>
      </c>
      <c r="E3" s="22" t="s">
        <v>4631</v>
      </c>
      <c r="F3" s="22" t="s">
        <v>81</v>
      </c>
      <c r="G3" s="34" t="s">
        <v>86</v>
      </c>
      <c r="H3" s="34" t="s">
        <v>82</v>
      </c>
      <c r="I3" s="34" t="s">
        <v>85</v>
      </c>
      <c r="J3" s="31" t="s">
        <v>83</v>
      </c>
      <c r="K3" s="22" t="s">
        <v>84</v>
      </c>
      <c r="L3" s="22" t="s">
        <v>87</v>
      </c>
      <c r="M3" s="22" t="s">
        <v>88</v>
      </c>
      <c r="N3" s="22" t="s">
        <v>89</v>
      </c>
      <c r="O3" s="22" t="s">
        <v>90</v>
      </c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  <c r="AP3" s="39"/>
      <c r="AQ3" s="39"/>
      <c r="AR3" s="39"/>
      <c r="AS3" s="39"/>
      <c r="AT3" s="39"/>
      <c r="AU3" s="39"/>
      <c r="AV3" s="39"/>
      <c r="AW3" s="39"/>
      <c r="AX3" s="39"/>
      <c r="AY3" s="39"/>
      <c r="AZ3" s="39"/>
      <c r="BA3" s="39"/>
      <c r="BB3" s="39"/>
      <c r="BC3" s="39"/>
      <c r="BD3" s="39"/>
      <c r="BE3" s="39"/>
      <c r="BF3" s="39"/>
    </row>
    <row r="4" spans="1:58" x14ac:dyDescent="0.3">
      <c r="A4" s="43" t="str">
        <f>Statistics!A10</f>
        <v>F0GBR04SGT</v>
      </c>
      <c r="B4" s="3" t="str">
        <f>_xll.MSDP($A4,B$3)</f>
        <v>IE0008365730</v>
      </c>
      <c r="C4" s="3" t="str">
        <f>_xll.MSDP($A4,C$3)</f>
        <v>AXA Rosenberg Pan-Erup Eq Alpha A EURAcc</v>
      </c>
      <c r="D4" s="4" t="str">
        <f>_xll.MSDP($A4,D$3)</f>
        <v>Europe Equity Large Cap</v>
      </c>
      <c r="E4" s="32" t="str">
        <f>_xll.MSDP($A4,E$3)</f>
        <v>No</v>
      </c>
      <c r="F4" s="46">
        <f>_xll.MSDP($A4,F$3)</f>
        <v>8.43</v>
      </c>
      <c r="G4" s="46">
        <f>_xll.MSDP($A4,G$3)</f>
        <v>8.41</v>
      </c>
      <c r="H4" s="52" t="str">
        <f>_xll.MSDP($A4,H$3)</f>
        <v>Low Risk</v>
      </c>
      <c r="I4" s="54">
        <f>_xll.MSDP($A4,I$3)</f>
        <v>7.83</v>
      </c>
      <c r="J4" s="33">
        <f>_xll.MSDP($A4,J$3)</f>
        <v>4975912</v>
      </c>
      <c r="K4" s="27">
        <f>_xll.MSDP($A4,K$3)</f>
        <v>885290.5</v>
      </c>
      <c r="L4" s="27">
        <f>_xll.MSDP($A4,L$3)</f>
        <v>5937325</v>
      </c>
      <c r="M4" s="27">
        <f>_xll.MSDP($A4,M$3)</f>
        <v>1121509</v>
      </c>
      <c r="N4" s="27">
        <f>_xll.MSDP($A4,N$3)</f>
        <v>-16.190000000000001</v>
      </c>
      <c r="O4" s="27">
        <f>_xll.MSDP($A4,O$3)</f>
        <v>-21.06</v>
      </c>
    </row>
    <row r="5" spans="1:58" x14ac:dyDescent="0.3">
      <c r="A5" s="43" t="str">
        <f>Statistics!A11</f>
        <v>0P0000RZ3F</v>
      </c>
      <c r="B5" s="3" t="str">
        <f>_xll.MSDP($A5,B$3)</f>
        <v>LU0171283459</v>
      </c>
      <c r="C5" s="3" t="str">
        <f>_xll.MSDP($A5,C$3)</f>
        <v>BGF Global Allocation A2</v>
      </c>
      <c r="D5" s="4" t="str">
        <f>_xll.MSDP($A5,D$3)</f>
        <v>Moderate Allocation</v>
      </c>
      <c r="E5" s="32" t="str">
        <f>_xll.MSDP($A5,E$3)</f>
        <v>Yes</v>
      </c>
      <c r="F5" s="54">
        <f>_xll.MSDP($A5,F$3)</f>
        <v>7.25</v>
      </c>
      <c r="G5" s="46">
        <f>_xll.MSDP($A5,G$3)</f>
        <v>4.92</v>
      </c>
      <c r="H5" s="52" t="str">
        <f>_xll.MSDP($A5,H$3)</f>
        <v>Low Risk</v>
      </c>
      <c r="I5" s="50" t="str">
        <f>_xll.MSDP($A5,I$3)</f>
        <v>-</v>
      </c>
      <c r="J5" s="51" t="str">
        <f>_xll.MSDP($A5,J$3)</f>
        <v>-</v>
      </c>
      <c r="K5" s="3" t="str">
        <f>_xll.MSDP($A5,K$3)</f>
        <v>-</v>
      </c>
      <c r="L5" s="3" t="str">
        <f>_xll.MSDP($A5,L$3)</f>
        <v>-</v>
      </c>
      <c r="M5" s="3" t="str">
        <f>_xll.MSDP($A5,M$3)</f>
        <v>-</v>
      </c>
      <c r="N5" s="3" t="str">
        <f>_xll.MSDP($A5,N$3)</f>
        <v>-</v>
      </c>
      <c r="O5" s="3" t="str">
        <f>_xll.MSDP($A5,O$3)</f>
        <v>-</v>
      </c>
    </row>
    <row r="6" spans="1:58" x14ac:dyDescent="0.3">
      <c r="A6" s="43" t="str">
        <f>Statistics!A12</f>
        <v>F00000LIV1</v>
      </c>
      <c r="B6" s="3" t="str">
        <f>_xll.MSDP($A6,B$3)</f>
        <v>LU0545039389</v>
      </c>
      <c r="C6" s="3" t="str">
        <f>_xll.MSDP($A6,C$3)</f>
        <v>BGF Global Equity Income A2</v>
      </c>
      <c r="D6" s="4" t="str">
        <f>_xll.MSDP($A6,D$3)</f>
        <v>Global Equity Large Cap</v>
      </c>
      <c r="E6" s="32" t="str">
        <f>_xll.MSDP($A6,E$3)</f>
        <v>Yes</v>
      </c>
      <c r="F6" s="46">
        <f>_xll.MSDP($A6,F$3)</f>
        <v>5.24</v>
      </c>
      <c r="G6" s="46">
        <f>_xll.MSDP($A6,G$3)</f>
        <v>0</v>
      </c>
      <c r="H6" s="52" t="str">
        <f>_xll.MSDP($A6,H$3)</f>
        <v>Low Risk</v>
      </c>
      <c r="I6" s="54">
        <f>_xll.MSDP($A6,I$3)</f>
        <v>7.64</v>
      </c>
      <c r="J6" s="33">
        <f>_xll.MSDP($A6,J$3)</f>
        <v>668667.80000000005</v>
      </c>
      <c r="K6" s="27">
        <f>_xll.MSDP($A6,K$3)</f>
        <v>740892.4</v>
      </c>
      <c r="L6" s="27">
        <f>_xll.MSDP($A6,L$3)</f>
        <v>4106453</v>
      </c>
      <c r="M6" s="27">
        <f>_xll.MSDP($A6,M$3)</f>
        <v>1417448.4</v>
      </c>
      <c r="N6" s="27">
        <f>_xll.MSDP($A6,N$3)</f>
        <v>-83.72</v>
      </c>
      <c r="O6" s="27">
        <f>_xll.MSDP($A6,O$3)</f>
        <v>-47.73</v>
      </c>
    </row>
    <row r="7" spans="1:58" x14ac:dyDescent="0.3">
      <c r="A7" s="43" t="str">
        <f>Statistics!A13</f>
        <v>F0GBR04PF3</v>
      </c>
      <c r="B7" s="3" t="str">
        <f>_xll.MSDP($A7,B$3)</f>
        <v>BE0174191768</v>
      </c>
      <c r="C7" s="3" t="str">
        <f>_xll.MSDP($A7,C$3)</f>
        <v>Candriam Sust Pacific C JPY Cap</v>
      </c>
      <c r="D7" s="4" t="str">
        <f>_xll.MSDP($A7,D$3)</f>
        <v>Asia Equity</v>
      </c>
      <c r="E7" s="32" t="str">
        <f>_xll.MSDP($A7,E$3)</f>
        <v>Yes</v>
      </c>
      <c r="F7" s="46">
        <f>_xll.MSDP($A7,F$3)</f>
        <v>8.67</v>
      </c>
      <c r="G7" s="46">
        <f>_xll.MSDP($A7,G$3)</f>
        <v>4.51</v>
      </c>
      <c r="H7" s="52" t="str">
        <f>_xll.MSDP($A7,H$3)</f>
        <v>Low Risk</v>
      </c>
      <c r="I7" s="54">
        <f>_xll.MSDP($A7,I$3)</f>
        <v>10.01</v>
      </c>
      <c r="J7" s="33">
        <f>_xll.MSDP($A7,J$3)</f>
        <v>594058.4</v>
      </c>
      <c r="K7" s="27">
        <f>_xll.MSDP($A7,K$3)</f>
        <v>607625.1</v>
      </c>
      <c r="L7" s="27">
        <f>_xll.MSDP($A7,L$3)</f>
        <v>2175972.5</v>
      </c>
      <c r="M7" s="27">
        <f>_xll.MSDP($A7,M$3)</f>
        <v>1392903.8</v>
      </c>
      <c r="N7" s="27">
        <f>_xll.MSDP($A7,N$3)</f>
        <v>-72.7</v>
      </c>
      <c r="O7" s="27">
        <f>_xll.MSDP($A7,O$3)</f>
        <v>-56.38</v>
      </c>
    </row>
    <row r="8" spans="1:58" x14ac:dyDescent="0.3">
      <c r="A8" s="43" t="str">
        <f>Statistics!A14</f>
        <v>F0GBR04S23</v>
      </c>
      <c r="B8" s="3" t="str">
        <f>_xll.MSDP($A8,B$3)</f>
        <v>GB0003875100</v>
      </c>
      <c r="C8" s="3" t="str">
        <f>_xll.MSDP($A8,C$3)</f>
        <v>Fidelity Special Situations</v>
      </c>
      <c r="D8" s="4" t="str">
        <f>_xll.MSDP($A8,D$3)</f>
        <v>UK Equity Large Cap</v>
      </c>
      <c r="E8" s="32" t="str">
        <f>_xll.MSDP($A8,E$3)</f>
        <v>No</v>
      </c>
      <c r="F8" s="46">
        <f>_xll.MSDP($A8,F$3)</f>
        <v>13.41</v>
      </c>
      <c r="G8" s="46">
        <f>_xll.MSDP($A8,G$3)</f>
        <v>6.44</v>
      </c>
      <c r="H8" s="52" t="str">
        <f>_xll.MSDP($A8,H$3)</f>
        <v>Medium Risk</v>
      </c>
      <c r="I8" s="54">
        <f>_xll.MSDP($A8,I$3)</f>
        <v>9.5399999999999991</v>
      </c>
      <c r="J8" s="33">
        <f>_xll.MSDP($A8,J$3)</f>
        <v>3391307.2</v>
      </c>
      <c r="K8" s="27">
        <f>_xll.MSDP($A8,K$3)</f>
        <v>305703.40000000002</v>
      </c>
      <c r="L8" s="27">
        <f>_xll.MSDP($A8,L$3)</f>
        <v>6420950.5</v>
      </c>
      <c r="M8" s="27">
        <f>_xll.MSDP($A8,M$3)</f>
        <v>1606170.6</v>
      </c>
      <c r="N8" s="27">
        <f>_xll.MSDP($A8,N$3)</f>
        <v>-47.18</v>
      </c>
      <c r="O8" s="27">
        <f>_xll.MSDP($A8,O$3)</f>
        <v>-80.97</v>
      </c>
    </row>
    <row r="9" spans="1:58" x14ac:dyDescent="0.3">
      <c r="A9" s="43" t="str">
        <f>Statistics!A15</f>
        <v>F00000WBS9</v>
      </c>
      <c r="B9" s="3" t="str">
        <f>_xll.MSDP($A9,B$3)</f>
        <v>LU1240328812</v>
      </c>
      <c r="C9" s="3" t="str">
        <f>_xll.MSDP($A9,C$3)</f>
        <v>Invesco Euro Equity A EUR Acc</v>
      </c>
      <c r="D9" s="4" t="str">
        <f>_xll.MSDP($A9,D$3)</f>
        <v>Europe Equity Large Cap</v>
      </c>
      <c r="E9" s="32" t="str">
        <f>_xll.MSDP($A9,E$3)</f>
        <v>No</v>
      </c>
      <c r="F9" s="46">
        <f>_xll.MSDP($A9,F$3)</f>
        <v>10.72</v>
      </c>
      <c r="G9" s="46">
        <f>_xll.MSDP($A9,G$3)</f>
        <v>16.03</v>
      </c>
      <c r="H9" s="52" t="str">
        <f>_xll.MSDP($A9,H$3)</f>
        <v>Medium Risk</v>
      </c>
      <c r="I9" s="54">
        <f>_xll.MSDP($A9,I$3)</f>
        <v>8.64</v>
      </c>
      <c r="J9" s="33">
        <f>_xll.MSDP($A9,J$3)</f>
        <v>7968805.5</v>
      </c>
      <c r="K9" s="27">
        <f>_xll.MSDP($A9,K$3)</f>
        <v>861832.7</v>
      </c>
      <c r="L9" s="27">
        <f>_xll.MSDP($A9,L$3)</f>
        <v>6743197</v>
      </c>
      <c r="M9" s="27">
        <f>_xll.MSDP($A9,M$3)</f>
        <v>963745.06</v>
      </c>
      <c r="N9" s="27">
        <f>_xll.MSDP($A9,N$3)</f>
        <v>18.18</v>
      </c>
      <c r="O9" s="27">
        <f>_xll.MSDP($A9,O$3)</f>
        <v>-10.57</v>
      </c>
    </row>
    <row r="10" spans="1:58" x14ac:dyDescent="0.3">
      <c r="A10" s="43" t="str">
        <f>Statistics!A16</f>
        <v>F0GBR05VU6</v>
      </c>
      <c r="B10" s="3" t="str">
        <f>_xll.MSDP($A10,B$3)</f>
        <v>LU0194781224</v>
      </c>
      <c r="C10" s="3" t="str">
        <f>_xll.MSDP($A10,C$3)</f>
        <v>Invesco Pan Eurp Struct Rspnb Eq EEURAcc</v>
      </c>
      <c r="D10" s="4" t="str">
        <f>_xll.MSDP($A10,D$3)</f>
        <v>Europe Equity Large Cap</v>
      </c>
      <c r="E10" s="32" t="str">
        <f>_xll.MSDP($A10,E$3)</f>
        <v>Yes</v>
      </c>
      <c r="F10" s="54">
        <f>_xll.MSDP($A10,F$3)</f>
        <v>5.13</v>
      </c>
      <c r="G10" s="54">
        <f>_xll.MSDP($A10,G$3)</f>
        <v>0.89</v>
      </c>
      <c r="H10" s="52" t="str">
        <f>_xll.MSDP($A10,H$3)</f>
        <v>Low Risk</v>
      </c>
      <c r="I10" s="54">
        <f>_xll.MSDP($A10,I$3)</f>
        <v>7.83</v>
      </c>
      <c r="J10" s="42">
        <f>_xll.MSDP($A10,J$3)</f>
        <v>2594643</v>
      </c>
      <c r="K10" s="58">
        <f>_xll.MSDP($A10,K$3)</f>
        <v>542981.75</v>
      </c>
      <c r="L10" s="58">
        <f>_xll.MSDP($A10,L$3)</f>
        <v>5937325</v>
      </c>
      <c r="M10" s="58">
        <f>_xll.MSDP($A10,M$3)</f>
        <v>1121509</v>
      </c>
      <c r="N10" s="58">
        <f>_xll.MSDP($A10,N$3)</f>
        <v>-56.3</v>
      </c>
      <c r="O10" s="58">
        <f>_xll.MSDP($A10,O$3)</f>
        <v>-51.58</v>
      </c>
    </row>
    <row r="11" spans="1:58" x14ac:dyDescent="0.3">
      <c r="A11" s="43" t="str">
        <f>Statistics!A17</f>
        <v>F0GBR04AW1</v>
      </c>
      <c r="B11" s="3" t="str">
        <f>_xll.MSDP($A11,B$3)</f>
        <v>LU0085136942</v>
      </c>
      <c r="C11" s="3" t="str">
        <f>_xll.MSDP($A11,C$3)</f>
        <v>Robeco High Yield Bonds DH €</v>
      </c>
      <c r="D11" s="4" t="str">
        <f>_xll.MSDP($A11,D$3)</f>
        <v>Global Fixed Income</v>
      </c>
      <c r="E11" s="32" t="str">
        <f>_xll.MSDP($A11,E$3)</f>
        <v>-</v>
      </c>
      <c r="F11" s="50" t="str">
        <f>_xll.MSDP($A11,F$3)</f>
        <v>-</v>
      </c>
      <c r="G11" s="46">
        <f>_xll.MSDP($A11,G$3)</f>
        <v>7.58</v>
      </c>
      <c r="H11" s="52" t="str">
        <f>_xll.MSDP($A11,H$3)</f>
        <v>-</v>
      </c>
      <c r="I11" s="50" t="str">
        <f>_xll.MSDP($A11,I$3)</f>
        <v>-</v>
      </c>
      <c r="J11" s="51" t="str">
        <f>_xll.MSDP($A11,J$3)</f>
        <v>-</v>
      </c>
      <c r="K11" s="3" t="str">
        <f>_xll.MSDP($A11,K$3)</f>
        <v>-</v>
      </c>
      <c r="L11" s="3" t="str">
        <f>_xll.MSDP($A11,L$3)</f>
        <v>-</v>
      </c>
      <c r="M11" s="3" t="str">
        <f>_xll.MSDP($A11,M$3)</f>
        <v>-</v>
      </c>
      <c r="N11" s="3" t="str">
        <f>_xll.MSDP($A11,N$3)</f>
        <v>-</v>
      </c>
      <c r="O11" s="3" t="str">
        <f>_xll.MSDP($A11,O$3)</f>
        <v>-</v>
      </c>
    </row>
    <row r="12" spans="1:58" x14ac:dyDescent="0.3">
      <c r="A12" s="11"/>
      <c r="B12" s="11"/>
      <c r="C12" s="12"/>
      <c r="E12" s="7"/>
      <c r="F12" s="47"/>
      <c r="G12" s="47"/>
      <c r="H12" s="12"/>
      <c r="I12" s="48"/>
      <c r="J12" s="7"/>
      <c r="K12" s="7"/>
    </row>
    <row r="13" spans="1:58" x14ac:dyDescent="0.3">
      <c r="A13" s="11"/>
      <c r="B13" s="11"/>
      <c r="C13" s="12"/>
      <c r="E13" s="7"/>
      <c r="F13" s="47"/>
      <c r="G13" s="47"/>
      <c r="H13" s="12"/>
      <c r="I13" s="48"/>
      <c r="J13" s="7"/>
      <c r="K13" s="7"/>
    </row>
    <row r="14" spans="1:58" x14ac:dyDescent="0.3">
      <c r="A14" s="11"/>
      <c r="B14" s="11"/>
      <c r="C14" s="12"/>
      <c r="E14" s="7"/>
      <c r="F14" s="47"/>
      <c r="G14" s="47"/>
      <c r="H14" s="12"/>
      <c r="I14" s="48"/>
      <c r="J14" s="7"/>
      <c r="K14" s="7"/>
    </row>
    <row r="15" spans="1:58" x14ac:dyDescent="0.3">
      <c r="A15" s="11"/>
      <c r="B15" s="11"/>
      <c r="C15" s="12"/>
      <c r="E15" s="7"/>
      <c r="F15" s="47"/>
      <c r="G15" s="47"/>
      <c r="H15" s="12"/>
      <c r="I15" s="48"/>
      <c r="J15" s="7"/>
      <c r="K15" s="7"/>
    </row>
    <row r="16" spans="1:58" x14ac:dyDescent="0.3">
      <c r="A16" s="14"/>
      <c r="B16" s="14"/>
    </row>
    <row r="17" spans="1:58" x14ac:dyDescent="0.3">
      <c r="A17" s="15"/>
      <c r="B17" s="15"/>
    </row>
    <row r="18" spans="1:58" x14ac:dyDescent="0.3">
      <c r="A18" s="15"/>
      <c r="B18" s="15"/>
    </row>
    <row r="19" spans="1:58" x14ac:dyDescent="0.3">
      <c r="A19" s="15"/>
      <c r="B19" s="15"/>
    </row>
    <row r="24" spans="1:58" x14ac:dyDescent="0.3">
      <c r="A24" s="16"/>
      <c r="B24" s="16"/>
    </row>
    <row r="25" spans="1:58" x14ac:dyDescent="0.3">
      <c r="A25" s="17"/>
      <c r="B25" s="17"/>
    </row>
    <row r="26" spans="1:58" x14ac:dyDescent="0.3">
      <c r="C26" s="15"/>
    </row>
    <row r="27" spans="1:58" x14ac:dyDescent="0.3">
      <c r="A27" s="16"/>
      <c r="B27" s="16"/>
      <c r="C27" s="15"/>
    </row>
    <row r="28" spans="1:58" x14ac:dyDescent="0.3">
      <c r="A28" s="18"/>
      <c r="B28" s="12"/>
      <c r="C28" s="11"/>
    </row>
    <row r="29" spans="1:58" x14ac:dyDescent="0.3">
      <c r="A29" s="15"/>
      <c r="B29" s="15"/>
      <c r="C29" s="15"/>
    </row>
    <row r="30" spans="1:58" s="38" customFormat="1" x14ac:dyDescent="0.3">
      <c r="A30" s="14"/>
      <c r="B30" s="14"/>
      <c r="C30" s="15"/>
      <c r="D30"/>
      <c r="E30" s="1"/>
      <c r="F30" s="45"/>
      <c r="G30" s="45"/>
      <c r="H30" s="1"/>
      <c r="I30" s="45"/>
      <c r="J30" s="1"/>
      <c r="K30" s="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  <c r="AF30" s="41"/>
      <c r="AG30" s="41"/>
      <c r="AH30" s="41"/>
      <c r="AI30" s="41"/>
      <c r="AJ30" s="41"/>
      <c r="AK30" s="41"/>
      <c r="AL30" s="41"/>
      <c r="AM30" s="41"/>
      <c r="AN30" s="41"/>
      <c r="AO30" s="41"/>
      <c r="AP30" s="41"/>
      <c r="AQ30" s="41"/>
      <c r="AR30" s="41"/>
      <c r="AS30" s="41"/>
      <c r="AT30" s="41"/>
      <c r="AU30" s="41"/>
      <c r="AV30" s="41"/>
      <c r="AW30" s="41"/>
      <c r="AX30" s="41"/>
      <c r="AY30" s="41"/>
      <c r="AZ30" s="41"/>
      <c r="BA30" s="41"/>
      <c r="BB30" s="41"/>
      <c r="BC30" s="41"/>
      <c r="BD30" s="41"/>
      <c r="BE30" s="41"/>
      <c r="BF30" s="41"/>
    </row>
    <row r="31" spans="1:58" s="38" customFormat="1" x14ac:dyDescent="0.3">
      <c r="A31" s="19"/>
      <c r="B31" s="11"/>
      <c r="C31" s="1"/>
      <c r="D31"/>
      <c r="E31" s="1"/>
      <c r="F31" s="45"/>
      <c r="G31" s="45"/>
      <c r="H31" s="1"/>
      <c r="I31" s="45"/>
      <c r="J31" s="1"/>
      <c r="K31" s="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1"/>
      <c r="AR31" s="41"/>
      <c r="AS31" s="41"/>
      <c r="AT31" s="41"/>
      <c r="AU31" s="41"/>
      <c r="AV31" s="41"/>
      <c r="AW31" s="41"/>
      <c r="AX31" s="41"/>
      <c r="AY31" s="41"/>
      <c r="AZ31" s="41"/>
      <c r="BA31" s="41"/>
      <c r="BB31" s="41"/>
      <c r="BC31" s="41"/>
      <c r="BD31" s="41"/>
      <c r="BE31" s="41"/>
      <c r="BF31" s="41"/>
    </row>
    <row r="32" spans="1:58" s="38" customFormat="1" x14ac:dyDescent="0.3">
      <c r="A32" s="15"/>
      <c r="B32" s="15"/>
      <c r="C32" s="1"/>
      <c r="D32"/>
      <c r="E32" s="1"/>
      <c r="F32" s="45"/>
      <c r="G32" s="45"/>
      <c r="H32" s="1"/>
      <c r="I32" s="45"/>
      <c r="J32" s="1"/>
      <c r="K32" s="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  <c r="AF32" s="41"/>
      <c r="AG32" s="41"/>
      <c r="AH32" s="41"/>
      <c r="AI32" s="41"/>
      <c r="AJ32" s="41"/>
      <c r="AK32" s="41"/>
      <c r="AL32" s="41"/>
      <c r="AM32" s="41"/>
      <c r="AN32" s="41"/>
      <c r="AO32" s="41"/>
      <c r="AP32" s="41"/>
      <c r="AQ32" s="41"/>
      <c r="AR32" s="41"/>
      <c r="AS32" s="41"/>
      <c r="AT32" s="41"/>
      <c r="AU32" s="41"/>
      <c r="AV32" s="41"/>
      <c r="AW32" s="41"/>
      <c r="AX32" s="41"/>
      <c r="AY32" s="41"/>
      <c r="AZ32" s="41"/>
      <c r="BA32" s="41"/>
      <c r="BB32" s="41"/>
      <c r="BC32" s="41"/>
      <c r="BD32" s="41"/>
      <c r="BE32" s="41"/>
      <c r="BF32" s="41"/>
    </row>
  </sheetData>
  <conditionalFormatting sqref="E1:E1048576">
    <cfRule type="containsText" dxfId="0" priority="1" operator="containsText" text="Yes">
      <formula>NOT(ISERROR(SEARCH("Yes",E1)))</formula>
    </cfRule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596C95-8E02-49DB-8AB8-B9987DDA6F68}">
  <dimension ref="A1:T408"/>
  <sheetViews>
    <sheetView workbookViewId="0"/>
  </sheetViews>
  <sheetFormatPr defaultColWidth="9.109375" defaultRowHeight="14.4" x14ac:dyDescent="0.3"/>
  <cols>
    <col min="1" max="1" width="12.33203125" style="1" bestFit="1" customWidth="1"/>
    <col min="2" max="2" width="31.6640625" style="1" bestFit="1" customWidth="1"/>
    <col min="3" max="3" width="17.33203125" style="1" bestFit="1" customWidth="1"/>
    <col min="4" max="6" width="10.109375" style="1" bestFit="1" customWidth="1"/>
    <col min="7" max="7" width="11.88671875" style="1" bestFit="1" customWidth="1"/>
    <col min="8" max="8" width="12.33203125" style="1" bestFit="1" customWidth="1"/>
    <col min="9" max="20" width="10.109375" style="1" bestFit="1" customWidth="1"/>
    <col min="21" max="16384" width="9.109375" style="1"/>
  </cols>
  <sheetData>
    <row r="1" spans="1:20" x14ac:dyDescent="0.3">
      <c r="A1" s="62" t="s">
        <v>11</v>
      </c>
      <c r="B1" s="95" t="s">
        <v>0</v>
      </c>
      <c r="C1" s="62" t="s">
        <v>118</v>
      </c>
      <c r="D1" s="94">
        <f>_xll.MSDATE("lmend-y1")</f>
        <v>43921</v>
      </c>
      <c r="F1" s="136" t="s">
        <v>5157</v>
      </c>
    </row>
    <row r="2" spans="1:20" x14ac:dyDescent="0.3">
      <c r="A2" s="62" t="s">
        <v>9</v>
      </c>
      <c r="B2" s="126" t="str">
        <f>_xll.MSDP(B1,A2)</f>
        <v>Candriam Sust Pacific C JPY Cap</v>
      </c>
      <c r="C2" s="62" t="s">
        <v>119</v>
      </c>
      <c r="D2" s="94">
        <f>_xll.MSDATE("lmend")</f>
        <v>44286</v>
      </c>
      <c r="F2" s="136" t="s">
        <v>4606</v>
      </c>
    </row>
    <row r="3" spans="1:20" x14ac:dyDescent="0.3">
      <c r="A3" s="62"/>
      <c r="B3" s="63"/>
      <c r="C3" s="62"/>
      <c r="D3" s="64"/>
    </row>
    <row r="4" spans="1:20" ht="15" thickBot="1" x14ac:dyDescent="0.35"/>
    <row r="5" spans="1:20" s="66" customFormat="1" ht="28.8" x14ac:dyDescent="0.3">
      <c r="A5" s="74" t="str">
        <f>_xll.MSHOLDING("F0GBR04PF3;FO","SECID","CORR=C, ASCENDING=TRUE, HT=ALL, FREQ=A, NAME=TRUE, WEIGHT=TRUE, MV=TRUE, SHARES=TRUE, SHOWCURRENCY=TRUE, SHOWMATURITYDATE=TRUE, SHOWHT=TRUE, SHOWCOUNTRY=TRUE")</f>
        <v>SecID</v>
      </c>
      <c r="B5" s="75" t="s">
        <v>9</v>
      </c>
      <c r="C5" s="75" t="s">
        <v>120</v>
      </c>
      <c r="D5" s="75" t="s">
        <v>5144</v>
      </c>
      <c r="E5" s="75" t="s">
        <v>25</v>
      </c>
      <c r="F5" s="75" t="s">
        <v>5145</v>
      </c>
      <c r="G5" s="75" t="s">
        <v>4756</v>
      </c>
      <c r="H5" s="75" t="s">
        <v>4757</v>
      </c>
      <c r="I5" s="75" t="s">
        <v>121</v>
      </c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</row>
    <row r="6" spans="1:20" x14ac:dyDescent="0.3">
      <c r="A6" s="67" t="s">
        <v>4640</v>
      </c>
      <c r="B6" s="67" t="s">
        <v>4641</v>
      </c>
      <c r="C6" s="67" t="s">
        <v>124</v>
      </c>
      <c r="D6" s="67" t="s">
        <v>5148</v>
      </c>
      <c r="E6" s="67" t="s">
        <v>5149</v>
      </c>
      <c r="F6" s="68"/>
      <c r="G6" s="13">
        <v>10200</v>
      </c>
      <c r="H6" s="13">
        <v>80304600</v>
      </c>
      <c r="I6" s="13">
        <v>2.6357699999999999</v>
      </c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</row>
    <row r="7" spans="1:20" x14ac:dyDescent="0.3">
      <c r="A7" s="67" t="s">
        <v>151</v>
      </c>
      <c r="B7" s="67" t="s">
        <v>152</v>
      </c>
      <c r="C7" s="67" t="s">
        <v>124</v>
      </c>
      <c r="D7" s="67" t="s">
        <v>5146</v>
      </c>
      <c r="E7" s="67" t="s">
        <v>5147</v>
      </c>
      <c r="F7" s="68"/>
      <c r="G7" s="13">
        <v>37300</v>
      </c>
      <c r="H7" s="13">
        <v>79399597</v>
      </c>
      <c r="I7" s="13">
        <v>2.6060699999999999</v>
      </c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</row>
    <row r="8" spans="1:20" x14ac:dyDescent="0.3">
      <c r="A8" s="67" t="s">
        <v>4648</v>
      </c>
      <c r="B8" s="67" t="s">
        <v>4649</v>
      </c>
      <c r="C8" s="67" t="s">
        <v>124</v>
      </c>
      <c r="D8" s="67" t="s">
        <v>5152</v>
      </c>
      <c r="E8" s="67" t="s">
        <v>5153</v>
      </c>
      <c r="F8" s="68"/>
      <c r="G8" s="13">
        <v>35749</v>
      </c>
      <c r="H8" s="13">
        <v>77663270</v>
      </c>
      <c r="I8" s="13">
        <v>2.54908</v>
      </c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</row>
    <row r="9" spans="1:20" x14ac:dyDescent="0.3">
      <c r="A9" s="67" t="s">
        <v>330</v>
      </c>
      <c r="B9" s="67" t="s">
        <v>331</v>
      </c>
      <c r="C9" s="67" t="s">
        <v>124</v>
      </c>
      <c r="D9" s="67" t="s">
        <v>5148</v>
      </c>
      <c r="E9" s="67" t="s">
        <v>5149</v>
      </c>
      <c r="F9" s="68"/>
      <c r="G9" s="13">
        <v>7800</v>
      </c>
      <c r="H9" s="13">
        <v>77181000</v>
      </c>
      <c r="I9" s="13">
        <v>2.5332499999999998</v>
      </c>
      <c r="J9" s="69"/>
      <c r="K9" s="67"/>
      <c r="L9" s="67"/>
      <c r="M9" s="67"/>
      <c r="N9" s="13"/>
      <c r="O9" s="13"/>
      <c r="P9" s="13"/>
      <c r="Q9" s="13"/>
      <c r="R9" s="13"/>
      <c r="S9" s="13"/>
      <c r="T9" s="13"/>
    </row>
    <row r="10" spans="1:20" x14ac:dyDescent="0.3">
      <c r="A10" s="67" t="s">
        <v>131</v>
      </c>
      <c r="B10" s="67" t="s">
        <v>132</v>
      </c>
      <c r="C10" s="67" t="s">
        <v>124</v>
      </c>
      <c r="D10" s="67" t="s">
        <v>5150</v>
      </c>
      <c r="E10" s="67" t="s">
        <v>5151</v>
      </c>
      <c r="F10" s="68"/>
      <c r="G10" s="13">
        <v>57600</v>
      </c>
      <c r="H10" s="13">
        <v>76463356</v>
      </c>
      <c r="I10" s="13">
        <v>2.50969</v>
      </c>
      <c r="J10" s="69"/>
      <c r="K10" s="67"/>
      <c r="L10" s="67"/>
      <c r="M10" s="67"/>
      <c r="N10" s="13"/>
      <c r="O10" s="13"/>
      <c r="P10" s="13"/>
      <c r="Q10" s="13"/>
      <c r="R10" s="13"/>
      <c r="S10" s="13"/>
      <c r="T10" s="13"/>
    </row>
    <row r="11" spans="1:20" x14ac:dyDescent="0.3">
      <c r="A11" s="67" t="s">
        <v>4642</v>
      </c>
      <c r="B11" s="67" t="s">
        <v>4643</v>
      </c>
      <c r="C11" s="67" t="s">
        <v>124</v>
      </c>
      <c r="D11" s="67" t="s">
        <v>5148</v>
      </c>
      <c r="E11" s="67" t="s">
        <v>5149</v>
      </c>
      <c r="F11" s="68"/>
      <c r="G11" s="13">
        <v>23400</v>
      </c>
      <c r="H11" s="13">
        <v>74131200</v>
      </c>
      <c r="I11" s="13">
        <v>2.4331499999999999</v>
      </c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</row>
    <row r="12" spans="1:20" x14ac:dyDescent="0.3">
      <c r="A12" s="67" t="s">
        <v>294</v>
      </c>
      <c r="B12" s="67" t="s">
        <v>295</v>
      </c>
      <c r="C12" s="67" t="s">
        <v>124</v>
      </c>
      <c r="D12" s="67" t="s">
        <v>5148</v>
      </c>
      <c r="E12" s="67" t="s">
        <v>5149</v>
      </c>
      <c r="F12" s="68"/>
      <c r="G12" s="13">
        <v>14300</v>
      </c>
      <c r="H12" s="13">
        <v>73530600</v>
      </c>
      <c r="I12" s="13">
        <v>2.41343</v>
      </c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</row>
    <row r="13" spans="1:20" x14ac:dyDescent="0.3">
      <c r="A13" s="67" t="s">
        <v>217</v>
      </c>
      <c r="B13" s="67" t="s">
        <v>218</v>
      </c>
      <c r="C13" s="67" t="s">
        <v>124</v>
      </c>
      <c r="D13" s="67" t="s">
        <v>5148</v>
      </c>
      <c r="E13" s="67" t="s">
        <v>5149</v>
      </c>
      <c r="F13" s="68"/>
      <c r="G13" s="13">
        <v>700</v>
      </c>
      <c r="H13" s="13">
        <v>73500000</v>
      </c>
      <c r="I13" s="13">
        <v>2.4124300000000001</v>
      </c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</row>
    <row r="14" spans="1:20" x14ac:dyDescent="0.3">
      <c r="A14" s="67" t="s">
        <v>4638</v>
      </c>
      <c r="B14" s="67" t="s">
        <v>4639</v>
      </c>
      <c r="C14" s="67" t="s">
        <v>124</v>
      </c>
      <c r="D14" s="67" t="s">
        <v>5148</v>
      </c>
      <c r="E14" s="67" t="s">
        <v>5149</v>
      </c>
      <c r="F14" s="68"/>
      <c r="G14" s="13">
        <v>19600</v>
      </c>
      <c r="H14" s="13">
        <v>70207200</v>
      </c>
      <c r="I14" s="13">
        <v>2.3043499999999999</v>
      </c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</row>
    <row r="15" spans="1:20" x14ac:dyDescent="0.3">
      <c r="A15" s="67" t="s">
        <v>153</v>
      </c>
      <c r="B15" s="67" t="s">
        <v>154</v>
      </c>
      <c r="C15" s="67" t="s">
        <v>124</v>
      </c>
      <c r="D15" s="67" t="s">
        <v>5148</v>
      </c>
      <c r="E15" s="67" t="s">
        <v>5149</v>
      </c>
      <c r="F15" s="68"/>
      <c r="G15" s="13">
        <v>14300</v>
      </c>
      <c r="H15" s="13">
        <v>69726800</v>
      </c>
      <c r="I15" s="13">
        <v>2.2885900000000001</v>
      </c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</row>
    <row r="16" spans="1:20" x14ac:dyDescent="0.3">
      <c r="A16" s="67" t="s">
        <v>4646</v>
      </c>
      <c r="B16" s="67" t="s">
        <v>4647</v>
      </c>
      <c r="C16" s="67" t="s">
        <v>124</v>
      </c>
      <c r="D16" s="67" t="s">
        <v>5148</v>
      </c>
      <c r="E16" s="67" t="s">
        <v>5149</v>
      </c>
      <c r="F16" s="68"/>
      <c r="G16" s="13">
        <v>7600</v>
      </c>
      <c r="H16" s="13">
        <v>69084000</v>
      </c>
      <c r="I16" s="13">
        <v>2.26749</v>
      </c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</row>
    <row r="17" spans="1:20" x14ac:dyDescent="0.3">
      <c r="A17" s="67" t="s">
        <v>4644</v>
      </c>
      <c r="B17" s="67" t="s">
        <v>4645</v>
      </c>
      <c r="C17" s="67" t="s">
        <v>124</v>
      </c>
      <c r="D17" s="67" t="s">
        <v>5148</v>
      </c>
      <c r="E17" s="67" t="s">
        <v>5149</v>
      </c>
      <c r="F17" s="68"/>
      <c r="G17" s="13">
        <v>5000</v>
      </c>
      <c r="H17" s="13">
        <v>67600000</v>
      </c>
      <c r="I17" s="13">
        <v>2.2187800000000002</v>
      </c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</row>
    <row r="18" spans="1:20" x14ac:dyDescent="0.3">
      <c r="A18" s="67" t="s">
        <v>299</v>
      </c>
      <c r="B18" s="67" t="s">
        <v>300</v>
      </c>
      <c r="C18" s="67" t="s">
        <v>124</v>
      </c>
      <c r="D18" s="67" t="s">
        <v>5152</v>
      </c>
      <c r="E18" s="67" t="s">
        <v>5153</v>
      </c>
      <c r="F18" s="68"/>
      <c r="G18" s="13">
        <v>5650</v>
      </c>
      <c r="H18" s="13">
        <v>66826760</v>
      </c>
      <c r="I18" s="13">
        <v>2.1934</v>
      </c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</row>
    <row r="19" spans="1:20" x14ac:dyDescent="0.3">
      <c r="A19" s="67" t="s">
        <v>147</v>
      </c>
      <c r="B19" s="67" t="s">
        <v>148</v>
      </c>
      <c r="C19" s="67" t="s">
        <v>124</v>
      </c>
      <c r="D19" s="67" t="s">
        <v>5148</v>
      </c>
      <c r="E19" s="67" t="s">
        <v>5149</v>
      </c>
      <c r="F19" s="68"/>
      <c r="G19" s="13">
        <v>5700</v>
      </c>
      <c r="H19" s="13">
        <v>63384000</v>
      </c>
      <c r="I19" s="13">
        <v>2.0804</v>
      </c>
      <c r="J19" s="69"/>
      <c r="K19" s="67"/>
      <c r="L19" s="67"/>
      <c r="M19" s="67"/>
      <c r="N19" s="13"/>
      <c r="O19" s="13"/>
      <c r="P19" s="13"/>
      <c r="Q19" s="13"/>
      <c r="R19" s="13"/>
      <c r="S19" s="13"/>
      <c r="T19" s="13"/>
    </row>
    <row r="20" spans="1:20" x14ac:dyDescent="0.3">
      <c r="A20" s="67" t="s">
        <v>4650</v>
      </c>
      <c r="B20" s="67" t="s">
        <v>4651</v>
      </c>
      <c r="C20" s="67" t="s">
        <v>124</v>
      </c>
      <c r="D20" s="67" t="s">
        <v>5148</v>
      </c>
      <c r="E20" s="67" t="s">
        <v>5149</v>
      </c>
      <c r="F20" s="68"/>
      <c r="G20" s="13">
        <v>21100</v>
      </c>
      <c r="H20" s="13">
        <v>63363300</v>
      </c>
      <c r="I20" s="13">
        <v>2.07972</v>
      </c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</row>
    <row r="21" spans="1:20" x14ac:dyDescent="0.3">
      <c r="A21" s="67" t="s">
        <v>4652</v>
      </c>
      <c r="B21" s="67" t="s">
        <v>4653</v>
      </c>
      <c r="C21" s="67" t="s">
        <v>124</v>
      </c>
      <c r="D21" s="67" t="s">
        <v>5148</v>
      </c>
      <c r="E21" s="67" t="s">
        <v>5149</v>
      </c>
      <c r="F21" s="68"/>
      <c r="G21" s="13">
        <v>144200</v>
      </c>
      <c r="H21" s="13">
        <v>61674340</v>
      </c>
      <c r="I21" s="13">
        <v>2.0242900000000001</v>
      </c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</row>
    <row r="22" spans="1:20" x14ac:dyDescent="0.3">
      <c r="A22" s="67" t="s">
        <v>169</v>
      </c>
      <c r="B22" s="67" t="s">
        <v>170</v>
      </c>
      <c r="C22" s="67" t="s">
        <v>124</v>
      </c>
      <c r="D22" s="67" t="s">
        <v>5148</v>
      </c>
      <c r="E22" s="67" t="s">
        <v>5149</v>
      </c>
      <c r="F22" s="68"/>
      <c r="G22" s="13">
        <v>2900</v>
      </c>
      <c r="H22" s="13">
        <v>50489000</v>
      </c>
      <c r="I22" s="13">
        <v>1.65716</v>
      </c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</row>
    <row r="23" spans="1:20" x14ac:dyDescent="0.3">
      <c r="A23" s="67" t="s">
        <v>127</v>
      </c>
      <c r="B23" s="67" t="s">
        <v>128</v>
      </c>
      <c r="C23" s="67" t="s">
        <v>124</v>
      </c>
      <c r="D23" s="67" t="s">
        <v>5152</v>
      </c>
      <c r="E23" s="67" t="s">
        <v>5153</v>
      </c>
      <c r="F23" s="68"/>
      <c r="G23" s="13">
        <v>2240</v>
      </c>
      <c r="H23" s="13">
        <v>48828598</v>
      </c>
      <c r="I23" s="13">
        <v>1.60266</v>
      </c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</row>
    <row r="24" spans="1:20" x14ac:dyDescent="0.3">
      <c r="A24" s="67" t="s">
        <v>303</v>
      </c>
      <c r="B24" s="67" t="s">
        <v>304</v>
      </c>
      <c r="C24" s="67" t="s">
        <v>124</v>
      </c>
      <c r="D24" s="67" t="s">
        <v>5146</v>
      </c>
      <c r="E24" s="67" t="s">
        <v>5147</v>
      </c>
      <c r="F24" s="68"/>
      <c r="G24" s="13">
        <v>54300</v>
      </c>
      <c r="H24" s="13">
        <v>47684010</v>
      </c>
      <c r="I24" s="13">
        <v>1.5650900000000001</v>
      </c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</row>
    <row r="25" spans="1:20" x14ac:dyDescent="0.3">
      <c r="A25" s="67" t="s">
        <v>193</v>
      </c>
      <c r="B25" s="67" t="s">
        <v>194</v>
      </c>
      <c r="C25" s="67" t="s">
        <v>124</v>
      </c>
      <c r="D25" s="67" t="s">
        <v>5148</v>
      </c>
      <c r="E25" s="67" t="s">
        <v>5149</v>
      </c>
      <c r="F25" s="68"/>
      <c r="G25" s="13">
        <v>23400</v>
      </c>
      <c r="H25" s="13">
        <v>46729800</v>
      </c>
      <c r="I25" s="13">
        <v>1.5337700000000001</v>
      </c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</row>
    <row r="26" spans="1:20" x14ac:dyDescent="0.3">
      <c r="A26" s="67" t="s">
        <v>201</v>
      </c>
      <c r="B26" s="67" t="s">
        <v>202</v>
      </c>
      <c r="C26" s="67" t="s">
        <v>124</v>
      </c>
      <c r="D26" s="67" t="s">
        <v>5152</v>
      </c>
      <c r="E26" s="67" t="s">
        <v>5153</v>
      </c>
      <c r="F26" s="68"/>
      <c r="G26" s="13">
        <v>6850</v>
      </c>
      <c r="H26" s="13">
        <v>46378408</v>
      </c>
      <c r="I26" s="13">
        <v>1.52224</v>
      </c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</row>
    <row r="27" spans="1:20" x14ac:dyDescent="0.3">
      <c r="A27" s="67" t="s">
        <v>139</v>
      </c>
      <c r="B27" s="67" t="s">
        <v>140</v>
      </c>
      <c r="C27" s="67" t="s">
        <v>124</v>
      </c>
      <c r="D27" s="67" t="s">
        <v>5148</v>
      </c>
      <c r="E27" s="67" t="s">
        <v>5149</v>
      </c>
      <c r="F27" s="68"/>
      <c r="G27" s="13">
        <v>1700</v>
      </c>
      <c r="H27" s="13">
        <v>44778000</v>
      </c>
      <c r="I27" s="13">
        <v>1.4697100000000001</v>
      </c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</row>
    <row r="28" spans="1:20" x14ac:dyDescent="0.3">
      <c r="A28" s="67" t="s">
        <v>4654</v>
      </c>
      <c r="B28" s="67" t="s">
        <v>4655</v>
      </c>
      <c r="C28" s="67" t="s">
        <v>124</v>
      </c>
      <c r="D28" s="67" t="s">
        <v>5152</v>
      </c>
      <c r="E28" s="67" t="s">
        <v>5153</v>
      </c>
      <c r="F28" s="68"/>
      <c r="G28" s="13">
        <v>10500</v>
      </c>
      <c r="H28" s="13">
        <v>42919573</v>
      </c>
      <c r="I28" s="13">
        <v>1.4087099999999999</v>
      </c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</row>
    <row r="29" spans="1:20" x14ac:dyDescent="0.3">
      <c r="A29" s="67" t="s">
        <v>141</v>
      </c>
      <c r="B29" s="67" t="s">
        <v>142</v>
      </c>
      <c r="C29" s="67" t="s">
        <v>124</v>
      </c>
      <c r="D29" s="67" t="s">
        <v>5148</v>
      </c>
      <c r="E29" s="67" t="s">
        <v>5149</v>
      </c>
      <c r="F29" s="68"/>
      <c r="G29" s="13">
        <v>9000</v>
      </c>
      <c r="H29" s="13">
        <v>42867000</v>
      </c>
      <c r="I29" s="13">
        <v>1.40699</v>
      </c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</row>
    <row r="30" spans="1:20" x14ac:dyDescent="0.3">
      <c r="A30" s="67" t="s">
        <v>179</v>
      </c>
      <c r="B30" s="67" t="s">
        <v>180</v>
      </c>
      <c r="C30" s="67" t="s">
        <v>124</v>
      </c>
      <c r="D30" s="67" t="s">
        <v>5148</v>
      </c>
      <c r="E30" s="67" t="s">
        <v>5149</v>
      </c>
      <c r="F30" s="68"/>
      <c r="G30" s="13">
        <v>2700</v>
      </c>
      <c r="H30" s="13">
        <v>41472000</v>
      </c>
      <c r="I30" s="13">
        <v>1.3612</v>
      </c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</row>
    <row r="31" spans="1:20" x14ac:dyDescent="0.3">
      <c r="A31" s="67" t="s">
        <v>4656</v>
      </c>
      <c r="B31" s="67" t="s">
        <v>4657</v>
      </c>
      <c r="C31" s="67" t="s">
        <v>124</v>
      </c>
      <c r="D31" s="67" t="s">
        <v>5148</v>
      </c>
      <c r="E31" s="67" t="s">
        <v>5149</v>
      </c>
      <c r="F31" s="68"/>
      <c r="G31" s="13">
        <v>9900</v>
      </c>
      <c r="H31" s="13">
        <v>41193900</v>
      </c>
      <c r="I31" s="13">
        <v>1.3520700000000001</v>
      </c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</row>
    <row r="32" spans="1:20" x14ac:dyDescent="0.3">
      <c r="A32" s="67" t="s">
        <v>4658</v>
      </c>
      <c r="B32" s="67" t="s">
        <v>4659</v>
      </c>
      <c r="C32" s="67" t="s">
        <v>124</v>
      </c>
      <c r="D32" s="67" t="s">
        <v>5148</v>
      </c>
      <c r="E32" s="67" t="s">
        <v>5149</v>
      </c>
      <c r="F32" s="68"/>
      <c r="G32" s="13">
        <v>17500</v>
      </c>
      <c r="H32" s="13">
        <v>40118750</v>
      </c>
      <c r="I32" s="13">
        <v>1.3167800000000001</v>
      </c>
      <c r="J32" s="69"/>
      <c r="K32" s="67"/>
      <c r="L32" s="67"/>
      <c r="M32" s="67"/>
      <c r="N32" s="13"/>
      <c r="O32" s="13"/>
      <c r="P32" s="13"/>
      <c r="Q32" s="13"/>
      <c r="R32" s="13"/>
      <c r="S32" s="13"/>
      <c r="T32" s="13"/>
    </row>
    <row r="33" spans="1:20" x14ac:dyDescent="0.3">
      <c r="A33" s="67" t="s">
        <v>231</v>
      </c>
      <c r="B33" s="67" t="s">
        <v>232</v>
      </c>
      <c r="C33" s="67" t="s">
        <v>124</v>
      </c>
      <c r="D33" s="67" t="s">
        <v>5148</v>
      </c>
      <c r="E33" s="67" t="s">
        <v>5149</v>
      </c>
      <c r="F33" s="68"/>
      <c r="G33" s="13">
        <v>4400</v>
      </c>
      <c r="H33" s="13">
        <v>37752000</v>
      </c>
      <c r="I33" s="13">
        <v>1.2391000000000001</v>
      </c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</row>
    <row r="34" spans="1:20" x14ac:dyDescent="0.3">
      <c r="A34" s="67" t="s">
        <v>203</v>
      </c>
      <c r="B34" s="67" t="s">
        <v>204</v>
      </c>
      <c r="C34" s="67" t="s">
        <v>124</v>
      </c>
      <c r="D34" s="67" t="s">
        <v>5148</v>
      </c>
      <c r="E34" s="67" t="s">
        <v>5149</v>
      </c>
      <c r="F34" s="68"/>
      <c r="G34" s="13">
        <v>26758</v>
      </c>
      <c r="H34" s="13">
        <v>36538049</v>
      </c>
      <c r="I34" s="13">
        <v>1.19926</v>
      </c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</row>
    <row r="35" spans="1:20" x14ac:dyDescent="0.3">
      <c r="A35" s="67" t="s">
        <v>332</v>
      </c>
      <c r="B35" s="67" t="s">
        <v>333</v>
      </c>
      <c r="C35" s="67" t="s">
        <v>124</v>
      </c>
      <c r="D35" s="67" t="s">
        <v>5148</v>
      </c>
      <c r="E35" s="67" t="s">
        <v>5149</v>
      </c>
      <c r="F35" s="68"/>
      <c r="G35" s="13">
        <v>6700</v>
      </c>
      <c r="H35" s="13">
        <v>35382700</v>
      </c>
      <c r="I35" s="13">
        <v>1.16134</v>
      </c>
      <c r="J35" s="69"/>
      <c r="K35" s="67"/>
      <c r="L35" s="67"/>
      <c r="M35" s="67"/>
      <c r="N35" s="13"/>
      <c r="O35" s="13"/>
      <c r="P35" s="13"/>
      <c r="Q35" s="13"/>
      <c r="R35" s="13"/>
      <c r="S35" s="13"/>
      <c r="T35" s="13"/>
    </row>
    <row r="36" spans="1:20" x14ac:dyDescent="0.3">
      <c r="A36" s="67" t="s">
        <v>191</v>
      </c>
      <c r="B36" s="67" t="s">
        <v>192</v>
      </c>
      <c r="C36" s="67" t="s">
        <v>124</v>
      </c>
      <c r="D36" s="67" t="s">
        <v>5150</v>
      </c>
      <c r="E36" s="67" t="s">
        <v>5151</v>
      </c>
      <c r="F36" s="68"/>
      <c r="G36" s="13">
        <v>215403</v>
      </c>
      <c r="H36" s="13">
        <v>34472513</v>
      </c>
      <c r="I36" s="13">
        <v>1.1314599999999999</v>
      </c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</row>
    <row r="37" spans="1:20" x14ac:dyDescent="0.3">
      <c r="A37" s="67" t="s">
        <v>338</v>
      </c>
      <c r="B37" s="67" t="s">
        <v>339</v>
      </c>
      <c r="C37" s="67" t="s">
        <v>124</v>
      </c>
      <c r="D37" s="67" t="s">
        <v>5150</v>
      </c>
      <c r="E37" s="67" t="s">
        <v>5151</v>
      </c>
      <c r="F37" s="68"/>
      <c r="G37" s="13">
        <v>51500</v>
      </c>
      <c r="H37" s="13">
        <v>32791573</v>
      </c>
      <c r="I37" s="13">
        <v>1.07629</v>
      </c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</row>
    <row r="38" spans="1:20" x14ac:dyDescent="0.3">
      <c r="A38" s="67" t="s">
        <v>4660</v>
      </c>
      <c r="B38" s="67" t="s">
        <v>4661</v>
      </c>
      <c r="C38" s="67" t="s">
        <v>124</v>
      </c>
      <c r="D38" s="67" t="s">
        <v>5148</v>
      </c>
      <c r="E38" s="67" t="s">
        <v>5149</v>
      </c>
      <c r="F38" s="68"/>
      <c r="G38" s="13">
        <v>500</v>
      </c>
      <c r="H38" s="13">
        <v>32375000</v>
      </c>
      <c r="I38" s="13">
        <v>1.0626199999999999</v>
      </c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</row>
    <row r="39" spans="1:20" x14ac:dyDescent="0.3">
      <c r="A39" s="67" t="s">
        <v>4668</v>
      </c>
      <c r="B39" s="67" t="s">
        <v>4669</v>
      </c>
      <c r="C39" s="67" t="s">
        <v>124</v>
      </c>
      <c r="D39" s="67" t="s">
        <v>5152</v>
      </c>
      <c r="E39" s="67" t="s">
        <v>5153</v>
      </c>
      <c r="F39" s="68"/>
      <c r="G39" s="13">
        <v>37100</v>
      </c>
      <c r="H39" s="13">
        <v>30089608</v>
      </c>
      <c r="I39" s="13">
        <v>0.98760999999999999</v>
      </c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</row>
    <row r="40" spans="1:20" x14ac:dyDescent="0.3">
      <c r="A40" s="67" t="s">
        <v>4670</v>
      </c>
      <c r="B40" s="67" t="s">
        <v>4671</v>
      </c>
      <c r="C40" s="67" t="s">
        <v>124</v>
      </c>
      <c r="D40" s="67" t="s">
        <v>5148</v>
      </c>
      <c r="E40" s="67" t="s">
        <v>5149</v>
      </c>
      <c r="F40" s="68"/>
      <c r="G40" s="13">
        <v>16800</v>
      </c>
      <c r="H40" s="13">
        <v>29467200</v>
      </c>
      <c r="I40" s="13">
        <v>0.96718000000000004</v>
      </c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</row>
    <row r="41" spans="1:20" x14ac:dyDescent="0.3">
      <c r="A41" s="67" t="s">
        <v>205</v>
      </c>
      <c r="B41" s="67" t="s">
        <v>206</v>
      </c>
      <c r="C41" s="67" t="s">
        <v>124</v>
      </c>
      <c r="D41" s="67" t="s">
        <v>5146</v>
      </c>
      <c r="E41" s="67" t="s">
        <v>5147</v>
      </c>
      <c r="F41" s="68"/>
      <c r="G41" s="13">
        <v>155100</v>
      </c>
      <c r="H41" s="13">
        <v>29124260</v>
      </c>
      <c r="I41" s="13">
        <v>0.95591999999999999</v>
      </c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</row>
    <row r="42" spans="1:20" x14ac:dyDescent="0.3">
      <c r="A42" s="67" t="s">
        <v>5171</v>
      </c>
      <c r="B42" s="67" t="s">
        <v>5172</v>
      </c>
      <c r="C42" s="67" t="s">
        <v>124</v>
      </c>
      <c r="D42" s="67" t="s">
        <v>5173</v>
      </c>
      <c r="E42" s="67" t="s">
        <v>5151</v>
      </c>
      <c r="F42" s="68"/>
      <c r="G42" s="13">
        <v>49000</v>
      </c>
      <c r="H42" s="13">
        <v>28418246</v>
      </c>
      <c r="I42" s="13">
        <v>0.93274999999999997</v>
      </c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</row>
    <row r="43" spans="1:20" x14ac:dyDescent="0.3">
      <c r="A43" s="67" t="s">
        <v>248</v>
      </c>
      <c r="B43" s="67" t="s">
        <v>249</v>
      </c>
      <c r="C43" s="67" t="s">
        <v>124</v>
      </c>
      <c r="D43" s="67" t="s">
        <v>5150</v>
      </c>
      <c r="E43" s="67" t="s">
        <v>5151</v>
      </c>
      <c r="F43" s="68"/>
      <c r="G43" s="13">
        <v>80600</v>
      </c>
      <c r="H43" s="13">
        <v>27506854</v>
      </c>
      <c r="I43" s="13">
        <v>0.90283000000000002</v>
      </c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</row>
    <row r="44" spans="1:20" x14ac:dyDescent="0.3">
      <c r="A44" s="67" t="s">
        <v>165</v>
      </c>
      <c r="B44" s="67" t="s">
        <v>166</v>
      </c>
      <c r="C44" s="67" t="s">
        <v>124</v>
      </c>
      <c r="D44" s="67" t="s">
        <v>5148</v>
      </c>
      <c r="E44" s="67" t="s">
        <v>5149</v>
      </c>
      <c r="F44" s="68"/>
      <c r="G44" s="13">
        <v>53300</v>
      </c>
      <c r="H44" s="13">
        <v>27449500</v>
      </c>
      <c r="I44" s="13">
        <v>0.90095000000000003</v>
      </c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</row>
    <row r="45" spans="1:20" x14ac:dyDescent="0.3">
      <c r="A45" s="67" t="s">
        <v>163</v>
      </c>
      <c r="B45" s="67" t="s">
        <v>164</v>
      </c>
      <c r="C45" s="67" t="s">
        <v>124</v>
      </c>
      <c r="D45" s="67" t="s">
        <v>5148</v>
      </c>
      <c r="E45" s="67" t="s">
        <v>5149</v>
      </c>
      <c r="F45" s="68"/>
      <c r="G45" s="13">
        <v>3800</v>
      </c>
      <c r="H45" s="13">
        <v>27147200</v>
      </c>
      <c r="I45" s="13">
        <v>0.89102999999999999</v>
      </c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</row>
    <row r="46" spans="1:20" x14ac:dyDescent="0.3">
      <c r="A46" s="67" t="s">
        <v>4686</v>
      </c>
      <c r="B46" s="67" t="s">
        <v>4687</v>
      </c>
      <c r="C46" s="67" t="s">
        <v>124</v>
      </c>
      <c r="D46" s="67" t="s">
        <v>5148</v>
      </c>
      <c r="E46" s="67" t="s">
        <v>5149</v>
      </c>
      <c r="F46" s="68"/>
      <c r="G46" s="13">
        <v>3900</v>
      </c>
      <c r="H46" s="13">
        <v>27066000</v>
      </c>
      <c r="I46" s="13">
        <v>0.88836999999999999</v>
      </c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</row>
    <row r="47" spans="1:20" x14ac:dyDescent="0.3">
      <c r="A47" s="67" t="s">
        <v>4672</v>
      </c>
      <c r="B47" s="67" t="s">
        <v>4673</v>
      </c>
      <c r="C47" s="67" t="s">
        <v>124</v>
      </c>
      <c r="D47" s="67" t="s">
        <v>5148</v>
      </c>
      <c r="E47" s="67" t="s">
        <v>5149</v>
      </c>
      <c r="F47" s="68"/>
      <c r="G47" s="13">
        <v>3700</v>
      </c>
      <c r="H47" s="13">
        <v>26270000</v>
      </c>
      <c r="I47" s="13">
        <v>0.86224000000000001</v>
      </c>
      <c r="J47" s="69"/>
      <c r="K47" s="67"/>
      <c r="L47" s="67"/>
      <c r="M47" s="67"/>
      <c r="N47" s="13"/>
      <c r="O47" s="13"/>
      <c r="P47" s="13"/>
      <c r="Q47" s="13"/>
      <c r="R47" s="13"/>
      <c r="S47" s="13"/>
      <c r="T47" s="13"/>
    </row>
    <row r="48" spans="1:20" x14ac:dyDescent="0.3">
      <c r="A48" s="67" t="s">
        <v>199</v>
      </c>
      <c r="B48" s="67" t="s">
        <v>200</v>
      </c>
      <c r="C48" s="67" t="s">
        <v>124</v>
      </c>
      <c r="D48" s="67" t="s">
        <v>5148</v>
      </c>
      <c r="E48" s="67" t="s">
        <v>5149</v>
      </c>
      <c r="F48" s="68"/>
      <c r="G48" s="13">
        <v>600</v>
      </c>
      <c r="H48" s="13">
        <v>26130000</v>
      </c>
      <c r="I48" s="13">
        <v>0.85763999999999996</v>
      </c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</row>
    <row r="49" spans="1:20" x14ac:dyDescent="0.3">
      <c r="A49" s="67" t="s">
        <v>4694</v>
      </c>
      <c r="B49" s="67" t="s">
        <v>4695</v>
      </c>
      <c r="C49" s="67" t="s">
        <v>124</v>
      </c>
      <c r="D49" s="67" t="s">
        <v>5152</v>
      </c>
      <c r="E49" s="67" t="s">
        <v>5153</v>
      </c>
      <c r="F49" s="68"/>
      <c r="G49" s="13">
        <v>33700</v>
      </c>
      <c r="H49" s="13">
        <v>25989245</v>
      </c>
      <c r="I49" s="13">
        <v>0.85302</v>
      </c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</row>
    <row r="50" spans="1:20" x14ac:dyDescent="0.3">
      <c r="A50" s="67" t="s">
        <v>281</v>
      </c>
      <c r="B50" s="67" t="s">
        <v>282</v>
      </c>
      <c r="C50" s="67" t="s">
        <v>124</v>
      </c>
      <c r="D50" s="67" t="s">
        <v>5148</v>
      </c>
      <c r="E50" s="67" t="s">
        <v>5149</v>
      </c>
      <c r="F50" s="68"/>
      <c r="G50" s="13">
        <v>4200</v>
      </c>
      <c r="H50" s="13">
        <v>25368000</v>
      </c>
      <c r="I50" s="13">
        <v>0.83262999999999998</v>
      </c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</row>
    <row r="51" spans="1:20" x14ac:dyDescent="0.3">
      <c r="A51" s="67" t="s">
        <v>4674</v>
      </c>
      <c r="B51" s="67" t="s">
        <v>4675</v>
      </c>
      <c r="C51" s="67" t="s">
        <v>124</v>
      </c>
      <c r="D51" s="67" t="s">
        <v>5148</v>
      </c>
      <c r="E51" s="67" t="s">
        <v>5149</v>
      </c>
      <c r="F51" s="68"/>
      <c r="G51" s="13">
        <v>2200</v>
      </c>
      <c r="H51" s="13">
        <v>24387000</v>
      </c>
      <c r="I51" s="13">
        <v>0.80042999999999997</v>
      </c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</row>
    <row r="52" spans="1:20" x14ac:dyDescent="0.3">
      <c r="A52" s="67" t="s">
        <v>4682</v>
      </c>
      <c r="B52" s="67" t="s">
        <v>4683</v>
      </c>
      <c r="C52" s="67" t="s">
        <v>124</v>
      </c>
      <c r="D52" s="67" t="s">
        <v>5152</v>
      </c>
      <c r="E52" s="67" t="s">
        <v>5153</v>
      </c>
      <c r="F52" s="68"/>
      <c r="G52" s="13">
        <v>8850</v>
      </c>
      <c r="H52" s="13">
        <v>23311026</v>
      </c>
      <c r="I52" s="13">
        <v>0.76512000000000002</v>
      </c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</row>
    <row r="53" spans="1:20" x14ac:dyDescent="0.3">
      <c r="A53" s="67" t="s">
        <v>4662</v>
      </c>
      <c r="B53" s="67" t="s">
        <v>4663</v>
      </c>
      <c r="C53" s="67" t="s">
        <v>124</v>
      </c>
      <c r="D53" s="67" t="s">
        <v>5148</v>
      </c>
      <c r="E53" s="67" t="s">
        <v>5149</v>
      </c>
      <c r="F53" s="68"/>
      <c r="G53" s="13">
        <v>7700</v>
      </c>
      <c r="H53" s="13">
        <v>23177000</v>
      </c>
      <c r="I53" s="13">
        <v>0.76071999999999995</v>
      </c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</row>
    <row r="54" spans="1:20" x14ac:dyDescent="0.3">
      <c r="A54" s="67" t="s">
        <v>133</v>
      </c>
      <c r="B54" s="67" t="s">
        <v>134</v>
      </c>
      <c r="C54" s="67" t="s">
        <v>124</v>
      </c>
      <c r="D54" s="67" t="s">
        <v>5148</v>
      </c>
      <c r="E54" s="67" t="s">
        <v>5149</v>
      </c>
      <c r="F54" s="68"/>
      <c r="G54" s="13">
        <v>13755</v>
      </c>
      <c r="H54" s="13">
        <v>23025870</v>
      </c>
      <c r="I54" s="13">
        <v>0.75575999999999999</v>
      </c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</row>
    <row r="55" spans="1:20" x14ac:dyDescent="0.3">
      <c r="A55" s="67" t="s">
        <v>4680</v>
      </c>
      <c r="B55" s="67" t="s">
        <v>4681</v>
      </c>
      <c r="C55" s="67" t="s">
        <v>124</v>
      </c>
      <c r="D55" s="67" t="s">
        <v>5154</v>
      </c>
      <c r="E55" s="67" t="s">
        <v>5155</v>
      </c>
      <c r="F55" s="68"/>
      <c r="G55" s="13">
        <v>10100</v>
      </c>
      <c r="H55" s="13">
        <v>22996260</v>
      </c>
      <c r="I55" s="13">
        <v>0.75478999999999996</v>
      </c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</row>
    <row r="56" spans="1:20" x14ac:dyDescent="0.3">
      <c r="A56" s="67" t="s">
        <v>263</v>
      </c>
      <c r="B56" s="67" t="s">
        <v>264</v>
      </c>
      <c r="C56" s="67" t="s">
        <v>124</v>
      </c>
      <c r="D56" s="67" t="s">
        <v>5152</v>
      </c>
      <c r="E56" s="67" t="s">
        <v>5153</v>
      </c>
      <c r="F56" s="68"/>
      <c r="G56" s="13">
        <v>53650</v>
      </c>
      <c r="H56" s="13">
        <v>22223800</v>
      </c>
      <c r="I56" s="13">
        <v>0.72943000000000002</v>
      </c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</row>
    <row r="57" spans="1:20" x14ac:dyDescent="0.3">
      <c r="A57" s="67" t="s">
        <v>4708</v>
      </c>
      <c r="B57" s="67" t="s">
        <v>4709</v>
      </c>
      <c r="C57" s="67" t="s">
        <v>124</v>
      </c>
      <c r="D57" s="67" t="s">
        <v>5148</v>
      </c>
      <c r="E57" s="67" t="s">
        <v>5149</v>
      </c>
      <c r="F57" s="68"/>
      <c r="G57" s="13">
        <v>28000</v>
      </c>
      <c r="H57" s="13">
        <v>21952000</v>
      </c>
      <c r="I57" s="13">
        <v>0.72050999999999998</v>
      </c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</row>
    <row r="58" spans="1:20" x14ac:dyDescent="0.3">
      <c r="A58" s="67" t="s">
        <v>4664</v>
      </c>
      <c r="B58" s="67" t="s">
        <v>4665</v>
      </c>
      <c r="C58" s="67" t="s">
        <v>124</v>
      </c>
      <c r="D58" s="67" t="s">
        <v>5148</v>
      </c>
      <c r="E58" s="67" t="s">
        <v>5149</v>
      </c>
      <c r="F58" s="68"/>
      <c r="G58" s="13">
        <v>5200</v>
      </c>
      <c r="H58" s="13">
        <v>21923200</v>
      </c>
      <c r="I58" s="13">
        <v>0.71957000000000004</v>
      </c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</row>
    <row r="59" spans="1:20" x14ac:dyDescent="0.3">
      <c r="A59" s="67" t="s">
        <v>4666</v>
      </c>
      <c r="B59" s="67" t="s">
        <v>4667</v>
      </c>
      <c r="C59" s="67" t="s">
        <v>124</v>
      </c>
      <c r="D59" s="67" t="s">
        <v>5148</v>
      </c>
      <c r="E59" s="67" t="s">
        <v>5149</v>
      </c>
      <c r="F59" s="68"/>
      <c r="G59" s="13">
        <v>2100</v>
      </c>
      <c r="H59" s="13">
        <v>21378000</v>
      </c>
      <c r="I59" s="13">
        <v>0.70167000000000002</v>
      </c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</row>
    <row r="60" spans="1:20" x14ac:dyDescent="0.3">
      <c r="A60" s="67" t="s">
        <v>4684</v>
      </c>
      <c r="B60" s="67" t="s">
        <v>4685</v>
      </c>
      <c r="C60" s="67" t="s">
        <v>124</v>
      </c>
      <c r="D60" s="67" t="s">
        <v>5148</v>
      </c>
      <c r="E60" s="67" t="s">
        <v>5149</v>
      </c>
      <c r="F60" s="68"/>
      <c r="G60" s="13">
        <v>26400</v>
      </c>
      <c r="H60" s="13">
        <v>21252000</v>
      </c>
      <c r="I60" s="13">
        <v>0.69754000000000005</v>
      </c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</row>
    <row r="61" spans="1:20" x14ac:dyDescent="0.3">
      <c r="A61" s="67" t="s">
        <v>4692</v>
      </c>
      <c r="B61" s="67" t="s">
        <v>4693</v>
      </c>
      <c r="C61" s="67" t="s">
        <v>124</v>
      </c>
      <c r="D61" s="67" t="s">
        <v>5148</v>
      </c>
      <c r="E61" s="67" t="s">
        <v>5149</v>
      </c>
      <c r="F61" s="68"/>
      <c r="G61" s="13">
        <v>3200</v>
      </c>
      <c r="H61" s="13">
        <v>20512000</v>
      </c>
      <c r="I61" s="13">
        <v>0.67325000000000002</v>
      </c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</row>
    <row r="62" spans="1:20" x14ac:dyDescent="0.3">
      <c r="A62" s="67" t="s">
        <v>137</v>
      </c>
      <c r="B62" s="67" t="s">
        <v>138</v>
      </c>
      <c r="C62" s="67" t="s">
        <v>124</v>
      </c>
      <c r="D62" s="67" t="s">
        <v>5148</v>
      </c>
      <c r="E62" s="67" t="s">
        <v>5149</v>
      </c>
      <c r="F62" s="68"/>
      <c r="G62" s="13">
        <v>2600</v>
      </c>
      <c r="H62" s="13">
        <v>20428200</v>
      </c>
      <c r="I62" s="13">
        <v>0.67049999999999998</v>
      </c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</row>
    <row r="63" spans="1:20" x14ac:dyDescent="0.3">
      <c r="A63" s="67" t="s">
        <v>305</v>
      </c>
      <c r="B63" s="67" t="s">
        <v>306</v>
      </c>
      <c r="C63" s="67" t="s">
        <v>124</v>
      </c>
      <c r="D63" s="67" t="s">
        <v>5148</v>
      </c>
      <c r="E63" s="67" t="s">
        <v>5149</v>
      </c>
      <c r="F63" s="68"/>
      <c r="G63" s="13">
        <v>2500</v>
      </c>
      <c r="H63" s="13">
        <v>19782500</v>
      </c>
      <c r="I63" s="13">
        <v>0.64929999999999999</v>
      </c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</row>
    <row r="64" spans="1:20" x14ac:dyDescent="0.3">
      <c r="A64" s="67" t="s">
        <v>4704</v>
      </c>
      <c r="B64" s="67" t="s">
        <v>4705</v>
      </c>
      <c r="C64" s="67" t="s">
        <v>124</v>
      </c>
      <c r="D64" s="67" t="s">
        <v>5148</v>
      </c>
      <c r="E64" s="67" t="s">
        <v>5149</v>
      </c>
      <c r="F64" s="68"/>
      <c r="G64" s="13">
        <v>2200</v>
      </c>
      <c r="H64" s="13">
        <v>19250000</v>
      </c>
      <c r="I64" s="13">
        <v>0.63183</v>
      </c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</row>
    <row r="65" spans="1:20" x14ac:dyDescent="0.3">
      <c r="A65" s="67" t="s">
        <v>4700</v>
      </c>
      <c r="B65" s="67" t="s">
        <v>4701</v>
      </c>
      <c r="C65" s="67" t="s">
        <v>124</v>
      </c>
      <c r="D65" s="67" t="s">
        <v>5148</v>
      </c>
      <c r="E65" s="67" t="s">
        <v>5149</v>
      </c>
      <c r="F65" s="68"/>
      <c r="G65" s="13">
        <v>13100</v>
      </c>
      <c r="H65" s="13">
        <v>18877100</v>
      </c>
      <c r="I65" s="13">
        <v>0.61958999999999997</v>
      </c>
      <c r="J65" s="69"/>
      <c r="K65" s="67"/>
      <c r="L65" s="67"/>
      <c r="M65" s="13"/>
      <c r="N65" s="13"/>
      <c r="O65" s="13"/>
      <c r="P65" s="13"/>
      <c r="Q65" s="13"/>
      <c r="R65" s="13"/>
      <c r="S65" s="13"/>
      <c r="T65" s="13"/>
    </row>
    <row r="66" spans="1:20" x14ac:dyDescent="0.3">
      <c r="A66" s="67" t="s">
        <v>4688</v>
      </c>
      <c r="B66" s="67" t="s">
        <v>4689</v>
      </c>
      <c r="C66" s="67" t="s">
        <v>124</v>
      </c>
      <c r="D66" s="67" t="s">
        <v>5148</v>
      </c>
      <c r="E66" s="67" t="s">
        <v>5149</v>
      </c>
      <c r="F66" s="68"/>
      <c r="G66" s="13">
        <v>300</v>
      </c>
      <c r="H66" s="13">
        <v>18870000</v>
      </c>
      <c r="I66" s="13">
        <v>0.61934999999999996</v>
      </c>
      <c r="J66" s="69"/>
      <c r="K66" s="67"/>
      <c r="L66" s="67"/>
      <c r="M66" s="67"/>
      <c r="N66" s="67"/>
      <c r="O66" s="67"/>
      <c r="P66" s="67"/>
      <c r="Q66" s="67"/>
      <c r="R66" s="67"/>
      <c r="S66" s="67"/>
      <c r="T66" s="13"/>
    </row>
    <row r="67" spans="1:20" x14ac:dyDescent="0.3">
      <c r="A67" s="67" t="s">
        <v>4696</v>
      </c>
      <c r="B67" s="67" t="s">
        <v>4697</v>
      </c>
      <c r="C67" s="67" t="s">
        <v>124</v>
      </c>
      <c r="D67" s="67" t="s">
        <v>5150</v>
      </c>
      <c r="E67" s="67" t="s">
        <v>5151</v>
      </c>
      <c r="F67" s="68"/>
      <c r="G67" s="13">
        <v>40000</v>
      </c>
      <c r="H67" s="13">
        <v>18712053</v>
      </c>
      <c r="I67" s="13">
        <v>0.61416999999999999</v>
      </c>
      <c r="J67" s="69"/>
      <c r="K67" s="13"/>
      <c r="L67" s="13"/>
      <c r="M67" s="13"/>
      <c r="N67" s="13"/>
      <c r="O67" s="13"/>
      <c r="P67" s="13"/>
      <c r="Q67" s="13"/>
      <c r="R67" s="13"/>
      <c r="S67" s="13"/>
      <c r="T67" s="13"/>
    </row>
    <row r="68" spans="1:20" x14ac:dyDescent="0.3">
      <c r="A68" s="67" t="s">
        <v>189</v>
      </c>
      <c r="B68" s="67" t="s">
        <v>190</v>
      </c>
      <c r="C68" s="67" t="s">
        <v>124</v>
      </c>
      <c r="D68" s="67" t="s">
        <v>5148</v>
      </c>
      <c r="E68" s="67" t="s">
        <v>5149</v>
      </c>
      <c r="F68" s="68"/>
      <c r="G68" s="13">
        <v>900</v>
      </c>
      <c r="H68" s="13">
        <v>18648000</v>
      </c>
      <c r="I68" s="13">
        <v>0.61207</v>
      </c>
      <c r="J68" s="69"/>
      <c r="K68" s="67"/>
      <c r="L68" s="67"/>
      <c r="M68" s="67"/>
      <c r="N68" s="13"/>
      <c r="O68" s="13"/>
      <c r="P68" s="13"/>
      <c r="Q68" s="13"/>
      <c r="R68" s="13"/>
      <c r="S68" s="13"/>
      <c r="T68" s="13"/>
    </row>
    <row r="69" spans="1:20" x14ac:dyDescent="0.3">
      <c r="A69" s="67" t="s">
        <v>4706</v>
      </c>
      <c r="B69" s="67" t="s">
        <v>4707</v>
      </c>
      <c r="C69" s="67" t="s">
        <v>241</v>
      </c>
      <c r="D69" s="67" t="s">
        <v>5152</v>
      </c>
      <c r="E69" s="67" t="s">
        <v>5153</v>
      </c>
      <c r="F69" s="68"/>
      <c r="G69" s="13">
        <v>72600</v>
      </c>
      <c r="H69" s="13">
        <v>17357100</v>
      </c>
      <c r="I69" s="13">
        <v>0.56969999999999998</v>
      </c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</row>
    <row r="70" spans="1:20" x14ac:dyDescent="0.3">
      <c r="A70" s="67" t="s">
        <v>185</v>
      </c>
      <c r="B70" s="67" t="s">
        <v>186</v>
      </c>
      <c r="C70" s="67" t="s">
        <v>124</v>
      </c>
      <c r="D70" s="67" t="s">
        <v>5152</v>
      </c>
      <c r="E70" s="67" t="s">
        <v>5153</v>
      </c>
      <c r="F70" s="68"/>
      <c r="G70" s="13">
        <v>67396</v>
      </c>
      <c r="H70" s="13">
        <v>17231889</v>
      </c>
      <c r="I70" s="13">
        <v>0.56559000000000004</v>
      </c>
      <c r="J70" s="69"/>
      <c r="K70" s="67"/>
      <c r="L70" s="67"/>
      <c r="M70" s="67"/>
      <c r="N70" s="67"/>
      <c r="O70" s="67"/>
      <c r="P70" s="13"/>
      <c r="Q70" s="13"/>
      <c r="R70" s="13"/>
      <c r="S70" s="13"/>
      <c r="T70" s="13"/>
    </row>
    <row r="71" spans="1:20" x14ac:dyDescent="0.3">
      <c r="A71" s="67" t="s">
        <v>4678</v>
      </c>
      <c r="B71" s="67" t="s">
        <v>4679</v>
      </c>
      <c r="C71" s="67" t="s">
        <v>124</v>
      </c>
      <c r="D71" s="67" t="s">
        <v>5148</v>
      </c>
      <c r="E71" s="67" t="s">
        <v>5149</v>
      </c>
      <c r="F71" s="68"/>
      <c r="G71" s="13">
        <v>2800</v>
      </c>
      <c r="H71" s="13">
        <v>16996000</v>
      </c>
      <c r="I71" s="13">
        <v>0.55784999999999996</v>
      </c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</row>
    <row r="72" spans="1:20" x14ac:dyDescent="0.3">
      <c r="A72" s="67" t="s">
        <v>175</v>
      </c>
      <c r="B72" s="67" t="s">
        <v>176</v>
      </c>
      <c r="C72" s="67" t="s">
        <v>124</v>
      </c>
      <c r="D72" s="67" t="s">
        <v>5148</v>
      </c>
      <c r="E72" s="67" t="s">
        <v>5149</v>
      </c>
      <c r="F72" s="68"/>
      <c r="G72" s="13">
        <v>5300</v>
      </c>
      <c r="H72" s="13">
        <v>16975900</v>
      </c>
      <c r="I72" s="13">
        <v>0.55718999999999996</v>
      </c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</row>
    <row r="73" spans="1:20" x14ac:dyDescent="0.3">
      <c r="A73" s="67" t="s">
        <v>4698</v>
      </c>
      <c r="B73" s="67" t="s">
        <v>4699</v>
      </c>
      <c r="C73" s="67" t="s">
        <v>241</v>
      </c>
      <c r="D73" s="67" t="s">
        <v>5148</v>
      </c>
      <c r="E73" s="67" t="s">
        <v>5149</v>
      </c>
      <c r="F73" s="68"/>
      <c r="G73" s="13">
        <v>52</v>
      </c>
      <c r="H73" s="13">
        <v>16952000</v>
      </c>
      <c r="I73" s="13">
        <v>0.55640000000000001</v>
      </c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</row>
    <row r="74" spans="1:20" x14ac:dyDescent="0.3">
      <c r="A74" s="67" t="s">
        <v>4702</v>
      </c>
      <c r="B74" s="67" t="s">
        <v>4703</v>
      </c>
      <c r="C74" s="67" t="s">
        <v>124</v>
      </c>
      <c r="D74" s="67" t="s">
        <v>5148</v>
      </c>
      <c r="E74" s="67" t="s">
        <v>5149</v>
      </c>
      <c r="F74" s="68"/>
      <c r="G74" s="13">
        <v>2500</v>
      </c>
      <c r="H74" s="13">
        <v>16900000</v>
      </c>
      <c r="I74" s="13">
        <v>0.55469000000000002</v>
      </c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</row>
    <row r="75" spans="1:20" x14ac:dyDescent="0.3">
      <c r="A75" s="67" t="s">
        <v>267</v>
      </c>
      <c r="B75" s="67" t="s">
        <v>268</v>
      </c>
      <c r="C75" s="67" t="s">
        <v>124</v>
      </c>
      <c r="D75" s="67" t="s">
        <v>5148</v>
      </c>
      <c r="E75" s="67" t="s">
        <v>5149</v>
      </c>
      <c r="F75" s="68"/>
      <c r="G75" s="13">
        <v>2300</v>
      </c>
      <c r="H75" s="13">
        <v>16833700</v>
      </c>
      <c r="I75" s="13">
        <v>0.55252000000000001</v>
      </c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</row>
    <row r="76" spans="1:20" x14ac:dyDescent="0.3">
      <c r="A76" s="67" t="s">
        <v>242</v>
      </c>
      <c r="B76" s="67" t="s">
        <v>243</v>
      </c>
      <c r="C76" s="67" t="s">
        <v>241</v>
      </c>
      <c r="D76" s="67" t="s">
        <v>5152</v>
      </c>
      <c r="E76" s="67" t="s">
        <v>5153</v>
      </c>
      <c r="F76" s="68"/>
      <c r="G76" s="13">
        <v>89700</v>
      </c>
      <c r="H76" s="13">
        <v>16605248</v>
      </c>
      <c r="I76" s="13">
        <v>0.54501999999999995</v>
      </c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</row>
    <row r="77" spans="1:20" x14ac:dyDescent="0.3">
      <c r="A77" s="67" t="s">
        <v>211</v>
      </c>
      <c r="B77" s="67" t="s">
        <v>212</v>
      </c>
      <c r="C77" s="67" t="s">
        <v>124</v>
      </c>
      <c r="D77" s="67" t="s">
        <v>5152</v>
      </c>
      <c r="E77" s="67" t="s">
        <v>5153</v>
      </c>
      <c r="F77" s="68"/>
      <c r="G77" s="13">
        <v>7900</v>
      </c>
      <c r="H77" s="13">
        <v>16159051</v>
      </c>
      <c r="I77" s="13">
        <v>0.53037999999999996</v>
      </c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</row>
    <row r="78" spans="1:20" x14ac:dyDescent="0.3">
      <c r="A78" s="67" t="s">
        <v>4690</v>
      </c>
      <c r="B78" s="67" t="s">
        <v>4691</v>
      </c>
      <c r="C78" s="67" t="s">
        <v>124</v>
      </c>
      <c r="D78" s="67" t="s">
        <v>5148</v>
      </c>
      <c r="E78" s="67" t="s">
        <v>5149</v>
      </c>
      <c r="F78" s="68"/>
      <c r="G78" s="13">
        <v>6300</v>
      </c>
      <c r="H78" s="13">
        <v>15422400</v>
      </c>
      <c r="I78" s="13">
        <v>0.50619999999999998</v>
      </c>
      <c r="J78" s="69"/>
      <c r="K78" s="67"/>
      <c r="L78" s="67"/>
      <c r="M78" s="67"/>
      <c r="N78" s="67"/>
      <c r="O78" s="13"/>
      <c r="P78" s="13"/>
      <c r="Q78" s="13"/>
      <c r="R78" s="13"/>
      <c r="S78" s="13"/>
      <c r="T78" s="13"/>
    </row>
    <row r="79" spans="1:20" x14ac:dyDescent="0.3">
      <c r="A79" s="67" t="s">
        <v>167</v>
      </c>
      <c r="B79" s="67" t="s">
        <v>168</v>
      </c>
      <c r="C79" s="67" t="s">
        <v>124</v>
      </c>
      <c r="D79" s="67" t="s">
        <v>5154</v>
      </c>
      <c r="E79" s="67" t="s">
        <v>5155</v>
      </c>
      <c r="F79" s="68"/>
      <c r="G79" s="13">
        <v>33000</v>
      </c>
      <c r="H79" s="13">
        <v>14641945</v>
      </c>
      <c r="I79" s="13">
        <v>0.48058000000000001</v>
      </c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</row>
    <row r="80" spans="1:20" x14ac:dyDescent="0.3">
      <c r="A80" s="67" t="s">
        <v>4564</v>
      </c>
      <c r="B80" s="67" t="s">
        <v>4565</v>
      </c>
      <c r="C80" s="67" t="s">
        <v>124</v>
      </c>
      <c r="D80" s="67" t="s">
        <v>5154</v>
      </c>
      <c r="E80" s="67" t="s">
        <v>5155</v>
      </c>
      <c r="F80" s="68"/>
      <c r="G80" s="13">
        <v>38800</v>
      </c>
      <c r="H80" s="13">
        <v>13862909</v>
      </c>
      <c r="I80" s="13">
        <v>0.45501000000000003</v>
      </c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</row>
    <row r="81" spans="1:20" x14ac:dyDescent="0.3">
      <c r="A81" s="67" t="s">
        <v>246</v>
      </c>
      <c r="B81" s="67" t="s">
        <v>247</v>
      </c>
      <c r="C81" s="67" t="s">
        <v>241</v>
      </c>
      <c r="D81" s="67" t="s">
        <v>5152</v>
      </c>
      <c r="E81" s="67" t="s">
        <v>5153</v>
      </c>
      <c r="F81" s="68"/>
      <c r="G81" s="13">
        <v>40036</v>
      </c>
      <c r="H81" s="13">
        <v>13859092</v>
      </c>
      <c r="I81" s="13">
        <v>0.45489000000000002</v>
      </c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</row>
    <row r="82" spans="1:20" x14ac:dyDescent="0.3">
      <c r="A82" s="67" t="s">
        <v>4710</v>
      </c>
      <c r="B82" s="67" t="s">
        <v>4711</v>
      </c>
      <c r="C82" s="67" t="s">
        <v>124</v>
      </c>
      <c r="D82" s="67" t="s">
        <v>5148</v>
      </c>
      <c r="E82" s="67" t="s">
        <v>5149</v>
      </c>
      <c r="F82" s="68"/>
      <c r="G82" s="13">
        <v>1700</v>
      </c>
      <c r="H82" s="13">
        <v>13515000</v>
      </c>
      <c r="I82" s="13">
        <v>0.44358999999999998</v>
      </c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</row>
    <row r="83" spans="1:20" x14ac:dyDescent="0.3">
      <c r="A83" s="67" t="s">
        <v>346</v>
      </c>
      <c r="B83" s="67" t="s">
        <v>347</v>
      </c>
      <c r="C83" s="67" t="s">
        <v>124</v>
      </c>
      <c r="D83" s="67" t="s">
        <v>5148</v>
      </c>
      <c r="E83" s="67" t="s">
        <v>5149</v>
      </c>
      <c r="F83" s="68"/>
      <c r="G83" s="13">
        <v>2400</v>
      </c>
      <c r="H83" s="13">
        <v>12768000</v>
      </c>
      <c r="I83" s="13">
        <v>0.41907</v>
      </c>
      <c r="J83" s="69"/>
      <c r="K83" s="67"/>
      <c r="L83" s="67"/>
      <c r="M83" s="67"/>
      <c r="N83" s="67"/>
      <c r="O83" s="67"/>
      <c r="P83" s="67"/>
      <c r="Q83" s="13"/>
      <c r="R83" s="13"/>
      <c r="S83" s="13"/>
      <c r="T83" s="13"/>
    </row>
    <row r="84" spans="1:20" x14ac:dyDescent="0.3">
      <c r="A84" s="67" t="s">
        <v>4714</v>
      </c>
      <c r="B84" s="67" t="s">
        <v>4715</v>
      </c>
      <c r="C84" s="67" t="s">
        <v>124</v>
      </c>
      <c r="D84" s="67" t="s">
        <v>5148</v>
      </c>
      <c r="E84" s="67" t="s">
        <v>5149</v>
      </c>
      <c r="F84" s="68"/>
      <c r="G84" s="13">
        <v>3300</v>
      </c>
      <c r="H84" s="13">
        <v>12639000</v>
      </c>
      <c r="I84" s="13">
        <v>0.41483999999999999</v>
      </c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</row>
    <row r="85" spans="1:20" x14ac:dyDescent="0.3">
      <c r="A85" s="67" t="s">
        <v>181</v>
      </c>
      <c r="B85" s="67" t="s">
        <v>182</v>
      </c>
      <c r="C85" s="67" t="s">
        <v>124</v>
      </c>
      <c r="D85" s="67" t="s">
        <v>5148</v>
      </c>
      <c r="E85" s="67" t="s">
        <v>5149</v>
      </c>
      <c r="F85" s="68"/>
      <c r="G85" s="13">
        <v>1800</v>
      </c>
      <c r="H85" s="13">
        <v>11725200</v>
      </c>
      <c r="I85" s="13">
        <v>0.38485000000000003</v>
      </c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</row>
    <row r="86" spans="1:20" x14ac:dyDescent="0.3">
      <c r="A86" s="67" t="s">
        <v>4720</v>
      </c>
      <c r="B86" s="67" t="s">
        <v>4721</v>
      </c>
      <c r="C86" s="67" t="s">
        <v>241</v>
      </c>
      <c r="D86" s="67" t="s">
        <v>5148</v>
      </c>
      <c r="E86" s="67" t="s">
        <v>5149</v>
      </c>
      <c r="F86" s="68"/>
      <c r="G86" s="13">
        <v>18</v>
      </c>
      <c r="H86" s="13">
        <v>11682000</v>
      </c>
      <c r="I86" s="13">
        <v>0.38342999999999999</v>
      </c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</row>
    <row r="87" spans="1:20" x14ac:dyDescent="0.3">
      <c r="A87" s="67" t="s">
        <v>4716</v>
      </c>
      <c r="B87" s="67" t="s">
        <v>4717</v>
      </c>
      <c r="C87" s="67" t="s">
        <v>124</v>
      </c>
      <c r="D87" s="67" t="s">
        <v>5152</v>
      </c>
      <c r="E87" s="67" t="s">
        <v>5153</v>
      </c>
      <c r="F87" s="68"/>
      <c r="G87" s="13">
        <v>665</v>
      </c>
      <c r="H87" s="13">
        <v>11670655</v>
      </c>
      <c r="I87" s="13">
        <v>0.38306000000000001</v>
      </c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</row>
    <row r="88" spans="1:20" x14ac:dyDescent="0.3">
      <c r="A88" s="67" t="s">
        <v>4718</v>
      </c>
      <c r="B88" s="67" t="s">
        <v>4719</v>
      </c>
      <c r="C88" s="67" t="s">
        <v>124</v>
      </c>
      <c r="D88" s="67" t="s">
        <v>5152</v>
      </c>
      <c r="E88" s="67" t="s">
        <v>5153</v>
      </c>
      <c r="F88" s="68"/>
      <c r="G88" s="13">
        <v>10200</v>
      </c>
      <c r="H88" s="13">
        <v>11261594</v>
      </c>
      <c r="I88" s="13">
        <v>0.36963000000000001</v>
      </c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</row>
    <row r="89" spans="1:20" x14ac:dyDescent="0.3">
      <c r="A89" s="67" t="s">
        <v>4712</v>
      </c>
      <c r="B89" s="67" t="s">
        <v>4713</v>
      </c>
      <c r="C89" s="67" t="s">
        <v>124</v>
      </c>
      <c r="D89" s="67" t="s">
        <v>5148</v>
      </c>
      <c r="E89" s="67" t="s">
        <v>5149</v>
      </c>
      <c r="F89" s="68"/>
      <c r="G89" s="13">
        <v>3100</v>
      </c>
      <c r="H89" s="13">
        <v>10555500</v>
      </c>
      <c r="I89" s="13">
        <v>0.34644999999999998</v>
      </c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</row>
    <row r="90" spans="1:20" x14ac:dyDescent="0.3">
      <c r="A90" s="67" t="s">
        <v>252</v>
      </c>
      <c r="B90" s="67" t="s">
        <v>253</v>
      </c>
      <c r="C90" s="67" t="s">
        <v>241</v>
      </c>
      <c r="D90" s="67" t="s">
        <v>5148</v>
      </c>
      <c r="E90" s="67" t="s">
        <v>5149</v>
      </c>
      <c r="F90" s="68"/>
      <c r="G90" s="13">
        <v>16</v>
      </c>
      <c r="H90" s="13">
        <v>10416000</v>
      </c>
      <c r="I90" s="13">
        <v>0.34188000000000002</v>
      </c>
      <c r="J90" s="69"/>
      <c r="K90" s="67"/>
      <c r="L90" s="67"/>
      <c r="M90" s="67"/>
      <c r="N90" s="67"/>
      <c r="O90" s="67"/>
      <c r="P90" s="67"/>
      <c r="Q90" s="67"/>
      <c r="R90" s="67"/>
      <c r="S90" s="13"/>
      <c r="T90" s="13"/>
    </row>
    <row r="91" spans="1:20" x14ac:dyDescent="0.3">
      <c r="A91" s="67" t="s">
        <v>4722</v>
      </c>
      <c r="B91" s="67" t="s">
        <v>4723</v>
      </c>
      <c r="C91" s="67" t="s">
        <v>124</v>
      </c>
      <c r="D91" s="67" t="s">
        <v>5148</v>
      </c>
      <c r="E91" s="67" t="s">
        <v>5149</v>
      </c>
      <c r="F91" s="68"/>
      <c r="G91" s="13">
        <v>600</v>
      </c>
      <c r="H91" s="13">
        <v>10242000</v>
      </c>
      <c r="I91" s="13">
        <v>0.33616000000000001</v>
      </c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</row>
    <row r="92" spans="1:20" x14ac:dyDescent="0.3">
      <c r="A92" s="67" t="s">
        <v>4726</v>
      </c>
      <c r="B92" s="67" t="s">
        <v>4727</v>
      </c>
      <c r="C92" s="67" t="s">
        <v>241</v>
      </c>
      <c r="D92" s="67" t="s">
        <v>5148</v>
      </c>
      <c r="E92" s="67" t="s">
        <v>5149</v>
      </c>
      <c r="F92" s="68"/>
      <c r="G92" s="13">
        <v>63</v>
      </c>
      <c r="H92" s="13">
        <v>10048500</v>
      </c>
      <c r="I92" s="13">
        <v>0.32980999999999999</v>
      </c>
      <c r="J92" s="69"/>
      <c r="K92" s="67"/>
      <c r="L92" s="67"/>
      <c r="M92" s="67"/>
      <c r="N92" s="67"/>
      <c r="O92" s="67"/>
      <c r="P92" s="67"/>
      <c r="Q92" s="67"/>
      <c r="R92" s="67"/>
      <c r="S92" s="67"/>
      <c r="T92" s="13"/>
    </row>
    <row r="93" spans="1:20" x14ac:dyDescent="0.3">
      <c r="A93" s="67" t="s">
        <v>239</v>
      </c>
      <c r="B93" s="67" t="s">
        <v>240</v>
      </c>
      <c r="C93" s="67" t="s">
        <v>241</v>
      </c>
      <c r="D93" s="67" t="s">
        <v>5152</v>
      </c>
      <c r="E93" s="67" t="s">
        <v>5153</v>
      </c>
      <c r="F93" s="68"/>
      <c r="G93" s="13">
        <v>27200</v>
      </c>
      <c r="H93" s="13">
        <v>9641505</v>
      </c>
      <c r="I93" s="13">
        <v>0.31646000000000002</v>
      </c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</row>
    <row r="94" spans="1:20" x14ac:dyDescent="0.3">
      <c r="A94" s="67" t="s">
        <v>269</v>
      </c>
      <c r="B94" s="67" t="s">
        <v>270</v>
      </c>
      <c r="C94" s="67" t="s">
        <v>124</v>
      </c>
      <c r="D94" s="67" t="s">
        <v>5148</v>
      </c>
      <c r="E94" s="67" t="s">
        <v>5149</v>
      </c>
      <c r="F94" s="68"/>
      <c r="G94" s="13">
        <v>4900</v>
      </c>
      <c r="H94" s="13">
        <v>9285500</v>
      </c>
      <c r="I94" s="13">
        <v>0.30476999999999999</v>
      </c>
      <c r="J94" s="13"/>
      <c r="K94" s="13"/>
      <c r="L94" s="13"/>
      <c r="M94" s="13"/>
      <c r="N94" s="13"/>
      <c r="O94" s="13"/>
      <c r="P94" s="67"/>
      <c r="Q94" s="67"/>
      <c r="R94" s="67"/>
      <c r="S94" s="67"/>
      <c r="T94" s="13"/>
    </row>
    <row r="95" spans="1:20" x14ac:dyDescent="0.3">
      <c r="A95" s="67" t="s">
        <v>4724</v>
      </c>
      <c r="B95" s="67" t="s">
        <v>4725</v>
      </c>
      <c r="C95" s="67" t="s">
        <v>124</v>
      </c>
      <c r="D95" s="67" t="s">
        <v>5148</v>
      </c>
      <c r="E95" s="67" t="s">
        <v>5149</v>
      </c>
      <c r="F95" s="68"/>
      <c r="G95" s="13">
        <v>7500</v>
      </c>
      <c r="H95" s="13">
        <v>8932500</v>
      </c>
      <c r="I95" s="13">
        <v>0.29318</v>
      </c>
      <c r="J95" s="69"/>
      <c r="K95" s="67"/>
      <c r="L95" s="67"/>
      <c r="M95" s="67"/>
      <c r="N95" s="67"/>
      <c r="O95" s="67"/>
      <c r="P95" s="67"/>
      <c r="Q95" s="67"/>
      <c r="R95" s="67"/>
      <c r="S95" s="13"/>
      <c r="T95" s="13"/>
    </row>
    <row r="96" spans="1:20" x14ac:dyDescent="0.3">
      <c r="A96" s="67" t="s">
        <v>261</v>
      </c>
      <c r="B96" s="67" t="s">
        <v>262</v>
      </c>
      <c r="C96" s="67" t="s">
        <v>241</v>
      </c>
      <c r="D96" s="67" t="s">
        <v>5152</v>
      </c>
      <c r="E96" s="67" t="s">
        <v>5153</v>
      </c>
      <c r="F96" s="68"/>
      <c r="G96" s="13">
        <v>12000</v>
      </c>
      <c r="H96" s="13">
        <v>8865828</v>
      </c>
      <c r="I96" s="13">
        <v>0.29099999999999998</v>
      </c>
      <c r="J96" s="69"/>
      <c r="K96" s="67"/>
      <c r="L96" s="67"/>
      <c r="M96" s="67"/>
      <c r="N96" s="67"/>
      <c r="O96" s="67"/>
      <c r="P96" s="67"/>
      <c r="Q96" s="67"/>
      <c r="R96" s="67"/>
      <c r="S96" s="67"/>
      <c r="T96" s="13"/>
    </row>
    <row r="97" spans="1:20" x14ac:dyDescent="0.3">
      <c r="A97" s="67" t="s">
        <v>233</v>
      </c>
      <c r="B97" s="67" t="s">
        <v>234</v>
      </c>
      <c r="C97" s="67" t="s">
        <v>124</v>
      </c>
      <c r="D97" s="67" t="s">
        <v>5148</v>
      </c>
      <c r="E97" s="67" t="s">
        <v>5149</v>
      </c>
      <c r="F97" s="68"/>
      <c r="G97" s="13">
        <v>800</v>
      </c>
      <c r="H97" s="13">
        <v>8376000</v>
      </c>
      <c r="I97" s="13">
        <v>0.27492</v>
      </c>
      <c r="J97" s="69"/>
      <c r="K97" s="67"/>
      <c r="L97" s="67"/>
      <c r="M97" s="67"/>
      <c r="N97" s="67"/>
      <c r="O97" s="67"/>
      <c r="P97" s="67"/>
      <c r="Q97" s="67"/>
      <c r="R97" s="67"/>
      <c r="S97" s="13"/>
      <c r="T97" s="13"/>
    </row>
    <row r="98" spans="1:20" x14ac:dyDescent="0.3">
      <c r="A98" s="67" t="s">
        <v>4676</v>
      </c>
      <c r="B98" s="67" t="s">
        <v>4677</v>
      </c>
      <c r="C98" s="67" t="s">
        <v>124</v>
      </c>
      <c r="D98" s="67" t="s">
        <v>5148</v>
      </c>
      <c r="E98" s="67" t="s">
        <v>5149</v>
      </c>
      <c r="F98" s="68"/>
      <c r="G98" s="13">
        <v>2300</v>
      </c>
      <c r="H98" s="13">
        <v>7613000</v>
      </c>
      <c r="I98" s="13">
        <v>0.24987999999999999</v>
      </c>
      <c r="J98" s="69"/>
      <c r="K98" s="67"/>
      <c r="L98" s="67"/>
      <c r="M98" s="67"/>
      <c r="N98" s="67"/>
      <c r="O98" s="67"/>
      <c r="P98" s="67"/>
      <c r="Q98" s="67"/>
      <c r="R98" s="67"/>
      <c r="S98" s="67"/>
      <c r="T98" s="13"/>
    </row>
    <row r="99" spans="1:20" x14ac:dyDescent="0.3">
      <c r="A99" s="67" t="s">
        <v>4734</v>
      </c>
      <c r="B99" s="67" t="s">
        <v>4735</v>
      </c>
      <c r="C99" s="67" t="s">
        <v>124</v>
      </c>
      <c r="D99" s="67" t="s">
        <v>5148</v>
      </c>
      <c r="E99" s="67" t="s">
        <v>5149</v>
      </c>
      <c r="F99" s="68"/>
      <c r="G99" s="13">
        <v>3100</v>
      </c>
      <c r="H99" s="13">
        <v>7433800</v>
      </c>
      <c r="I99" s="13">
        <v>0.24399000000000001</v>
      </c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</row>
    <row r="100" spans="1:20" x14ac:dyDescent="0.3">
      <c r="A100" s="67" t="s">
        <v>4728</v>
      </c>
      <c r="B100" s="67" t="s">
        <v>4729</v>
      </c>
      <c r="C100" s="67" t="s">
        <v>124</v>
      </c>
      <c r="D100" s="67" t="s">
        <v>5148</v>
      </c>
      <c r="E100" s="67" t="s">
        <v>5149</v>
      </c>
      <c r="F100" s="68"/>
      <c r="G100" s="13">
        <v>300</v>
      </c>
      <c r="H100" s="13">
        <v>7143000</v>
      </c>
      <c r="I100" s="13">
        <v>0.23444999999999999</v>
      </c>
      <c r="J100" s="69"/>
      <c r="K100" s="67"/>
      <c r="L100" s="67"/>
      <c r="M100" s="67"/>
      <c r="N100" s="67"/>
      <c r="O100" s="67"/>
      <c r="P100" s="67"/>
      <c r="Q100" s="67"/>
      <c r="R100" s="67"/>
      <c r="S100" s="67"/>
      <c r="T100" s="13"/>
    </row>
    <row r="101" spans="1:20" x14ac:dyDescent="0.3">
      <c r="A101" s="67" t="s">
        <v>4740</v>
      </c>
      <c r="B101" s="67" t="s">
        <v>4741</v>
      </c>
      <c r="C101" s="67" t="s">
        <v>124</v>
      </c>
      <c r="D101" s="67" t="s">
        <v>5156</v>
      </c>
      <c r="E101" s="67" t="s">
        <v>5153</v>
      </c>
      <c r="F101" s="68"/>
      <c r="G101" s="13">
        <v>18600</v>
      </c>
      <c r="H101" s="13">
        <v>6546766</v>
      </c>
      <c r="I101" s="13">
        <v>0.21487999999999999</v>
      </c>
      <c r="J101" s="69"/>
      <c r="K101" s="67"/>
      <c r="L101" s="67"/>
      <c r="M101" s="67"/>
      <c r="N101" s="67"/>
      <c r="O101" s="67"/>
      <c r="P101" s="67"/>
      <c r="Q101" s="67"/>
      <c r="R101" s="67"/>
      <c r="S101" s="13"/>
      <c r="T101" s="13"/>
    </row>
    <row r="102" spans="1:20" x14ac:dyDescent="0.3">
      <c r="A102" s="68"/>
      <c r="B102" s="67" t="s">
        <v>291</v>
      </c>
      <c r="C102" s="67" t="s">
        <v>222</v>
      </c>
      <c r="D102" s="68"/>
      <c r="E102" s="68"/>
      <c r="F102" s="68"/>
      <c r="G102" s="13">
        <v>49345</v>
      </c>
      <c r="H102" s="13">
        <v>6352612</v>
      </c>
      <c r="I102" s="13">
        <v>0.20851</v>
      </c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</row>
    <row r="103" spans="1:20" x14ac:dyDescent="0.3">
      <c r="A103" s="67" t="s">
        <v>4730</v>
      </c>
      <c r="B103" s="67" t="s">
        <v>4731</v>
      </c>
      <c r="C103" s="67" t="s">
        <v>124</v>
      </c>
      <c r="D103" s="67" t="s">
        <v>5148</v>
      </c>
      <c r="E103" s="67" t="s">
        <v>5149</v>
      </c>
      <c r="F103" s="68"/>
      <c r="G103" s="13">
        <v>2900</v>
      </c>
      <c r="H103" s="13">
        <v>5933400</v>
      </c>
      <c r="I103" s="13">
        <v>0.19475000000000001</v>
      </c>
      <c r="J103" s="69"/>
      <c r="K103" s="67"/>
      <c r="L103" s="67"/>
      <c r="M103" s="67"/>
      <c r="N103" s="67"/>
      <c r="O103" s="67"/>
      <c r="P103" s="67"/>
      <c r="Q103" s="67"/>
      <c r="R103" s="67"/>
      <c r="S103" s="67"/>
      <c r="T103" s="13"/>
    </row>
    <row r="104" spans="1:20" x14ac:dyDescent="0.3">
      <c r="A104" s="67" t="s">
        <v>4744</v>
      </c>
      <c r="B104" s="67" t="s">
        <v>4745</v>
      </c>
      <c r="C104" s="67" t="s">
        <v>124</v>
      </c>
      <c r="D104" s="67" t="s">
        <v>5148</v>
      </c>
      <c r="E104" s="67" t="s">
        <v>5149</v>
      </c>
      <c r="F104" s="68"/>
      <c r="G104" s="13">
        <v>7300</v>
      </c>
      <c r="H104" s="13">
        <v>5779410</v>
      </c>
      <c r="I104" s="13">
        <v>0.18969</v>
      </c>
      <c r="J104" s="69"/>
      <c r="K104" s="67"/>
      <c r="L104" s="67"/>
      <c r="M104" s="67"/>
      <c r="N104" s="67"/>
      <c r="O104" s="67"/>
      <c r="P104" s="67"/>
      <c r="Q104" s="67"/>
      <c r="R104" s="67"/>
      <c r="S104" s="67"/>
      <c r="T104" s="13"/>
    </row>
    <row r="105" spans="1:20" x14ac:dyDescent="0.3">
      <c r="A105" s="67" t="s">
        <v>4742</v>
      </c>
      <c r="B105" s="67" t="s">
        <v>4743</v>
      </c>
      <c r="C105" s="67" t="s">
        <v>124</v>
      </c>
      <c r="D105" s="67" t="s">
        <v>5152</v>
      </c>
      <c r="E105" s="67" t="s">
        <v>5153</v>
      </c>
      <c r="F105" s="68"/>
      <c r="G105" s="13">
        <v>7800</v>
      </c>
      <c r="H105" s="13">
        <v>5691563</v>
      </c>
      <c r="I105" s="13">
        <v>0.18681</v>
      </c>
      <c r="J105" s="69"/>
      <c r="K105" s="67"/>
      <c r="L105" s="67"/>
      <c r="M105" s="67"/>
      <c r="N105" s="67"/>
      <c r="O105" s="67"/>
      <c r="P105" s="67"/>
      <c r="Q105" s="67"/>
      <c r="R105" s="67"/>
      <c r="S105" s="67"/>
      <c r="T105" s="13"/>
    </row>
    <row r="106" spans="1:20" x14ac:dyDescent="0.3">
      <c r="A106" s="67" t="s">
        <v>316</v>
      </c>
      <c r="B106" s="67" t="s">
        <v>317</v>
      </c>
      <c r="C106" s="67" t="s">
        <v>124</v>
      </c>
      <c r="D106" s="67" t="s">
        <v>5150</v>
      </c>
      <c r="E106" s="67" t="s">
        <v>5151</v>
      </c>
      <c r="F106" s="68"/>
      <c r="G106" s="13">
        <v>52000</v>
      </c>
      <c r="H106" s="13">
        <v>5647538</v>
      </c>
      <c r="I106" s="13">
        <v>0.18536</v>
      </c>
      <c r="J106" s="69"/>
      <c r="K106" s="67"/>
      <c r="L106" s="67"/>
      <c r="M106" s="67"/>
      <c r="N106" s="67"/>
      <c r="O106" s="67"/>
      <c r="P106" s="67"/>
      <c r="Q106" s="67"/>
      <c r="R106" s="67"/>
      <c r="S106" s="67"/>
      <c r="T106" s="13"/>
    </row>
    <row r="107" spans="1:20" x14ac:dyDescent="0.3">
      <c r="A107" s="68"/>
      <c r="B107" s="67" t="s">
        <v>312</v>
      </c>
      <c r="C107" s="67" t="s">
        <v>222</v>
      </c>
      <c r="D107" s="68"/>
      <c r="E107" s="68"/>
      <c r="F107" s="68"/>
      <c r="G107" s="13">
        <v>61426</v>
      </c>
      <c r="H107" s="13">
        <v>5099188</v>
      </c>
      <c r="I107" s="13">
        <v>0.16736999999999999</v>
      </c>
      <c r="J107" s="67"/>
      <c r="K107" s="67"/>
      <c r="L107" s="67"/>
      <c r="M107" s="67"/>
      <c r="N107" s="67"/>
      <c r="O107" s="67"/>
      <c r="P107" s="67"/>
      <c r="Q107" s="67"/>
      <c r="R107" s="67"/>
      <c r="S107" s="13"/>
      <c r="T107" s="67"/>
    </row>
    <row r="108" spans="1:20" x14ac:dyDescent="0.3">
      <c r="A108" s="67" t="s">
        <v>4736</v>
      </c>
      <c r="B108" s="67" t="s">
        <v>4737</v>
      </c>
      <c r="C108" s="67" t="s">
        <v>124</v>
      </c>
      <c r="D108" s="67" t="s">
        <v>5152</v>
      </c>
      <c r="E108" s="67" t="s">
        <v>5153</v>
      </c>
      <c r="F108" s="68"/>
      <c r="G108" s="13">
        <v>1400</v>
      </c>
      <c r="H108" s="13">
        <v>5048541</v>
      </c>
      <c r="I108" s="13">
        <v>0.16569999999999999</v>
      </c>
      <c r="J108" s="67"/>
      <c r="K108" s="67"/>
      <c r="L108" s="67"/>
      <c r="M108" s="67"/>
      <c r="N108" s="67"/>
      <c r="O108" s="67"/>
      <c r="P108" s="67"/>
      <c r="Q108" s="67"/>
      <c r="R108" s="67"/>
      <c r="S108" s="13"/>
      <c r="T108" s="67"/>
    </row>
    <row r="109" spans="1:20" x14ac:dyDescent="0.3">
      <c r="A109" s="67" t="s">
        <v>4732</v>
      </c>
      <c r="B109" s="67" t="s">
        <v>4733</v>
      </c>
      <c r="C109" s="67" t="s">
        <v>124</v>
      </c>
      <c r="D109" s="67" t="s">
        <v>5148</v>
      </c>
      <c r="E109" s="67" t="s">
        <v>5149</v>
      </c>
      <c r="F109" s="68"/>
      <c r="G109" s="13">
        <v>1400</v>
      </c>
      <c r="H109" s="13">
        <v>4732000</v>
      </c>
      <c r="I109" s="13">
        <v>0.15531</v>
      </c>
      <c r="J109" s="67"/>
      <c r="K109" s="67"/>
      <c r="L109" s="67"/>
      <c r="M109" s="67"/>
      <c r="N109" s="67"/>
      <c r="O109" s="67"/>
      <c r="P109" s="67"/>
      <c r="Q109" s="67"/>
      <c r="R109" s="67"/>
      <c r="S109" s="13"/>
      <c r="T109" s="67"/>
    </row>
    <row r="110" spans="1:20" x14ac:dyDescent="0.3">
      <c r="A110" s="67" t="s">
        <v>279</v>
      </c>
      <c r="B110" s="67" t="s">
        <v>280</v>
      </c>
      <c r="C110" s="67" t="s">
        <v>241</v>
      </c>
      <c r="D110" s="67" t="s">
        <v>5152</v>
      </c>
      <c r="E110" s="67" t="s">
        <v>5153</v>
      </c>
      <c r="F110" s="68"/>
      <c r="G110" s="13">
        <v>33967</v>
      </c>
      <c r="H110" s="13">
        <v>4624333</v>
      </c>
      <c r="I110" s="13">
        <v>0.15178</v>
      </c>
      <c r="J110" s="67"/>
      <c r="K110" s="67"/>
      <c r="L110" s="67"/>
      <c r="M110" s="67"/>
      <c r="N110" s="67"/>
      <c r="O110" s="67"/>
      <c r="P110" s="67"/>
      <c r="Q110" s="67"/>
      <c r="R110" s="67"/>
      <c r="S110" s="13"/>
      <c r="T110" s="67"/>
    </row>
    <row r="111" spans="1:20" x14ac:dyDescent="0.3">
      <c r="A111" s="67" t="s">
        <v>348</v>
      </c>
      <c r="B111" s="67" t="s">
        <v>349</v>
      </c>
      <c r="C111" s="67" t="s">
        <v>124</v>
      </c>
      <c r="D111" s="67" t="s">
        <v>5148</v>
      </c>
      <c r="E111" s="67" t="s">
        <v>5149</v>
      </c>
      <c r="F111" s="68"/>
      <c r="G111" s="13">
        <v>800</v>
      </c>
      <c r="H111" s="13">
        <v>4216000</v>
      </c>
      <c r="I111" s="13">
        <v>0.13838</v>
      </c>
      <c r="J111" s="67"/>
      <c r="K111" s="67"/>
      <c r="L111" s="67"/>
      <c r="M111" s="67"/>
      <c r="N111" s="67"/>
      <c r="O111" s="67"/>
      <c r="P111" s="67"/>
      <c r="Q111" s="67"/>
      <c r="R111" s="67"/>
      <c r="S111" s="13"/>
      <c r="T111" s="67"/>
    </row>
    <row r="112" spans="1:20" x14ac:dyDescent="0.3">
      <c r="A112" s="67" t="s">
        <v>5174</v>
      </c>
      <c r="B112" s="67" t="s">
        <v>5175</v>
      </c>
      <c r="C112" s="67" t="s">
        <v>124</v>
      </c>
      <c r="D112" s="67" t="s">
        <v>5148</v>
      </c>
      <c r="E112" s="67" t="s">
        <v>5149</v>
      </c>
      <c r="F112" s="68"/>
      <c r="G112" s="13">
        <v>5500</v>
      </c>
      <c r="H112" s="13">
        <v>4068900</v>
      </c>
      <c r="I112" s="13">
        <v>0.13355</v>
      </c>
      <c r="J112" s="67"/>
      <c r="K112" s="67"/>
      <c r="L112" s="67"/>
      <c r="M112" s="67"/>
      <c r="N112" s="67"/>
      <c r="O112" s="67"/>
      <c r="P112" s="67"/>
      <c r="Q112" s="67"/>
      <c r="R112" s="67"/>
      <c r="S112" s="13"/>
      <c r="T112" s="67"/>
    </row>
    <row r="113" spans="1:20" x14ac:dyDescent="0.3">
      <c r="A113" s="67" t="s">
        <v>4746</v>
      </c>
      <c r="B113" s="67" t="s">
        <v>4747</v>
      </c>
      <c r="C113" s="67" t="s">
        <v>124</v>
      </c>
      <c r="D113" s="67" t="s">
        <v>5148</v>
      </c>
      <c r="E113" s="67" t="s">
        <v>5149</v>
      </c>
      <c r="F113" s="68"/>
      <c r="G113" s="13">
        <v>700</v>
      </c>
      <c r="H113" s="13">
        <v>4053000</v>
      </c>
      <c r="I113" s="13">
        <v>0.13303000000000001</v>
      </c>
      <c r="J113" s="67"/>
      <c r="K113" s="67"/>
      <c r="L113" s="67"/>
      <c r="M113" s="67"/>
      <c r="N113" s="67"/>
      <c r="O113" s="67"/>
      <c r="P113" s="67"/>
      <c r="Q113" s="67"/>
      <c r="R113" s="67"/>
      <c r="S113" s="13"/>
      <c r="T113" s="67"/>
    </row>
    <row r="114" spans="1:20" x14ac:dyDescent="0.3">
      <c r="A114" s="67" t="s">
        <v>173</v>
      </c>
      <c r="B114" s="67" t="s">
        <v>174</v>
      </c>
      <c r="C114" s="67" t="s">
        <v>124</v>
      </c>
      <c r="D114" s="67" t="s">
        <v>5152</v>
      </c>
      <c r="E114" s="67" t="s">
        <v>5153</v>
      </c>
      <c r="F114" s="68"/>
      <c r="G114" s="13">
        <v>1912</v>
      </c>
      <c r="H114" s="13">
        <v>3780748</v>
      </c>
      <c r="I114" s="13">
        <v>0.12409000000000001</v>
      </c>
      <c r="J114" s="67"/>
      <c r="K114" s="67"/>
      <c r="L114" s="67"/>
      <c r="M114" s="67"/>
      <c r="N114" s="67"/>
      <c r="O114" s="67"/>
      <c r="P114" s="67"/>
      <c r="Q114" s="67"/>
      <c r="R114" s="67"/>
      <c r="S114" s="13"/>
      <c r="T114" s="67"/>
    </row>
    <row r="115" spans="1:20" x14ac:dyDescent="0.3">
      <c r="A115" s="67" t="s">
        <v>4738</v>
      </c>
      <c r="B115" s="67" t="s">
        <v>4739</v>
      </c>
      <c r="C115" s="67" t="s">
        <v>124</v>
      </c>
      <c r="D115" s="67" t="s">
        <v>5148</v>
      </c>
      <c r="E115" s="67" t="s">
        <v>5149</v>
      </c>
      <c r="F115" s="68"/>
      <c r="G115" s="13">
        <v>400</v>
      </c>
      <c r="H115" s="13">
        <v>3736000</v>
      </c>
      <c r="I115" s="13">
        <v>0.12262000000000001</v>
      </c>
      <c r="J115" s="67"/>
      <c r="K115" s="67"/>
      <c r="L115" s="67"/>
      <c r="M115" s="67"/>
      <c r="N115" s="67"/>
      <c r="O115" s="67"/>
      <c r="P115" s="67"/>
      <c r="Q115" s="67"/>
      <c r="R115" s="13"/>
      <c r="S115" s="67"/>
      <c r="T115" s="67"/>
    </row>
    <row r="116" spans="1:20" x14ac:dyDescent="0.3">
      <c r="A116" s="67" t="s">
        <v>4748</v>
      </c>
      <c r="B116" s="67" t="s">
        <v>4749</v>
      </c>
      <c r="C116" s="67" t="s">
        <v>124</v>
      </c>
      <c r="D116" s="67" t="s">
        <v>5148</v>
      </c>
      <c r="E116" s="67" t="s">
        <v>5149</v>
      </c>
      <c r="F116" s="68"/>
      <c r="G116" s="13">
        <v>200</v>
      </c>
      <c r="H116" s="13">
        <v>3568000</v>
      </c>
      <c r="I116" s="13">
        <v>0.11711000000000001</v>
      </c>
      <c r="J116" s="68"/>
      <c r="K116" s="13"/>
      <c r="L116" s="13"/>
      <c r="M116" s="13"/>
      <c r="N116" s="13"/>
      <c r="O116" s="13"/>
      <c r="P116" s="13"/>
      <c r="Q116" s="13"/>
      <c r="R116" s="13"/>
      <c r="S116" s="67"/>
      <c r="T116" s="67"/>
    </row>
    <row r="117" spans="1:20" x14ac:dyDescent="0.3">
      <c r="A117" s="67" t="s">
        <v>229</v>
      </c>
      <c r="B117" s="67" t="s">
        <v>230</v>
      </c>
      <c r="C117" s="67" t="s">
        <v>124</v>
      </c>
      <c r="D117" s="67" t="s">
        <v>5150</v>
      </c>
      <c r="E117" s="67" t="s">
        <v>5151</v>
      </c>
      <c r="F117" s="68"/>
      <c r="G117" s="13">
        <v>400</v>
      </c>
      <c r="H117" s="13">
        <v>2589048</v>
      </c>
      <c r="I117" s="13">
        <v>8.498E-2</v>
      </c>
      <c r="J117" s="68"/>
      <c r="K117" s="13"/>
      <c r="L117" s="13"/>
      <c r="M117" s="13"/>
      <c r="N117" s="13"/>
      <c r="O117" s="13"/>
      <c r="P117" s="13"/>
      <c r="Q117" s="13"/>
      <c r="R117" s="13"/>
      <c r="S117" s="67"/>
      <c r="T117" s="67"/>
    </row>
    <row r="118" spans="1:20" x14ac:dyDescent="0.3">
      <c r="A118" s="67" t="s">
        <v>255</v>
      </c>
      <c r="B118" s="67" t="s">
        <v>256</v>
      </c>
      <c r="C118" s="67" t="s">
        <v>124</v>
      </c>
      <c r="D118" s="67" t="s">
        <v>5148</v>
      </c>
      <c r="E118" s="67" t="s">
        <v>5149</v>
      </c>
      <c r="F118" s="68"/>
      <c r="G118" s="13">
        <v>600</v>
      </c>
      <c r="H118" s="13">
        <v>2187000</v>
      </c>
      <c r="I118" s="13">
        <v>7.1779999999999997E-2</v>
      </c>
      <c r="J118" s="67"/>
      <c r="K118" s="67"/>
      <c r="L118" s="67"/>
      <c r="M118" s="67"/>
      <c r="N118" s="67"/>
      <c r="O118" s="67"/>
      <c r="P118" s="67"/>
      <c r="Q118" s="67"/>
      <c r="R118" s="13"/>
      <c r="S118" s="67"/>
      <c r="T118" s="67"/>
    </row>
    <row r="119" spans="1:20" x14ac:dyDescent="0.3">
      <c r="A119" s="67" t="s">
        <v>4754</v>
      </c>
      <c r="B119" s="67" t="s">
        <v>4755</v>
      </c>
      <c r="C119" s="67" t="s">
        <v>124</v>
      </c>
      <c r="D119" s="67" t="s">
        <v>5148</v>
      </c>
      <c r="E119" s="67" t="s">
        <v>5149</v>
      </c>
      <c r="F119" s="68"/>
      <c r="G119" s="13">
        <v>1000</v>
      </c>
      <c r="H119" s="13">
        <v>2093000</v>
      </c>
      <c r="I119" s="13">
        <v>6.8699999999999997E-2</v>
      </c>
      <c r="J119" s="68"/>
      <c r="K119" s="13"/>
      <c r="L119" s="13"/>
      <c r="M119" s="13"/>
      <c r="N119" s="13"/>
      <c r="O119" s="13"/>
      <c r="P119" s="13"/>
      <c r="Q119" s="13"/>
      <c r="R119" s="13"/>
      <c r="S119" s="67"/>
      <c r="T119" s="67"/>
    </row>
    <row r="120" spans="1:20" x14ac:dyDescent="0.3">
      <c r="A120" s="67" t="s">
        <v>4752</v>
      </c>
      <c r="B120" s="67" t="s">
        <v>4753</v>
      </c>
      <c r="C120" s="67" t="s">
        <v>124</v>
      </c>
      <c r="D120" s="67" t="s">
        <v>5148</v>
      </c>
      <c r="E120" s="67" t="s">
        <v>5149</v>
      </c>
      <c r="F120" s="68"/>
      <c r="G120" s="13">
        <v>500</v>
      </c>
      <c r="H120" s="13">
        <v>2040000</v>
      </c>
      <c r="I120" s="13">
        <v>6.6960000000000006E-2</v>
      </c>
      <c r="J120" s="67"/>
      <c r="K120" s="67"/>
      <c r="L120" s="67"/>
      <c r="M120" s="67"/>
      <c r="N120" s="67"/>
      <c r="O120" s="67"/>
      <c r="P120" s="67"/>
      <c r="Q120" s="67"/>
      <c r="R120" s="13"/>
      <c r="S120" s="67"/>
      <c r="T120" s="67"/>
    </row>
    <row r="121" spans="1:20" x14ac:dyDescent="0.3">
      <c r="A121" s="68"/>
      <c r="B121" s="67" t="s">
        <v>5176</v>
      </c>
      <c r="C121" s="67" t="s">
        <v>5177</v>
      </c>
      <c r="D121" s="68"/>
      <c r="E121" s="68"/>
      <c r="F121" s="68"/>
      <c r="G121" s="13">
        <v>2335</v>
      </c>
      <c r="H121" s="13">
        <v>279124</v>
      </c>
      <c r="I121" s="13">
        <v>9.1599999999999997E-3</v>
      </c>
      <c r="J121" s="67"/>
      <c r="K121" s="67"/>
      <c r="L121" s="67"/>
      <c r="M121" s="67"/>
      <c r="N121" s="67"/>
      <c r="O121" s="67"/>
      <c r="P121" s="67"/>
      <c r="Q121" s="67"/>
      <c r="R121" s="13"/>
      <c r="S121" s="67"/>
      <c r="T121" s="67"/>
    </row>
    <row r="122" spans="1:20" x14ac:dyDescent="0.3">
      <c r="A122" s="68"/>
      <c r="B122" s="67" t="s">
        <v>298</v>
      </c>
      <c r="C122" s="67" t="s">
        <v>222</v>
      </c>
      <c r="D122" s="68"/>
      <c r="E122" s="68"/>
      <c r="F122" s="68"/>
      <c r="G122" s="13">
        <v>10475</v>
      </c>
      <c r="H122" s="13">
        <v>143285</v>
      </c>
      <c r="I122" s="13">
        <v>4.7000000000000002E-3</v>
      </c>
      <c r="J122" s="67"/>
      <c r="K122" s="67"/>
      <c r="L122" s="67"/>
      <c r="M122" s="67"/>
      <c r="N122" s="67"/>
      <c r="O122" s="67"/>
      <c r="P122" s="67"/>
      <c r="Q122" s="67"/>
      <c r="R122" s="13"/>
      <c r="S122" s="67"/>
      <c r="T122" s="67"/>
    </row>
    <row r="123" spans="1:20" x14ac:dyDescent="0.3">
      <c r="A123" s="68"/>
      <c r="B123" s="67" t="s">
        <v>309</v>
      </c>
      <c r="C123" s="67" t="s">
        <v>222</v>
      </c>
      <c r="D123" s="68"/>
      <c r="E123" s="68"/>
      <c r="F123" s="68"/>
      <c r="G123" s="13">
        <v>318</v>
      </c>
      <c r="H123" s="13">
        <v>24759</v>
      </c>
      <c r="I123" s="13">
        <v>8.0999999999999996E-4</v>
      </c>
      <c r="J123" s="67"/>
      <c r="K123" s="67"/>
      <c r="L123" s="67"/>
      <c r="M123" s="67"/>
      <c r="N123" s="67"/>
      <c r="O123" s="67"/>
      <c r="P123" s="67"/>
      <c r="Q123" s="67"/>
      <c r="R123" s="13"/>
      <c r="S123" s="67"/>
      <c r="T123" s="67"/>
    </row>
    <row r="124" spans="1:20" x14ac:dyDescent="0.3">
      <c r="A124" s="68"/>
      <c r="B124" s="67" t="s">
        <v>310</v>
      </c>
      <c r="C124" s="67" t="s">
        <v>222</v>
      </c>
      <c r="D124" s="68"/>
      <c r="E124" s="68"/>
      <c r="F124" s="68"/>
      <c r="G124" s="13">
        <v>191</v>
      </c>
      <c r="H124" s="13">
        <v>15301</v>
      </c>
      <c r="I124" s="13">
        <v>5.0000000000000001E-4</v>
      </c>
      <c r="J124" s="67"/>
      <c r="K124" s="67"/>
      <c r="L124" s="67"/>
      <c r="M124" s="67"/>
      <c r="N124" s="67"/>
      <c r="O124" s="67"/>
      <c r="P124" s="67"/>
      <c r="Q124" s="67"/>
      <c r="R124" s="13"/>
      <c r="S124" s="67"/>
      <c r="T124" s="67"/>
    </row>
    <row r="125" spans="1:20" x14ac:dyDescent="0.3">
      <c r="A125" s="68"/>
      <c r="B125" s="67" t="s">
        <v>311</v>
      </c>
      <c r="C125" s="67" t="s">
        <v>222</v>
      </c>
      <c r="D125" s="68"/>
      <c r="E125" s="68"/>
      <c r="F125" s="68"/>
      <c r="G125" s="13">
        <v>47</v>
      </c>
      <c r="H125" s="13">
        <v>5013</v>
      </c>
      <c r="I125" s="13">
        <v>1.6000000000000001E-4</v>
      </c>
      <c r="J125" s="67"/>
      <c r="K125" s="67"/>
      <c r="L125" s="67"/>
      <c r="M125" s="67"/>
      <c r="N125" s="67"/>
      <c r="O125" s="67"/>
      <c r="P125" s="67"/>
      <c r="Q125" s="13"/>
      <c r="R125" s="67"/>
      <c r="S125" s="67"/>
      <c r="T125" s="67"/>
    </row>
    <row r="126" spans="1:20" x14ac:dyDescent="0.3">
      <c r="A126" s="68"/>
      <c r="B126" s="67" t="s">
        <v>313</v>
      </c>
      <c r="C126" s="67" t="s">
        <v>314</v>
      </c>
      <c r="D126" s="68"/>
      <c r="E126" s="68"/>
      <c r="F126" s="68"/>
      <c r="G126" s="13">
        <v>0</v>
      </c>
      <c r="H126" s="13">
        <v>2</v>
      </c>
      <c r="I126" s="13">
        <v>0</v>
      </c>
      <c r="J126" s="67"/>
      <c r="K126" s="67"/>
      <c r="L126" s="67"/>
      <c r="M126" s="67"/>
      <c r="N126" s="67"/>
      <c r="O126" s="67"/>
      <c r="P126" s="67"/>
      <c r="Q126" s="13"/>
      <c r="R126" s="67"/>
      <c r="S126" s="67"/>
      <c r="T126" s="67"/>
    </row>
    <row r="127" spans="1:20" x14ac:dyDescent="0.3">
      <c r="A127" s="68"/>
      <c r="B127" s="67" t="s">
        <v>221</v>
      </c>
      <c r="C127" s="67" t="s">
        <v>222</v>
      </c>
      <c r="D127" s="68"/>
      <c r="E127" s="68"/>
      <c r="F127" s="68"/>
      <c r="G127" s="13">
        <v>2689055</v>
      </c>
      <c r="H127" s="13">
        <v>-2689055</v>
      </c>
      <c r="I127" s="13">
        <v>-8.8260000000000005E-2</v>
      </c>
      <c r="J127" s="67"/>
      <c r="K127" s="67"/>
      <c r="L127" s="67"/>
      <c r="M127" s="67"/>
      <c r="N127" s="67"/>
      <c r="O127" s="67"/>
      <c r="P127" s="67"/>
      <c r="Q127" s="13"/>
      <c r="R127" s="67"/>
      <c r="S127" s="67"/>
      <c r="T127" s="67"/>
    </row>
    <row r="128" spans="1:20" x14ac:dyDescent="0.3">
      <c r="A128" s="67"/>
      <c r="B128" s="67" t="s">
        <v>310</v>
      </c>
      <c r="C128" s="67" t="s">
        <v>222</v>
      </c>
      <c r="D128" s="67"/>
      <c r="E128" s="67"/>
      <c r="F128" s="67"/>
      <c r="G128" s="67"/>
      <c r="H128" s="67"/>
      <c r="I128" s="67"/>
      <c r="J128" s="67"/>
      <c r="K128" s="67"/>
      <c r="L128" s="67"/>
      <c r="M128" s="67"/>
      <c r="N128" s="67"/>
      <c r="O128" s="67"/>
      <c r="P128" s="67"/>
      <c r="Q128" s="13"/>
      <c r="R128" s="67"/>
      <c r="S128" s="67"/>
      <c r="T128" s="67"/>
    </row>
    <row r="129" spans="1:20" x14ac:dyDescent="0.3">
      <c r="A129" s="67"/>
      <c r="B129" s="67" t="s">
        <v>291</v>
      </c>
      <c r="C129" s="67" t="s">
        <v>222</v>
      </c>
      <c r="D129" s="67"/>
      <c r="E129" s="67"/>
      <c r="F129" s="67"/>
      <c r="G129" s="67"/>
      <c r="H129" s="67"/>
      <c r="I129" s="67"/>
      <c r="J129" s="67"/>
      <c r="K129" s="67"/>
      <c r="L129" s="67"/>
      <c r="M129" s="67"/>
      <c r="N129" s="67"/>
      <c r="O129" s="67"/>
      <c r="P129" s="67"/>
      <c r="Q129" s="13"/>
      <c r="R129" s="67"/>
      <c r="S129" s="67"/>
      <c r="T129" s="67"/>
    </row>
    <row r="130" spans="1:20" x14ac:dyDescent="0.3">
      <c r="A130" s="67"/>
      <c r="B130" s="67" t="s">
        <v>309</v>
      </c>
      <c r="C130" s="67" t="s">
        <v>222</v>
      </c>
      <c r="D130" s="67"/>
      <c r="E130" s="67"/>
      <c r="F130" s="67"/>
      <c r="G130" s="67"/>
      <c r="H130" s="67"/>
      <c r="I130" s="67"/>
      <c r="J130" s="67"/>
      <c r="K130" s="67"/>
      <c r="L130" s="67"/>
      <c r="M130" s="67"/>
      <c r="N130" s="67"/>
      <c r="O130" s="67"/>
      <c r="P130" s="67"/>
      <c r="Q130" s="13"/>
      <c r="R130" s="67"/>
      <c r="S130" s="67"/>
      <c r="T130" s="67"/>
    </row>
    <row r="131" spans="1:20" x14ac:dyDescent="0.3">
      <c r="A131" s="67"/>
      <c r="B131" s="67" t="s">
        <v>311</v>
      </c>
      <c r="C131" s="67" t="s">
        <v>222</v>
      </c>
      <c r="D131" s="67"/>
      <c r="E131" s="67"/>
      <c r="F131" s="67"/>
      <c r="G131" s="67"/>
      <c r="H131" s="67"/>
      <c r="I131" s="67"/>
      <c r="J131" s="67"/>
      <c r="K131" s="67"/>
      <c r="L131" s="67"/>
      <c r="M131" s="67"/>
      <c r="N131" s="67"/>
      <c r="O131" s="67"/>
      <c r="P131" s="67"/>
      <c r="Q131" s="13"/>
      <c r="R131" s="67"/>
      <c r="S131" s="67"/>
      <c r="T131" s="67"/>
    </row>
    <row r="132" spans="1:20" x14ac:dyDescent="0.3">
      <c r="A132" s="67"/>
      <c r="B132" s="67" t="s">
        <v>312</v>
      </c>
      <c r="C132" s="67" t="s">
        <v>222</v>
      </c>
      <c r="D132" s="67"/>
      <c r="E132" s="67"/>
      <c r="F132" s="67"/>
      <c r="G132" s="67"/>
      <c r="H132" s="67"/>
      <c r="I132" s="67"/>
      <c r="J132" s="67"/>
      <c r="K132" s="67"/>
      <c r="L132" s="67"/>
      <c r="M132" s="67"/>
      <c r="N132" s="67"/>
      <c r="O132" s="67"/>
      <c r="P132" s="67"/>
      <c r="Q132" s="13"/>
      <c r="R132" s="67"/>
      <c r="S132" s="67"/>
      <c r="T132" s="67"/>
    </row>
    <row r="133" spans="1:20" x14ac:dyDescent="0.3">
      <c r="A133" s="67"/>
      <c r="B133" s="67" t="s">
        <v>312</v>
      </c>
      <c r="C133" s="67" t="s">
        <v>222</v>
      </c>
      <c r="D133" s="67"/>
      <c r="E133" s="67"/>
      <c r="F133" s="67"/>
      <c r="G133" s="67"/>
      <c r="H133" s="67"/>
      <c r="I133" s="67"/>
      <c r="J133" s="68"/>
      <c r="K133" s="13"/>
      <c r="L133" s="13"/>
      <c r="M133" s="13"/>
      <c r="N133" s="13"/>
      <c r="O133" s="13"/>
      <c r="P133" s="13"/>
      <c r="Q133" s="67"/>
      <c r="R133" s="67"/>
      <c r="S133" s="67"/>
      <c r="T133" s="67"/>
    </row>
    <row r="134" spans="1:20" x14ac:dyDescent="0.3">
      <c r="A134" s="67"/>
      <c r="B134" s="67" t="s">
        <v>298</v>
      </c>
      <c r="C134" s="67" t="s">
        <v>222</v>
      </c>
      <c r="D134" s="67"/>
      <c r="E134" s="67"/>
      <c r="F134" s="67"/>
      <c r="G134" s="67"/>
      <c r="H134" s="67"/>
      <c r="I134" s="67"/>
      <c r="J134" s="67"/>
      <c r="K134" s="67"/>
      <c r="L134" s="67"/>
      <c r="M134" s="67"/>
      <c r="N134" s="67"/>
      <c r="O134" s="67"/>
      <c r="P134" s="13"/>
      <c r="Q134" s="67"/>
      <c r="R134" s="67"/>
      <c r="S134" s="67"/>
      <c r="T134" s="67"/>
    </row>
    <row r="135" spans="1:20" x14ac:dyDescent="0.3">
      <c r="A135" s="67"/>
      <c r="B135" s="67" t="s">
        <v>309</v>
      </c>
      <c r="C135" s="67" t="s">
        <v>222</v>
      </c>
      <c r="D135" s="67"/>
      <c r="E135" s="67"/>
      <c r="F135" s="67"/>
      <c r="G135" s="67"/>
      <c r="H135" s="67"/>
      <c r="I135" s="67"/>
      <c r="J135" s="68"/>
      <c r="K135" s="13"/>
      <c r="L135" s="13"/>
      <c r="M135" s="13"/>
      <c r="N135" s="13"/>
      <c r="O135" s="13"/>
      <c r="P135" s="13"/>
      <c r="Q135" s="67"/>
      <c r="R135" s="67"/>
      <c r="S135" s="67"/>
      <c r="T135" s="67"/>
    </row>
    <row r="136" spans="1:20" x14ac:dyDescent="0.3">
      <c r="A136" s="67"/>
      <c r="B136" s="67" t="s">
        <v>310</v>
      </c>
      <c r="C136" s="67" t="s">
        <v>222</v>
      </c>
      <c r="D136" s="67"/>
      <c r="E136" s="67"/>
      <c r="F136" s="67"/>
      <c r="G136" s="67"/>
      <c r="H136" s="67"/>
      <c r="I136" s="67"/>
      <c r="J136" s="67"/>
      <c r="K136" s="67"/>
      <c r="L136" s="67"/>
      <c r="M136" s="67"/>
      <c r="N136" s="67"/>
      <c r="O136" s="67"/>
      <c r="P136" s="13"/>
      <c r="Q136" s="67"/>
      <c r="R136" s="67"/>
      <c r="S136" s="67"/>
      <c r="T136" s="67"/>
    </row>
    <row r="137" spans="1:20" x14ac:dyDescent="0.3">
      <c r="A137" s="67"/>
      <c r="B137" s="67" t="s">
        <v>311</v>
      </c>
      <c r="C137" s="67" t="s">
        <v>222</v>
      </c>
      <c r="D137" s="67"/>
      <c r="E137" s="67"/>
      <c r="F137" s="67"/>
      <c r="G137" s="67"/>
      <c r="H137" s="67"/>
      <c r="I137" s="67"/>
      <c r="J137" s="67"/>
      <c r="K137" s="67"/>
      <c r="L137" s="67"/>
      <c r="M137" s="67"/>
      <c r="N137" s="67"/>
      <c r="O137" s="67"/>
      <c r="P137" s="13"/>
      <c r="Q137" s="67"/>
      <c r="R137" s="67"/>
      <c r="S137" s="67"/>
      <c r="T137" s="67"/>
    </row>
    <row r="138" spans="1:20" x14ac:dyDescent="0.3">
      <c r="A138" s="67"/>
      <c r="B138" s="67" t="s">
        <v>313</v>
      </c>
      <c r="C138" s="67" t="s">
        <v>314</v>
      </c>
      <c r="D138" s="67"/>
      <c r="E138" s="67"/>
      <c r="F138" s="67"/>
      <c r="G138" s="67"/>
      <c r="H138" s="67"/>
      <c r="I138" s="67"/>
      <c r="J138" s="67"/>
      <c r="K138" s="67"/>
      <c r="L138" s="67"/>
      <c r="M138" s="67"/>
      <c r="N138" s="67"/>
      <c r="O138" s="67"/>
      <c r="P138" s="13"/>
      <c r="Q138" s="67"/>
      <c r="R138" s="67"/>
      <c r="S138" s="67"/>
      <c r="T138" s="67"/>
    </row>
    <row r="139" spans="1:20" x14ac:dyDescent="0.3">
      <c r="A139" s="67"/>
      <c r="B139" s="67" t="s">
        <v>291</v>
      </c>
      <c r="C139" s="67" t="s">
        <v>222</v>
      </c>
      <c r="D139" s="67"/>
      <c r="E139" s="67"/>
      <c r="F139" s="67"/>
      <c r="G139" s="67"/>
      <c r="H139" s="67"/>
      <c r="I139" s="67"/>
      <c r="J139" s="67"/>
      <c r="K139" s="67"/>
      <c r="L139" s="67"/>
      <c r="M139" s="67"/>
      <c r="N139" s="67"/>
      <c r="O139" s="67"/>
      <c r="P139" s="13"/>
      <c r="Q139" s="67"/>
      <c r="R139" s="67"/>
      <c r="S139" s="67"/>
      <c r="T139" s="67"/>
    </row>
    <row r="140" spans="1:20" x14ac:dyDescent="0.3">
      <c r="A140" s="67"/>
      <c r="B140" s="67" t="s">
        <v>221</v>
      </c>
      <c r="C140" s="67" t="s">
        <v>222</v>
      </c>
      <c r="D140" s="67"/>
      <c r="E140" s="67"/>
      <c r="F140" s="67"/>
      <c r="G140" s="67"/>
      <c r="H140" s="67"/>
      <c r="I140" s="67"/>
      <c r="J140" s="67"/>
      <c r="K140" s="67"/>
      <c r="L140" s="67"/>
      <c r="M140" s="67"/>
      <c r="N140" s="67"/>
      <c r="O140" s="67"/>
      <c r="P140" s="13"/>
      <c r="Q140" s="67"/>
      <c r="R140" s="67"/>
      <c r="S140" s="67"/>
      <c r="T140" s="67"/>
    </row>
    <row r="141" spans="1:20" x14ac:dyDescent="0.3">
      <c r="A141" s="67" t="s">
        <v>318</v>
      </c>
      <c r="B141" s="67" t="s">
        <v>319</v>
      </c>
      <c r="C141" s="67" t="s">
        <v>124</v>
      </c>
      <c r="D141" s="69">
        <v>0.16433</v>
      </c>
      <c r="E141" s="69">
        <v>0.19564000000000001</v>
      </c>
      <c r="F141" s="69">
        <v>0.14530000000000001</v>
      </c>
      <c r="G141" s="69">
        <v>0.15898999999999999</v>
      </c>
      <c r="H141" s="69">
        <v>7.9119999999999996E-2</v>
      </c>
      <c r="I141" s="69">
        <v>7.2969999999999993E-2</v>
      </c>
      <c r="J141" s="67"/>
      <c r="K141" s="67"/>
      <c r="L141" s="67"/>
      <c r="M141" s="67"/>
      <c r="N141" s="67"/>
      <c r="O141" s="67"/>
      <c r="P141" s="13"/>
      <c r="Q141" s="67"/>
      <c r="R141" s="67"/>
      <c r="S141" s="67"/>
      <c r="T141" s="67"/>
    </row>
    <row r="142" spans="1:20" x14ac:dyDescent="0.3">
      <c r="A142" s="67"/>
      <c r="B142" s="67" t="s">
        <v>312</v>
      </c>
      <c r="C142" s="67" t="s">
        <v>222</v>
      </c>
      <c r="D142" s="67"/>
      <c r="E142" s="67"/>
      <c r="F142" s="67"/>
      <c r="G142" s="67"/>
      <c r="H142" s="67"/>
      <c r="I142" s="67"/>
      <c r="J142" s="67"/>
      <c r="K142" s="67"/>
      <c r="L142" s="67"/>
      <c r="M142" s="67"/>
      <c r="N142" s="67"/>
      <c r="O142" s="67"/>
      <c r="P142" s="13"/>
      <c r="Q142" s="67"/>
      <c r="R142" s="67"/>
      <c r="S142" s="67"/>
      <c r="T142" s="67"/>
    </row>
    <row r="143" spans="1:20" x14ac:dyDescent="0.3">
      <c r="A143" s="67" t="s">
        <v>320</v>
      </c>
      <c r="B143" s="67" t="s">
        <v>321</v>
      </c>
      <c r="C143" s="67" t="s">
        <v>124</v>
      </c>
      <c r="D143" s="69">
        <v>0.44219999999999998</v>
      </c>
      <c r="E143" s="69">
        <v>0.38694000000000001</v>
      </c>
      <c r="F143" s="69">
        <v>0.35903000000000002</v>
      </c>
      <c r="G143" s="69">
        <v>0.36083999999999999</v>
      </c>
      <c r="H143" s="69">
        <v>0.25678000000000001</v>
      </c>
      <c r="I143" s="69">
        <v>0.27265</v>
      </c>
      <c r="J143" s="67"/>
      <c r="K143" s="67"/>
      <c r="L143" s="67"/>
      <c r="M143" s="67"/>
      <c r="N143" s="67"/>
      <c r="O143" s="13"/>
      <c r="P143" s="67"/>
      <c r="Q143" s="67"/>
      <c r="R143" s="67"/>
      <c r="S143" s="67"/>
      <c r="T143" s="67"/>
    </row>
    <row r="144" spans="1:20" x14ac:dyDescent="0.3">
      <c r="A144" s="67"/>
      <c r="B144" s="67" t="s">
        <v>291</v>
      </c>
      <c r="C144" s="67" t="s">
        <v>222</v>
      </c>
      <c r="D144" s="67"/>
      <c r="E144" s="67"/>
      <c r="F144" s="67"/>
      <c r="G144" s="67"/>
      <c r="H144" s="67"/>
      <c r="I144" s="67"/>
      <c r="J144" s="67"/>
      <c r="K144" s="67"/>
      <c r="L144" s="67"/>
      <c r="M144" s="67"/>
      <c r="N144" s="67"/>
      <c r="O144" s="13"/>
      <c r="P144" s="67"/>
      <c r="Q144" s="67"/>
      <c r="R144" s="67"/>
      <c r="S144" s="67"/>
      <c r="T144" s="67"/>
    </row>
    <row r="145" spans="1:20" x14ac:dyDescent="0.3">
      <c r="A145" s="67"/>
      <c r="B145" s="67" t="s">
        <v>310</v>
      </c>
      <c r="C145" s="67" t="s">
        <v>222</v>
      </c>
      <c r="D145" s="67"/>
      <c r="E145" s="67"/>
      <c r="F145" s="67"/>
      <c r="G145" s="67"/>
      <c r="H145" s="67"/>
      <c r="I145" s="67"/>
      <c r="J145" s="67"/>
      <c r="K145" s="67"/>
      <c r="L145" s="67"/>
      <c r="M145" s="67"/>
      <c r="N145" s="67"/>
      <c r="O145" s="13"/>
      <c r="P145" s="67"/>
      <c r="Q145" s="67"/>
      <c r="R145" s="67"/>
      <c r="S145" s="67"/>
      <c r="T145" s="67"/>
    </row>
    <row r="146" spans="1:20" x14ac:dyDescent="0.3">
      <c r="A146" s="67"/>
      <c r="B146" s="67" t="s">
        <v>309</v>
      </c>
      <c r="C146" s="67" t="s">
        <v>222</v>
      </c>
      <c r="D146" s="67"/>
      <c r="E146" s="67"/>
      <c r="F146" s="67"/>
      <c r="G146" s="67"/>
      <c r="H146" s="67"/>
      <c r="I146" s="67"/>
      <c r="J146" s="67"/>
      <c r="K146" s="67"/>
      <c r="L146" s="67"/>
      <c r="M146" s="67"/>
      <c r="N146" s="67"/>
      <c r="O146" s="13"/>
      <c r="P146" s="67"/>
      <c r="Q146" s="67"/>
      <c r="R146" s="67"/>
      <c r="S146" s="67"/>
      <c r="T146" s="67"/>
    </row>
    <row r="147" spans="1:20" x14ac:dyDescent="0.3">
      <c r="A147" s="67"/>
      <c r="B147" s="67" t="s">
        <v>311</v>
      </c>
      <c r="C147" s="67" t="s">
        <v>222</v>
      </c>
      <c r="D147" s="67"/>
      <c r="E147" s="67"/>
      <c r="F147" s="67"/>
      <c r="G147" s="67"/>
      <c r="H147" s="67"/>
      <c r="I147" s="67"/>
      <c r="J147" s="67"/>
      <c r="K147" s="67"/>
      <c r="L147" s="67"/>
      <c r="M147" s="67"/>
      <c r="N147" s="67"/>
      <c r="O147" s="13"/>
      <c r="P147" s="67"/>
      <c r="Q147" s="67"/>
      <c r="R147" s="67"/>
      <c r="S147" s="67"/>
      <c r="T147" s="67"/>
    </row>
    <row r="148" spans="1:20" x14ac:dyDescent="0.3">
      <c r="A148" s="67"/>
      <c r="B148" s="67" t="s">
        <v>313</v>
      </c>
      <c r="C148" s="67" t="s">
        <v>314</v>
      </c>
      <c r="D148" s="67"/>
      <c r="E148" s="67"/>
      <c r="F148" s="67"/>
      <c r="G148" s="67"/>
      <c r="H148" s="67"/>
      <c r="I148" s="67"/>
      <c r="J148" s="67"/>
      <c r="K148" s="67"/>
      <c r="L148" s="67"/>
      <c r="M148" s="67"/>
      <c r="N148" s="67"/>
      <c r="O148" s="13"/>
      <c r="P148" s="67"/>
      <c r="Q148" s="67"/>
      <c r="R148" s="67"/>
      <c r="S148" s="67"/>
      <c r="T148" s="67"/>
    </row>
    <row r="149" spans="1:20" x14ac:dyDescent="0.3">
      <c r="A149" s="67"/>
      <c r="B149" s="67" t="s">
        <v>298</v>
      </c>
      <c r="C149" s="67" t="s">
        <v>222</v>
      </c>
      <c r="D149" s="67"/>
      <c r="E149" s="67"/>
      <c r="F149" s="67"/>
      <c r="G149" s="67"/>
      <c r="H149" s="67"/>
      <c r="I149" s="67"/>
      <c r="J149" s="67"/>
      <c r="K149" s="67"/>
      <c r="L149" s="67"/>
      <c r="M149" s="67"/>
      <c r="N149" s="67"/>
      <c r="O149" s="13"/>
      <c r="P149" s="67"/>
      <c r="Q149" s="67"/>
      <c r="R149" s="67"/>
      <c r="S149" s="67"/>
      <c r="T149" s="67"/>
    </row>
    <row r="150" spans="1:20" x14ac:dyDescent="0.3">
      <c r="A150" s="67"/>
      <c r="B150" s="67" t="s">
        <v>221</v>
      </c>
      <c r="C150" s="67" t="s">
        <v>222</v>
      </c>
      <c r="D150" s="67"/>
      <c r="E150" s="67"/>
      <c r="F150" s="67"/>
      <c r="G150" s="67"/>
      <c r="H150" s="67"/>
      <c r="I150" s="67"/>
      <c r="J150" s="67"/>
      <c r="K150" s="67"/>
      <c r="L150" s="67"/>
      <c r="M150" s="67"/>
      <c r="N150" s="67"/>
      <c r="O150" s="13"/>
      <c r="P150" s="67"/>
      <c r="Q150" s="67"/>
      <c r="R150" s="67"/>
      <c r="S150" s="67"/>
      <c r="T150" s="67"/>
    </row>
    <row r="151" spans="1:20" x14ac:dyDescent="0.3">
      <c r="A151" s="67"/>
      <c r="B151" s="67" t="s">
        <v>291</v>
      </c>
      <c r="C151" s="67" t="s">
        <v>222</v>
      </c>
      <c r="D151" s="67"/>
      <c r="E151" s="67"/>
      <c r="F151" s="67"/>
      <c r="G151" s="67"/>
      <c r="H151" s="67"/>
      <c r="I151" s="69">
        <v>0.16200000000000001</v>
      </c>
      <c r="J151" s="67"/>
      <c r="K151" s="67"/>
      <c r="L151" s="67"/>
      <c r="M151" s="67"/>
      <c r="N151" s="13"/>
      <c r="O151" s="67"/>
      <c r="P151" s="67"/>
      <c r="Q151" s="67"/>
      <c r="R151" s="67"/>
      <c r="S151" s="67"/>
      <c r="T151" s="67"/>
    </row>
    <row r="152" spans="1:20" x14ac:dyDescent="0.3">
      <c r="A152" s="67"/>
      <c r="B152" s="67" t="s">
        <v>312</v>
      </c>
      <c r="C152" s="67" t="s">
        <v>222</v>
      </c>
      <c r="D152" s="67"/>
      <c r="E152" s="67"/>
      <c r="F152" s="67"/>
      <c r="G152" s="67"/>
      <c r="H152" s="67"/>
      <c r="I152" s="69">
        <v>9.6809999999999993E-2</v>
      </c>
      <c r="J152" s="67"/>
      <c r="K152" s="67"/>
      <c r="L152" s="67"/>
      <c r="M152" s="67"/>
      <c r="N152" s="13"/>
      <c r="O152" s="67"/>
      <c r="P152" s="67"/>
      <c r="Q152" s="67"/>
      <c r="R152" s="67"/>
      <c r="S152" s="67"/>
      <c r="T152" s="67"/>
    </row>
    <row r="153" spans="1:20" x14ac:dyDescent="0.3">
      <c r="A153" s="67"/>
      <c r="B153" s="67" t="s">
        <v>310</v>
      </c>
      <c r="C153" s="67" t="s">
        <v>222</v>
      </c>
      <c r="D153" s="67"/>
      <c r="E153" s="67"/>
      <c r="F153" s="67"/>
      <c r="G153" s="67"/>
      <c r="H153" s="67"/>
      <c r="I153" s="69">
        <v>4.5760000000000002E-2</v>
      </c>
      <c r="J153" s="67"/>
      <c r="K153" s="67"/>
      <c r="L153" s="67"/>
      <c r="M153" s="67"/>
      <c r="N153" s="13"/>
      <c r="O153" s="67"/>
      <c r="P153" s="67"/>
      <c r="Q153" s="67"/>
      <c r="R153" s="67"/>
      <c r="S153" s="67"/>
      <c r="T153" s="67"/>
    </row>
    <row r="154" spans="1:20" x14ac:dyDescent="0.3">
      <c r="A154" s="67"/>
      <c r="B154" s="67" t="s">
        <v>298</v>
      </c>
      <c r="C154" s="67" t="s">
        <v>222</v>
      </c>
      <c r="D154" s="67"/>
      <c r="E154" s="67"/>
      <c r="F154" s="67"/>
      <c r="G154" s="67"/>
      <c r="H154" s="67"/>
      <c r="I154" s="69">
        <v>1.5389999999999999E-2</v>
      </c>
      <c r="J154" s="67"/>
      <c r="K154" s="67"/>
      <c r="L154" s="67"/>
      <c r="M154" s="67"/>
      <c r="N154" s="13"/>
      <c r="O154" s="67"/>
      <c r="P154" s="67"/>
      <c r="Q154" s="67"/>
      <c r="R154" s="67"/>
      <c r="S154" s="67"/>
      <c r="T154" s="67"/>
    </row>
    <row r="155" spans="1:20" x14ac:dyDescent="0.3">
      <c r="A155" s="67"/>
      <c r="B155" s="67" t="s">
        <v>221</v>
      </c>
      <c r="C155" s="67" t="s">
        <v>222</v>
      </c>
      <c r="D155" s="67"/>
      <c r="E155" s="67"/>
      <c r="F155" s="67"/>
      <c r="G155" s="67"/>
      <c r="H155" s="67"/>
      <c r="I155" s="69">
        <v>1.5180000000000001E-2</v>
      </c>
      <c r="J155" s="67"/>
      <c r="K155" s="67"/>
      <c r="L155" s="67"/>
      <c r="M155" s="67"/>
      <c r="N155" s="13"/>
      <c r="O155" s="67"/>
      <c r="P155" s="67"/>
      <c r="Q155" s="67"/>
      <c r="R155" s="67"/>
      <c r="S155" s="67"/>
      <c r="T155" s="67"/>
    </row>
    <row r="156" spans="1:20" x14ac:dyDescent="0.3">
      <c r="A156" s="67"/>
      <c r="B156" s="67" t="s">
        <v>309</v>
      </c>
      <c r="C156" s="67" t="s">
        <v>222</v>
      </c>
      <c r="D156" s="67"/>
      <c r="E156" s="67"/>
      <c r="F156" s="67"/>
      <c r="G156" s="67"/>
      <c r="H156" s="67"/>
      <c r="I156" s="69">
        <v>1.1140000000000001E-2</v>
      </c>
      <c r="J156" s="67"/>
      <c r="K156" s="67"/>
      <c r="L156" s="67"/>
      <c r="M156" s="67"/>
      <c r="N156" s="13"/>
      <c r="O156" s="67"/>
      <c r="P156" s="67"/>
      <c r="Q156" s="67"/>
      <c r="R156" s="67"/>
      <c r="S156" s="67"/>
      <c r="T156" s="67"/>
    </row>
    <row r="157" spans="1:20" x14ac:dyDescent="0.3">
      <c r="A157" s="67"/>
      <c r="B157" s="67" t="s">
        <v>311</v>
      </c>
      <c r="C157" s="67" t="s">
        <v>222</v>
      </c>
      <c r="D157" s="67"/>
      <c r="E157" s="67"/>
      <c r="F157" s="67"/>
      <c r="G157" s="67"/>
      <c r="H157" s="67"/>
      <c r="I157" s="69">
        <v>1.1E-4</v>
      </c>
      <c r="J157" s="67"/>
      <c r="K157" s="67"/>
      <c r="L157" s="67"/>
      <c r="M157" s="67"/>
      <c r="N157" s="13"/>
      <c r="O157" s="67"/>
      <c r="P157" s="67"/>
      <c r="Q157" s="67"/>
      <c r="R157" s="67"/>
      <c r="S157" s="67"/>
      <c r="T157" s="67"/>
    </row>
    <row r="158" spans="1:20" x14ac:dyDescent="0.3">
      <c r="A158" s="67"/>
      <c r="B158" s="67" t="s">
        <v>313</v>
      </c>
      <c r="C158" s="67" t="s">
        <v>314</v>
      </c>
      <c r="D158" s="67"/>
      <c r="E158" s="67"/>
      <c r="F158" s="67"/>
      <c r="G158" s="67"/>
      <c r="H158" s="67"/>
      <c r="I158" s="69">
        <v>0</v>
      </c>
      <c r="J158" s="68"/>
      <c r="K158" s="13"/>
      <c r="L158" s="13"/>
      <c r="M158" s="13"/>
      <c r="N158" s="67"/>
      <c r="O158" s="67"/>
      <c r="P158" s="67"/>
      <c r="Q158" s="67"/>
      <c r="R158" s="67"/>
      <c r="S158" s="67"/>
      <c r="T158" s="67"/>
    </row>
    <row r="159" spans="1:20" x14ac:dyDescent="0.3">
      <c r="A159" s="67"/>
      <c r="B159" s="67" t="s">
        <v>221</v>
      </c>
      <c r="C159" s="67" t="s">
        <v>222</v>
      </c>
      <c r="D159" s="67"/>
      <c r="E159" s="67"/>
      <c r="F159" s="67"/>
      <c r="G159" s="67"/>
      <c r="H159" s="69">
        <v>0.32223000000000002</v>
      </c>
      <c r="I159" s="67"/>
      <c r="J159" s="68"/>
      <c r="K159" s="13"/>
      <c r="L159" s="13"/>
      <c r="M159" s="13"/>
      <c r="N159" s="67"/>
      <c r="O159" s="67"/>
      <c r="P159" s="67"/>
      <c r="Q159" s="67"/>
      <c r="R159" s="67"/>
      <c r="S159" s="67"/>
      <c r="T159" s="67"/>
    </row>
    <row r="160" spans="1:20" x14ac:dyDescent="0.3">
      <c r="A160" s="67"/>
      <c r="B160" s="67" t="s">
        <v>312</v>
      </c>
      <c r="C160" s="67" t="s">
        <v>222</v>
      </c>
      <c r="D160" s="67"/>
      <c r="E160" s="67"/>
      <c r="F160" s="67"/>
      <c r="G160" s="67"/>
      <c r="H160" s="69">
        <v>9.9339999999999998E-2</v>
      </c>
      <c r="I160" s="67"/>
      <c r="J160" s="68"/>
      <c r="K160" s="13"/>
      <c r="L160" s="13"/>
      <c r="M160" s="13"/>
      <c r="N160" s="67"/>
      <c r="O160" s="67"/>
      <c r="P160" s="67"/>
      <c r="Q160" s="67"/>
      <c r="R160" s="67"/>
      <c r="S160" s="67"/>
      <c r="T160" s="67"/>
    </row>
    <row r="161" spans="1:20" x14ac:dyDescent="0.3">
      <c r="A161" s="67"/>
      <c r="B161" s="67" t="s">
        <v>291</v>
      </c>
      <c r="C161" s="67" t="s">
        <v>222</v>
      </c>
      <c r="D161" s="67"/>
      <c r="E161" s="67"/>
      <c r="F161" s="67"/>
      <c r="G161" s="67"/>
      <c r="H161" s="69">
        <v>9.2730000000000007E-2</v>
      </c>
      <c r="I161" s="67"/>
      <c r="J161" s="68"/>
      <c r="K161" s="13"/>
      <c r="L161" s="13"/>
      <c r="M161" s="13"/>
      <c r="N161" s="67"/>
      <c r="O161" s="67"/>
      <c r="P161" s="67"/>
      <c r="Q161" s="67"/>
      <c r="R161" s="67"/>
      <c r="S161" s="67"/>
      <c r="T161" s="67"/>
    </row>
    <row r="162" spans="1:20" x14ac:dyDescent="0.3">
      <c r="A162" s="67"/>
      <c r="B162" s="67" t="s">
        <v>298</v>
      </c>
      <c r="C162" s="67" t="s">
        <v>222</v>
      </c>
      <c r="D162" s="67"/>
      <c r="E162" s="67"/>
      <c r="F162" s="67"/>
      <c r="G162" s="67"/>
      <c r="H162" s="69">
        <v>7.2859999999999994E-2</v>
      </c>
      <c r="I162" s="67"/>
      <c r="J162" s="68"/>
      <c r="K162" s="13"/>
      <c r="L162" s="13"/>
      <c r="M162" s="13"/>
      <c r="N162" s="67"/>
      <c r="O162" s="67"/>
      <c r="P162" s="67"/>
      <c r="Q162" s="67"/>
      <c r="R162" s="67"/>
      <c r="S162" s="67"/>
      <c r="T162" s="67"/>
    </row>
    <row r="163" spans="1:20" x14ac:dyDescent="0.3">
      <c r="A163" s="67"/>
      <c r="B163" s="67" t="s">
        <v>310</v>
      </c>
      <c r="C163" s="67" t="s">
        <v>222</v>
      </c>
      <c r="D163" s="67"/>
      <c r="E163" s="67"/>
      <c r="F163" s="67"/>
      <c r="G163" s="67"/>
      <c r="H163" s="69">
        <v>2.6720000000000001E-2</v>
      </c>
      <c r="I163" s="67"/>
      <c r="J163" s="68"/>
      <c r="K163" s="13"/>
      <c r="L163" s="13"/>
      <c r="M163" s="13"/>
      <c r="N163" s="67"/>
      <c r="O163" s="67"/>
      <c r="P163" s="67"/>
      <c r="Q163" s="67"/>
      <c r="R163" s="67"/>
      <c r="S163" s="67"/>
      <c r="T163" s="67"/>
    </row>
    <row r="164" spans="1:20" x14ac:dyDescent="0.3">
      <c r="A164" s="67"/>
      <c r="B164" s="67" t="s">
        <v>309</v>
      </c>
      <c r="C164" s="67" t="s">
        <v>222</v>
      </c>
      <c r="D164" s="67"/>
      <c r="E164" s="67"/>
      <c r="F164" s="67"/>
      <c r="G164" s="67"/>
      <c r="H164" s="69">
        <v>1.0580000000000001E-2</v>
      </c>
      <c r="I164" s="67"/>
      <c r="J164" s="68"/>
      <c r="K164" s="13"/>
      <c r="L164" s="13"/>
      <c r="M164" s="13"/>
      <c r="N164" s="67"/>
      <c r="O164" s="67"/>
      <c r="P164" s="67"/>
      <c r="Q164" s="67"/>
      <c r="R164" s="67"/>
      <c r="S164" s="67"/>
      <c r="T164" s="67"/>
    </row>
    <row r="165" spans="1:20" x14ac:dyDescent="0.3">
      <c r="A165" s="67"/>
      <c r="B165" s="67" t="s">
        <v>311</v>
      </c>
      <c r="C165" s="67" t="s">
        <v>222</v>
      </c>
      <c r="D165" s="67"/>
      <c r="E165" s="67"/>
      <c r="F165" s="67"/>
      <c r="G165" s="67"/>
      <c r="H165" s="69">
        <v>1.1E-4</v>
      </c>
      <c r="I165" s="67"/>
      <c r="J165" s="67"/>
      <c r="K165" s="67"/>
      <c r="L165" s="67"/>
      <c r="M165" s="13"/>
      <c r="N165" s="67"/>
      <c r="O165" s="67"/>
      <c r="P165" s="67"/>
      <c r="Q165" s="67"/>
      <c r="R165" s="67"/>
      <c r="S165" s="67"/>
      <c r="T165" s="67"/>
    </row>
    <row r="166" spans="1:20" x14ac:dyDescent="0.3">
      <c r="A166" s="67" t="s">
        <v>324</v>
      </c>
      <c r="B166" s="67" t="s">
        <v>325</v>
      </c>
      <c r="C166" s="67" t="s">
        <v>124</v>
      </c>
      <c r="D166" s="69">
        <v>3.5292300000000001</v>
      </c>
      <c r="E166" s="69">
        <v>3.5119699999999998</v>
      </c>
      <c r="F166" s="69">
        <v>3.6037300000000001</v>
      </c>
      <c r="G166" s="69">
        <v>3.7273299999999998</v>
      </c>
      <c r="H166" s="67"/>
      <c r="I166" s="67"/>
      <c r="J166" s="67"/>
      <c r="K166" s="67"/>
      <c r="L166" s="67"/>
      <c r="M166" s="13"/>
      <c r="N166" s="67"/>
      <c r="O166" s="67"/>
      <c r="P166" s="67"/>
      <c r="Q166" s="67"/>
      <c r="R166" s="67"/>
      <c r="S166" s="67"/>
      <c r="T166" s="67"/>
    </row>
    <row r="167" spans="1:20" x14ac:dyDescent="0.3">
      <c r="A167" s="67" t="s">
        <v>326</v>
      </c>
      <c r="B167" s="67" t="s">
        <v>327</v>
      </c>
      <c r="C167" s="67" t="s">
        <v>124</v>
      </c>
      <c r="D167" s="69">
        <v>2.4711799999999999</v>
      </c>
      <c r="E167" s="69">
        <v>2.52189</v>
      </c>
      <c r="F167" s="69">
        <v>2.5199699999999998</v>
      </c>
      <c r="G167" s="69">
        <v>2.5988099999999998</v>
      </c>
      <c r="H167" s="67"/>
      <c r="I167" s="67"/>
      <c r="J167" s="67"/>
      <c r="K167" s="67"/>
      <c r="L167" s="67"/>
      <c r="M167" s="13"/>
      <c r="N167" s="67"/>
      <c r="O167" s="67"/>
      <c r="P167" s="67"/>
      <c r="Q167" s="67"/>
      <c r="R167" s="67"/>
      <c r="S167" s="67"/>
      <c r="T167" s="67"/>
    </row>
    <row r="168" spans="1:20" x14ac:dyDescent="0.3">
      <c r="A168" s="67" t="s">
        <v>328</v>
      </c>
      <c r="B168" s="67" t="s">
        <v>329</v>
      </c>
      <c r="C168" s="67" t="s">
        <v>124</v>
      </c>
      <c r="D168" s="69">
        <v>1.77606</v>
      </c>
      <c r="E168" s="69">
        <v>2.0180600000000002</v>
      </c>
      <c r="F168" s="69">
        <v>1.78861</v>
      </c>
      <c r="G168" s="69">
        <v>2.3971499999999999</v>
      </c>
      <c r="H168" s="67"/>
      <c r="I168" s="67"/>
      <c r="J168" s="68"/>
      <c r="K168" s="13"/>
      <c r="L168" s="13"/>
      <c r="M168" s="13"/>
      <c r="N168" s="67"/>
      <c r="O168" s="67"/>
      <c r="P168" s="67"/>
      <c r="Q168" s="67"/>
      <c r="R168" s="67"/>
      <c r="S168" s="67"/>
      <c r="T168" s="67"/>
    </row>
    <row r="169" spans="1:20" x14ac:dyDescent="0.3">
      <c r="A169" s="67" t="s">
        <v>330</v>
      </c>
      <c r="B169" s="67" t="s">
        <v>331</v>
      </c>
      <c r="C169" s="67" t="s">
        <v>124</v>
      </c>
      <c r="D169" s="69">
        <v>1.84335</v>
      </c>
      <c r="E169" s="69">
        <v>1.5809800000000001</v>
      </c>
      <c r="F169" s="69">
        <v>1.2081999999999999</v>
      </c>
      <c r="G169" s="69">
        <v>1.3043</v>
      </c>
      <c r="H169" s="67"/>
      <c r="I169" s="67"/>
      <c r="J169" s="67"/>
      <c r="K169" s="67"/>
      <c r="L169" s="67"/>
      <c r="M169" s="13"/>
      <c r="N169" s="67"/>
      <c r="O169" s="67"/>
      <c r="P169" s="67"/>
      <c r="Q169" s="67"/>
      <c r="R169" s="67"/>
      <c r="S169" s="67"/>
      <c r="T169" s="67"/>
    </row>
    <row r="170" spans="1:20" x14ac:dyDescent="0.3">
      <c r="A170" s="67" t="s">
        <v>332</v>
      </c>
      <c r="B170" s="67" t="s">
        <v>333</v>
      </c>
      <c r="C170" s="67" t="s">
        <v>124</v>
      </c>
      <c r="D170" s="69">
        <v>1.3003199999999999</v>
      </c>
      <c r="E170" s="69">
        <v>1.1868399999999999</v>
      </c>
      <c r="F170" s="69">
        <v>0.94991999999999999</v>
      </c>
      <c r="G170" s="69">
        <v>1.0632999999999999</v>
      </c>
      <c r="H170" s="67"/>
      <c r="I170" s="67"/>
      <c r="J170" s="67"/>
      <c r="K170" s="67"/>
      <c r="L170" s="67"/>
      <c r="M170" s="13"/>
      <c r="N170" s="67"/>
      <c r="O170" s="67"/>
      <c r="P170" s="67"/>
      <c r="Q170" s="67"/>
      <c r="R170" s="67"/>
      <c r="S170" s="67"/>
      <c r="T170" s="67"/>
    </row>
    <row r="171" spans="1:20" x14ac:dyDescent="0.3">
      <c r="A171" s="67" t="s">
        <v>334</v>
      </c>
      <c r="B171" s="67" t="s">
        <v>335</v>
      </c>
      <c r="C171" s="67" t="s">
        <v>124</v>
      </c>
      <c r="D171" s="69">
        <v>0.84480999999999995</v>
      </c>
      <c r="E171" s="69">
        <v>0.78634000000000004</v>
      </c>
      <c r="F171" s="69">
        <v>0.73123000000000005</v>
      </c>
      <c r="G171" s="69">
        <v>0.80652000000000001</v>
      </c>
      <c r="H171" s="67"/>
      <c r="I171" s="67"/>
      <c r="J171" s="67"/>
      <c r="K171" s="67"/>
      <c r="L171" s="67"/>
      <c r="M171" s="13"/>
      <c r="N171" s="67"/>
      <c r="O171" s="67"/>
      <c r="P171" s="67"/>
      <c r="Q171" s="67"/>
      <c r="R171" s="67"/>
      <c r="S171" s="67"/>
      <c r="T171" s="67"/>
    </row>
    <row r="172" spans="1:20" x14ac:dyDescent="0.3">
      <c r="A172" s="67" t="s">
        <v>336</v>
      </c>
      <c r="B172" s="67" t="s">
        <v>337</v>
      </c>
      <c r="C172" s="67" t="s">
        <v>124</v>
      </c>
      <c r="D172" s="69">
        <v>0.91662999999999994</v>
      </c>
      <c r="E172" s="69">
        <v>0.84762000000000004</v>
      </c>
      <c r="F172" s="69">
        <v>0.73765000000000003</v>
      </c>
      <c r="G172" s="69">
        <v>0.76366999999999996</v>
      </c>
      <c r="H172" s="67"/>
      <c r="I172" s="67"/>
      <c r="J172" s="67"/>
      <c r="K172" s="67"/>
      <c r="L172" s="67"/>
      <c r="M172" s="13"/>
      <c r="N172" s="67"/>
      <c r="O172" s="67"/>
      <c r="P172" s="67"/>
      <c r="Q172" s="67"/>
      <c r="R172" s="67"/>
      <c r="S172" s="67"/>
      <c r="T172" s="67"/>
    </row>
    <row r="173" spans="1:20" x14ac:dyDescent="0.3">
      <c r="A173" s="67"/>
      <c r="B173" s="67" t="s">
        <v>221</v>
      </c>
      <c r="C173" s="67" t="s">
        <v>222</v>
      </c>
      <c r="D173" s="67"/>
      <c r="E173" s="67"/>
      <c r="F173" s="67"/>
      <c r="G173" s="69">
        <v>0.30406</v>
      </c>
      <c r="H173" s="67"/>
      <c r="I173" s="67"/>
      <c r="J173" s="67"/>
      <c r="K173" s="67"/>
      <c r="L173" s="67"/>
      <c r="M173" s="13"/>
      <c r="N173" s="67"/>
      <c r="O173" s="67"/>
      <c r="P173" s="67"/>
      <c r="Q173" s="67"/>
      <c r="R173" s="67"/>
      <c r="S173" s="67"/>
      <c r="T173" s="67"/>
    </row>
    <row r="174" spans="1:20" x14ac:dyDescent="0.3">
      <c r="A174" s="67"/>
      <c r="B174" s="67" t="s">
        <v>298</v>
      </c>
      <c r="C174" s="67" t="s">
        <v>222</v>
      </c>
      <c r="D174" s="67"/>
      <c r="E174" s="67"/>
      <c r="F174" s="67"/>
      <c r="G174" s="69">
        <v>0.10766000000000001</v>
      </c>
      <c r="H174" s="67"/>
      <c r="I174" s="67"/>
      <c r="J174" s="67"/>
      <c r="K174" s="67"/>
      <c r="L174" s="13"/>
      <c r="M174" s="67"/>
      <c r="N174" s="67"/>
      <c r="O174" s="67"/>
      <c r="P174" s="67"/>
      <c r="Q174" s="67"/>
      <c r="R174" s="67"/>
      <c r="S174" s="67"/>
      <c r="T174" s="67"/>
    </row>
    <row r="175" spans="1:20" x14ac:dyDescent="0.3">
      <c r="A175" s="67"/>
      <c r="B175" s="67" t="s">
        <v>312</v>
      </c>
      <c r="C175" s="67" t="s">
        <v>222</v>
      </c>
      <c r="D175" s="67"/>
      <c r="E175" s="67"/>
      <c r="F175" s="67"/>
      <c r="G175" s="69">
        <v>9.2799999999999994E-2</v>
      </c>
      <c r="H175" s="67"/>
      <c r="I175" s="67"/>
      <c r="J175" s="68"/>
      <c r="K175" s="13"/>
      <c r="L175" s="13"/>
      <c r="M175" s="67"/>
      <c r="N175" s="67"/>
      <c r="O175" s="67"/>
      <c r="P175" s="67"/>
      <c r="Q175" s="67"/>
      <c r="R175" s="67"/>
      <c r="S175" s="67"/>
      <c r="T175" s="67"/>
    </row>
    <row r="176" spans="1:20" x14ac:dyDescent="0.3">
      <c r="A176" s="67" t="s">
        <v>338</v>
      </c>
      <c r="B176" s="67" t="s">
        <v>339</v>
      </c>
      <c r="C176" s="67" t="s">
        <v>124</v>
      </c>
      <c r="D176" s="69">
        <v>5.9549999999999999E-2</v>
      </c>
      <c r="E176" s="69">
        <v>5.4129999999999998E-2</v>
      </c>
      <c r="F176" s="69">
        <v>5.6239999999999998E-2</v>
      </c>
      <c r="G176" s="69">
        <v>5.9020000000000003E-2</v>
      </c>
      <c r="H176" s="67"/>
      <c r="I176" s="67"/>
      <c r="J176" s="67"/>
      <c r="K176" s="67"/>
      <c r="L176" s="13"/>
      <c r="M176" s="67"/>
      <c r="N176" s="67"/>
      <c r="O176" s="67"/>
      <c r="P176" s="67"/>
      <c r="Q176" s="67"/>
      <c r="R176" s="67"/>
      <c r="S176" s="67"/>
      <c r="T176" s="67"/>
    </row>
    <row r="177" spans="1:20" x14ac:dyDescent="0.3">
      <c r="A177" s="67"/>
      <c r="B177" s="67" t="s">
        <v>309</v>
      </c>
      <c r="C177" s="67" t="s">
        <v>222</v>
      </c>
      <c r="D177" s="67"/>
      <c r="E177" s="67"/>
      <c r="F177" s="67"/>
      <c r="G177" s="69">
        <v>3.3939999999999998E-2</v>
      </c>
      <c r="H177" s="67"/>
      <c r="I177" s="67"/>
      <c r="J177" s="68"/>
      <c r="K177" s="13"/>
      <c r="L177" s="13"/>
      <c r="M177" s="67"/>
      <c r="N177" s="67"/>
      <c r="O177" s="67"/>
      <c r="P177" s="67"/>
      <c r="Q177" s="67"/>
      <c r="R177" s="67"/>
      <c r="S177" s="67"/>
      <c r="T177" s="67"/>
    </row>
    <row r="178" spans="1:20" x14ac:dyDescent="0.3">
      <c r="A178" s="67"/>
      <c r="B178" s="67" t="s">
        <v>310</v>
      </c>
      <c r="C178" s="67" t="s">
        <v>222</v>
      </c>
      <c r="D178" s="67"/>
      <c r="E178" s="67"/>
      <c r="F178" s="67"/>
      <c r="G178" s="69">
        <v>2.538E-2</v>
      </c>
      <c r="H178" s="67"/>
      <c r="I178" s="67"/>
      <c r="J178" s="68"/>
      <c r="K178" s="13"/>
      <c r="L178" s="13"/>
      <c r="M178" s="67"/>
      <c r="N178" s="67"/>
      <c r="O178" s="67"/>
      <c r="P178" s="67"/>
      <c r="Q178" s="67"/>
      <c r="R178" s="67"/>
      <c r="S178" s="67"/>
      <c r="T178" s="67"/>
    </row>
    <row r="179" spans="1:20" x14ac:dyDescent="0.3">
      <c r="A179" s="67"/>
      <c r="B179" s="67" t="s">
        <v>311</v>
      </c>
      <c r="C179" s="67" t="s">
        <v>222</v>
      </c>
      <c r="D179" s="67"/>
      <c r="E179" s="67"/>
      <c r="F179" s="67"/>
      <c r="G179" s="69">
        <v>1.1E-4</v>
      </c>
      <c r="H179" s="67"/>
      <c r="I179" s="67"/>
      <c r="J179" s="68"/>
      <c r="K179" s="13"/>
      <c r="L179" s="13"/>
      <c r="M179" s="67"/>
      <c r="N179" s="67"/>
      <c r="O179" s="67"/>
      <c r="P179" s="67"/>
      <c r="Q179" s="67"/>
      <c r="R179" s="67"/>
      <c r="S179" s="67"/>
      <c r="T179" s="67"/>
    </row>
    <row r="180" spans="1:20" x14ac:dyDescent="0.3">
      <c r="A180" s="67"/>
      <c r="B180" s="67" t="s">
        <v>313</v>
      </c>
      <c r="C180" s="67" t="s">
        <v>314</v>
      </c>
      <c r="D180" s="67"/>
      <c r="E180" s="67"/>
      <c r="F180" s="67"/>
      <c r="G180" s="69">
        <v>0</v>
      </c>
      <c r="H180" s="67"/>
      <c r="I180" s="67"/>
      <c r="J180" s="67"/>
      <c r="K180" s="67"/>
      <c r="L180" s="13"/>
      <c r="M180" s="67"/>
      <c r="N180" s="67"/>
      <c r="O180" s="67"/>
      <c r="P180" s="67"/>
      <c r="Q180" s="67"/>
      <c r="R180" s="67"/>
      <c r="S180" s="67"/>
      <c r="T180" s="67"/>
    </row>
    <row r="181" spans="1:20" x14ac:dyDescent="0.3">
      <c r="A181" s="67"/>
      <c r="B181" s="67" t="s">
        <v>291</v>
      </c>
      <c r="C181" s="67" t="s">
        <v>222</v>
      </c>
      <c r="D181" s="67"/>
      <c r="E181" s="67"/>
      <c r="F181" s="67"/>
      <c r="G181" s="69">
        <v>-0.20369000000000001</v>
      </c>
      <c r="H181" s="67"/>
      <c r="I181" s="67"/>
      <c r="J181" s="67"/>
      <c r="K181" s="67"/>
      <c r="L181" s="13"/>
      <c r="M181" s="67"/>
      <c r="N181" s="67"/>
      <c r="O181" s="67"/>
      <c r="P181" s="67"/>
      <c r="Q181" s="67"/>
      <c r="R181" s="67"/>
      <c r="S181" s="67"/>
      <c r="T181" s="67"/>
    </row>
    <row r="182" spans="1:20" x14ac:dyDescent="0.3">
      <c r="A182" s="67"/>
      <c r="B182" s="67" t="s">
        <v>221</v>
      </c>
      <c r="C182" s="67" t="s">
        <v>222</v>
      </c>
      <c r="D182" s="67"/>
      <c r="E182" s="67"/>
      <c r="F182" s="69">
        <v>4.8740600000000001</v>
      </c>
      <c r="G182" s="67"/>
      <c r="H182" s="67"/>
      <c r="I182" s="67"/>
      <c r="J182" s="67"/>
      <c r="K182" s="67"/>
      <c r="L182" s="13"/>
      <c r="M182" s="67"/>
      <c r="N182" s="67"/>
      <c r="O182" s="67"/>
      <c r="P182" s="67"/>
      <c r="Q182" s="67"/>
      <c r="R182" s="67"/>
      <c r="S182" s="67"/>
      <c r="T182" s="67"/>
    </row>
    <row r="183" spans="1:20" x14ac:dyDescent="0.3">
      <c r="A183" s="67" t="s">
        <v>340</v>
      </c>
      <c r="B183" s="67" t="s">
        <v>341</v>
      </c>
      <c r="C183" s="67" t="s">
        <v>124</v>
      </c>
      <c r="D183" s="69">
        <v>0.98385</v>
      </c>
      <c r="E183" s="69">
        <v>1.11578</v>
      </c>
      <c r="F183" s="69">
        <v>0.70879000000000003</v>
      </c>
      <c r="G183" s="67"/>
      <c r="H183" s="67"/>
      <c r="I183" s="67"/>
      <c r="J183" s="67"/>
      <c r="K183" s="67"/>
      <c r="L183" s="13"/>
      <c r="M183" s="67"/>
      <c r="N183" s="67"/>
      <c r="O183" s="67"/>
      <c r="P183" s="67"/>
      <c r="Q183" s="67"/>
      <c r="R183" s="67"/>
      <c r="S183" s="67"/>
      <c r="T183" s="67"/>
    </row>
    <row r="184" spans="1:20" x14ac:dyDescent="0.3">
      <c r="A184" s="67"/>
      <c r="B184" s="67" t="s">
        <v>298</v>
      </c>
      <c r="C184" s="67" t="s">
        <v>222</v>
      </c>
      <c r="D184" s="67"/>
      <c r="E184" s="67"/>
      <c r="F184" s="69">
        <v>0.17741000000000001</v>
      </c>
      <c r="G184" s="67"/>
      <c r="H184" s="67"/>
      <c r="I184" s="67"/>
      <c r="J184" s="67"/>
      <c r="K184" s="67"/>
      <c r="L184" s="13"/>
      <c r="M184" s="67"/>
      <c r="N184" s="67"/>
      <c r="O184" s="67"/>
      <c r="P184" s="67"/>
      <c r="Q184" s="67"/>
      <c r="R184" s="67"/>
      <c r="S184" s="67"/>
      <c r="T184" s="67"/>
    </row>
    <row r="185" spans="1:20" x14ac:dyDescent="0.3">
      <c r="A185" s="67" t="s">
        <v>342</v>
      </c>
      <c r="B185" s="67" t="s">
        <v>343</v>
      </c>
      <c r="C185" s="67" t="s">
        <v>124</v>
      </c>
      <c r="D185" s="69">
        <v>7.7840000000000006E-2</v>
      </c>
      <c r="E185" s="69">
        <v>8.1500000000000003E-2</v>
      </c>
      <c r="F185" s="69">
        <v>9.2130000000000004E-2</v>
      </c>
      <c r="G185" s="67"/>
      <c r="H185" s="67"/>
      <c r="I185" s="67"/>
      <c r="J185" s="67"/>
      <c r="K185" s="67"/>
      <c r="L185" s="13"/>
      <c r="M185" s="67"/>
      <c r="N185" s="67"/>
      <c r="O185" s="67"/>
      <c r="P185" s="67"/>
      <c r="Q185" s="67"/>
      <c r="R185" s="67"/>
      <c r="S185" s="67"/>
      <c r="T185" s="67"/>
    </row>
    <row r="186" spans="1:20" x14ac:dyDescent="0.3">
      <c r="A186" s="67" t="s">
        <v>344</v>
      </c>
      <c r="B186" s="67" t="s">
        <v>345</v>
      </c>
      <c r="C186" s="67" t="s">
        <v>124</v>
      </c>
      <c r="D186" s="69">
        <v>0.21354000000000001</v>
      </c>
      <c r="E186" s="69">
        <v>0.26779999999999998</v>
      </c>
      <c r="F186" s="69">
        <v>7.2230000000000003E-2</v>
      </c>
      <c r="G186" s="67"/>
      <c r="H186" s="67"/>
      <c r="I186" s="67"/>
      <c r="J186" s="67"/>
      <c r="K186" s="13"/>
      <c r="L186" s="67"/>
      <c r="M186" s="67"/>
      <c r="N186" s="67"/>
      <c r="O186" s="67"/>
      <c r="P186" s="67"/>
      <c r="Q186" s="67"/>
      <c r="R186" s="67"/>
      <c r="S186" s="67"/>
      <c r="T186" s="67"/>
    </row>
    <row r="187" spans="1:20" x14ac:dyDescent="0.3">
      <c r="A187" s="67" t="s">
        <v>346</v>
      </c>
      <c r="B187" s="67" t="s">
        <v>347</v>
      </c>
      <c r="C187" s="67" t="s">
        <v>124</v>
      </c>
      <c r="D187" s="69">
        <v>5.4030000000000002E-2</v>
      </c>
      <c r="E187" s="69">
        <v>5.5710000000000003E-2</v>
      </c>
      <c r="F187" s="69">
        <v>6.5500000000000003E-2</v>
      </c>
      <c r="G187" s="67"/>
      <c r="H187" s="67"/>
      <c r="I187" s="67"/>
      <c r="J187" s="67"/>
      <c r="K187" s="13"/>
      <c r="L187" s="67"/>
      <c r="M187" s="67"/>
      <c r="N187" s="67"/>
      <c r="O187" s="67"/>
      <c r="P187" s="67"/>
      <c r="Q187" s="67"/>
      <c r="R187" s="67"/>
      <c r="S187" s="67"/>
      <c r="T187" s="67"/>
    </row>
    <row r="188" spans="1:20" x14ac:dyDescent="0.3">
      <c r="A188" s="67"/>
      <c r="B188" s="67" t="s">
        <v>312</v>
      </c>
      <c r="C188" s="67" t="s">
        <v>222</v>
      </c>
      <c r="D188" s="67"/>
      <c r="E188" s="67"/>
      <c r="F188" s="69">
        <v>3.9129999999999998E-2</v>
      </c>
      <c r="G188" s="67"/>
      <c r="H188" s="67"/>
      <c r="I188" s="67"/>
      <c r="J188" s="67"/>
      <c r="K188" s="13"/>
      <c r="L188" s="67"/>
      <c r="M188" s="67"/>
      <c r="N188" s="67"/>
      <c r="O188" s="67"/>
      <c r="P188" s="67"/>
      <c r="Q188" s="67"/>
      <c r="R188" s="67"/>
      <c r="S188" s="67"/>
      <c r="T188" s="67"/>
    </row>
    <row r="189" spans="1:20" x14ac:dyDescent="0.3">
      <c r="A189" s="67"/>
      <c r="B189" s="67" t="s">
        <v>309</v>
      </c>
      <c r="C189" s="67" t="s">
        <v>222</v>
      </c>
      <c r="D189" s="67"/>
      <c r="E189" s="67"/>
      <c r="F189" s="69">
        <v>3.2759999999999997E-2</v>
      </c>
      <c r="G189" s="67"/>
      <c r="H189" s="67"/>
      <c r="I189" s="67"/>
      <c r="J189" s="67"/>
      <c r="K189" s="13"/>
      <c r="L189" s="67"/>
      <c r="M189" s="67"/>
      <c r="N189" s="67"/>
      <c r="O189" s="67"/>
      <c r="P189" s="67"/>
      <c r="Q189" s="67"/>
      <c r="R189" s="67"/>
      <c r="S189" s="67"/>
      <c r="T189" s="67"/>
    </row>
    <row r="190" spans="1:20" x14ac:dyDescent="0.3">
      <c r="A190" s="67"/>
      <c r="B190" s="67" t="s">
        <v>291</v>
      </c>
      <c r="C190" s="67" t="s">
        <v>222</v>
      </c>
      <c r="D190" s="67"/>
      <c r="E190" s="67"/>
      <c r="F190" s="69">
        <v>2.3040000000000001E-2</v>
      </c>
      <c r="G190" s="67"/>
      <c r="H190" s="67"/>
      <c r="I190" s="67"/>
      <c r="J190" s="67"/>
      <c r="K190" s="13"/>
      <c r="L190" s="67"/>
      <c r="M190" s="67"/>
      <c r="N190" s="67"/>
      <c r="O190" s="67"/>
      <c r="P190" s="67"/>
      <c r="Q190" s="67"/>
      <c r="R190" s="67"/>
      <c r="S190" s="67"/>
      <c r="T190" s="67"/>
    </row>
    <row r="191" spans="1:20" x14ac:dyDescent="0.3">
      <c r="A191" s="67"/>
      <c r="B191" s="67" t="s">
        <v>311</v>
      </c>
      <c r="C191" s="67" t="s">
        <v>222</v>
      </c>
      <c r="D191" s="67"/>
      <c r="E191" s="67"/>
      <c r="F191" s="69">
        <v>1.3639999999999999E-2</v>
      </c>
      <c r="G191" s="67"/>
      <c r="H191" s="67"/>
      <c r="I191" s="67"/>
      <c r="J191" s="67"/>
      <c r="K191" s="13"/>
      <c r="L191" s="67"/>
      <c r="M191" s="67"/>
      <c r="N191" s="67"/>
      <c r="O191" s="67"/>
      <c r="P191" s="67"/>
      <c r="Q191" s="67"/>
      <c r="R191" s="67"/>
      <c r="S191" s="67"/>
      <c r="T191" s="67"/>
    </row>
    <row r="192" spans="1:20" x14ac:dyDescent="0.3">
      <c r="A192" s="67"/>
      <c r="B192" s="67" t="s">
        <v>313</v>
      </c>
      <c r="C192" s="67" t="s">
        <v>314</v>
      </c>
      <c r="D192" s="67"/>
      <c r="E192" s="67"/>
      <c r="F192" s="69">
        <v>0</v>
      </c>
      <c r="G192" s="67"/>
      <c r="H192" s="67"/>
      <c r="I192" s="67"/>
      <c r="J192" s="67"/>
      <c r="K192" s="13"/>
      <c r="L192" s="67"/>
      <c r="M192" s="67"/>
      <c r="N192" s="67"/>
      <c r="O192" s="67"/>
      <c r="P192" s="67"/>
      <c r="Q192" s="67"/>
      <c r="R192" s="67"/>
      <c r="S192" s="67"/>
      <c r="T192" s="67"/>
    </row>
    <row r="193" spans="1:20" x14ac:dyDescent="0.3">
      <c r="A193" s="67"/>
      <c r="B193" s="67" t="s">
        <v>310</v>
      </c>
      <c r="C193" s="67" t="s">
        <v>222</v>
      </c>
      <c r="D193" s="67"/>
      <c r="E193" s="67"/>
      <c r="F193" s="69">
        <v>-0.47278999999999999</v>
      </c>
      <c r="G193" s="67"/>
      <c r="H193" s="67"/>
      <c r="I193" s="67"/>
      <c r="J193" s="67"/>
      <c r="K193" s="13"/>
      <c r="L193" s="67"/>
      <c r="M193" s="67"/>
      <c r="N193" s="67"/>
      <c r="O193" s="67"/>
      <c r="P193" s="67"/>
      <c r="Q193" s="67"/>
      <c r="R193" s="67"/>
      <c r="S193" s="67"/>
      <c r="T193" s="67"/>
    </row>
    <row r="194" spans="1:20" x14ac:dyDescent="0.3">
      <c r="A194" s="67"/>
      <c r="B194" s="67" t="s">
        <v>221</v>
      </c>
      <c r="C194" s="67" t="s">
        <v>222</v>
      </c>
      <c r="D194" s="67"/>
      <c r="E194" s="69">
        <v>0.43459999999999999</v>
      </c>
      <c r="F194" s="67"/>
      <c r="G194" s="67"/>
      <c r="H194" s="67"/>
      <c r="I194" s="67"/>
      <c r="J194" s="68"/>
      <c r="K194" s="67"/>
      <c r="L194" s="67"/>
      <c r="M194" s="67"/>
      <c r="N194" s="67"/>
      <c r="O194" s="67"/>
      <c r="P194" s="67"/>
      <c r="Q194" s="67"/>
      <c r="R194" s="67"/>
      <c r="S194" s="67"/>
      <c r="T194" s="67"/>
    </row>
    <row r="195" spans="1:20" x14ac:dyDescent="0.3">
      <c r="A195" s="67"/>
      <c r="B195" s="67" t="s">
        <v>312</v>
      </c>
      <c r="C195" s="67" t="s">
        <v>222</v>
      </c>
      <c r="D195" s="67"/>
      <c r="E195" s="69">
        <v>0.19184000000000001</v>
      </c>
      <c r="F195" s="67"/>
      <c r="G195" s="67"/>
      <c r="H195" s="67"/>
      <c r="I195" s="67"/>
      <c r="J195" s="68"/>
      <c r="K195" s="67"/>
      <c r="L195" s="67"/>
      <c r="M195" s="67"/>
      <c r="N195" s="67"/>
      <c r="O195" s="67"/>
      <c r="P195" s="67"/>
      <c r="Q195" s="67"/>
      <c r="R195" s="67"/>
      <c r="S195" s="67"/>
      <c r="T195" s="67"/>
    </row>
    <row r="196" spans="1:20" x14ac:dyDescent="0.3">
      <c r="A196" s="67"/>
      <c r="B196" s="67" t="s">
        <v>291</v>
      </c>
      <c r="C196" s="67" t="s">
        <v>222</v>
      </c>
      <c r="D196" s="67"/>
      <c r="E196" s="69">
        <v>0.10079</v>
      </c>
      <c r="F196" s="67"/>
      <c r="G196" s="67"/>
      <c r="H196" s="67"/>
      <c r="I196" s="67"/>
      <c r="J196" s="68"/>
      <c r="K196" s="67"/>
      <c r="L196" s="67"/>
      <c r="M196" s="67"/>
      <c r="N196" s="67"/>
      <c r="O196" s="67"/>
      <c r="P196" s="67"/>
      <c r="Q196" s="67"/>
      <c r="R196" s="67"/>
      <c r="S196" s="67"/>
      <c r="T196" s="67"/>
    </row>
    <row r="197" spans="1:20" x14ac:dyDescent="0.3">
      <c r="A197" s="67"/>
      <c r="B197" s="67" t="s">
        <v>310</v>
      </c>
      <c r="C197" s="67" t="s">
        <v>222</v>
      </c>
      <c r="D197" s="67"/>
      <c r="E197" s="69">
        <v>5.008E-2</v>
      </c>
      <c r="F197" s="67"/>
      <c r="G197" s="67"/>
      <c r="H197" s="67"/>
      <c r="I197" s="67"/>
      <c r="J197" s="68"/>
      <c r="K197" s="67"/>
      <c r="L197" s="67"/>
      <c r="M197" s="67"/>
      <c r="N197" s="67"/>
      <c r="O197" s="67"/>
      <c r="P197" s="67"/>
      <c r="Q197" s="67"/>
      <c r="R197" s="67"/>
      <c r="S197" s="67"/>
      <c r="T197" s="67"/>
    </row>
    <row r="198" spans="1:20" x14ac:dyDescent="0.3">
      <c r="A198" s="67"/>
      <c r="B198" s="67" t="s">
        <v>298</v>
      </c>
      <c r="C198" s="67" t="s">
        <v>222</v>
      </c>
      <c r="D198" s="67"/>
      <c r="E198" s="69">
        <v>4.308E-2</v>
      </c>
      <c r="F198" s="67"/>
      <c r="G198" s="67"/>
      <c r="H198" s="67"/>
      <c r="I198" s="67"/>
      <c r="J198" s="68"/>
      <c r="K198" s="67"/>
      <c r="L198" s="67"/>
      <c r="M198" s="67"/>
      <c r="N198" s="67"/>
      <c r="O198" s="67"/>
      <c r="P198" s="67"/>
      <c r="Q198" s="67"/>
      <c r="R198" s="67"/>
      <c r="S198" s="67"/>
      <c r="T198" s="67"/>
    </row>
    <row r="199" spans="1:20" x14ac:dyDescent="0.3">
      <c r="A199" s="67"/>
      <c r="B199" s="67" t="s">
        <v>309</v>
      </c>
      <c r="C199" s="67" t="s">
        <v>222</v>
      </c>
      <c r="D199" s="67"/>
      <c r="E199" s="69">
        <v>3.6099999999999999E-3</v>
      </c>
      <c r="F199" s="67"/>
      <c r="G199" s="67"/>
      <c r="H199" s="67"/>
      <c r="I199" s="67"/>
      <c r="J199" s="68"/>
      <c r="K199" s="67"/>
      <c r="L199" s="67"/>
      <c r="M199" s="67"/>
      <c r="N199" s="67"/>
      <c r="O199" s="67"/>
      <c r="P199" s="67"/>
      <c r="Q199" s="67"/>
      <c r="R199" s="67"/>
      <c r="S199" s="67"/>
      <c r="T199" s="67"/>
    </row>
    <row r="200" spans="1:20" x14ac:dyDescent="0.3">
      <c r="A200" s="67"/>
      <c r="B200" s="67" t="s">
        <v>311</v>
      </c>
      <c r="C200" s="67" t="s">
        <v>222</v>
      </c>
      <c r="D200" s="67"/>
      <c r="E200" s="69">
        <v>3.2799999999999999E-3</v>
      </c>
      <c r="F200" s="67"/>
      <c r="G200" s="67"/>
      <c r="H200" s="67"/>
      <c r="I200" s="67"/>
      <c r="J200" s="68"/>
      <c r="K200" s="67"/>
      <c r="L200" s="67"/>
      <c r="M200" s="67"/>
      <c r="N200" s="67"/>
      <c r="O200" s="67"/>
      <c r="P200" s="67"/>
      <c r="Q200" s="67"/>
      <c r="R200" s="67"/>
      <c r="S200" s="67"/>
      <c r="T200" s="67"/>
    </row>
    <row r="201" spans="1:20" x14ac:dyDescent="0.3">
      <c r="A201" s="67"/>
      <c r="B201" s="67" t="s">
        <v>313</v>
      </c>
      <c r="C201" s="67" t="s">
        <v>314</v>
      </c>
      <c r="D201" s="67"/>
      <c r="E201" s="69">
        <v>0</v>
      </c>
      <c r="F201" s="67"/>
      <c r="G201" s="67"/>
      <c r="H201" s="67"/>
      <c r="I201" s="67"/>
      <c r="J201" s="68"/>
      <c r="K201" s="67"/>
      <c r="L201" s="67"/>
      <c r="M201" s="67"/>
      <c r="N201" s="67"/>
      <c r="O201" s="67"/>
      <c r="P201" s="67"/>
      <c r="Q201" s="67"/>
      <c r="R201" s="67"/>
      <c r="S201" s="67"/>
      <c r="T201" s="67"/>
    </row>
    <row r="202" spans="1:20" x14ac:dyDescent="0.3">
      <c r="A202" s="67" t="s">
        <v>348</v>
      </c>
      <c r="B202" s="67" t="s">
        <v>349</v>
      </c>
      <c r="C202" s="67" t="s">
        <v>124</v>
      </c>
      <c r="D202" s="69">
        <v>0.11416999999999999</v>
      </c>
      <c r="E202" s="67"/>
      <c r="F202" s="67"/>
      <c r="G202" s="67"/>
      <c r="H202" s="67"/>
      <c r="I202" s="67"/>
      <c r="J202" s="68"/>
      <c r="K202" s="67"/>
      <c r="L202" s="67"/>
      <c r="M202" s="67"/>
      <c r="N202" s="67"/>
      <c r="O202" s="67"/>
      <c r="P202" s="67"/>
      <c r="Q202" s="67"/>
      <c r="R202" s="67"/>
      <c r="S202" s="67"/>
      <c r="T202" s="67"/>
    </row>
    <row r="203" spans="1:20" x14ac:dyDescent="0.3">
      <c r="A203" s="67"/>
      <c r="B203" s="67" t="s">
        <v>312</v>
      </c>
      <c r="C203" s="67" t="s">
        <v>222</v>
      </c>
      <c r="D203" s="69">
        <v>7.6069999999999999E-2</v>
      </c>
      <c r="E203" s="67"/>
      <c r="F203" s="67"/>
      <c r="G203" s="67"/>
      <c r="H203" s="67"/>
      <c r="I203" s="67"/>
      <c r="J203" s="67"/>
      <c r="K203" s="67"/>
      <c r="L203" s="67"/>
      <c r="M203" s="67"/>
      <c r="N203" s="67"/>
      <c r="O203" s="67"/>
      <c r="P203" s="67"/>
      <c r="Q203" s="67"/>
      <c r="R203" s="67"/>
      <c r="S203" s="67"/>
      <c r="T203" s="67"/>
    </row>
    <row r="204" spans="1:20" x14ac:dyDescent="0.3">
      <c r="A204" s="67"/>
      <c r="B204" s="67" t="s">
        <v>310</v>
      </c>
      <c r="C204" s="67" t="s">
        <v>222</v>
      </c>
      <c r="D204" s="69">
        <v>2.1479999999999999E-2</v>
      </c>
      <c r="E204" s="67"/>
      <c r="F204" s="67"/>
      <c r="G204" s="67"/>
      <c r="H204" s="67"/>
      <c r="I204" s="67"/>
      <c r="J204" s="67"/>
      <c r="K204" s="67"/>
      <c r="L204" s="67"/>
      <c r="M204" s="67"/>
      <c r="N204" s="67"/>
      <c r="O204" s="67"/>
      <c r="P204" s="67"/>
      <c r="Q204" s="67"/>
      <c r="R204" s="67"/>
      <c r="S204" s="67"/>
      <c r="T204" s="67"/>
    </row>
    <row r="205" spans="1:20" x14ac:dyDescent="0.3">
      <c r="A205" s="67"/>
      <c r="B205" s="67" t="s">
        <v>291</v>
      </c>
      <c r="C205" s="67" t="s">
        <v>222</v>
      </c>
      <c r="D205" s="69">
        <v>1.8890000000000001E-2</v>
      </c>
      <c r="E205" s="67"/>
      <c r="F205" s="67"/>
      <c r="G205" s="67"/>
      <c r="H205" s="67"/>
      <c r="I205" s="67"/>
      <c r="J205" s="67"/>
      <c r="K205" s="67"/>
      <c r="L205" s="67"/>
      <c r="M205" s="67"/>
      <c r="N205" s="67"/>
      <c r="O205" s="67"/>
      <c r="P205" s="67"/>
      <c r="Q205" s="67"/>
      <c r="R205" s="67"/>
      <c r="S205" s="67"/>
      <c r="T205" s="67"/>
    </row>
    <row r="206" spans="1:20" x14ac:dyDescent="0.3">
      <c r="A206" s="67"/>
      <c r="B206" s="67" t="s">
        <v>298</v>
      </c>
      <c r="C206" s="67" t="s">
        <v>222</v>
      </c>
      <c r="D206" s="69">
        <v>1.1089999999999999E-2</v>
      </c>
      <c r="E206" s="67"/>
      <c r="F206" s="67"/>
      <c r="G206" s="67"/>
      <c r="H206" s="67"/>
      <c r="I206" s="67"/>
      <c r="J206" s="67"/>
      <c r="K206" s="67"/>
      <c r="L206" s="67"/>
      <c r="M206" s="67"/>
      <c r="N206" s="67"/>
      <c r="O206" s="67"/>
      <c r="P206" s="67"/>
      <c r="Q206" s="67"/>
      <c r="R206" s="67"/>
      <c r="S206" s="67"/>
      <c r="T206" s="67"/>
    </row>
    <row r="207" spans="1:20" x14ac:dyDescent="0.3">
      <c r="A207" s="67"/>
      <c r="B207" s="67" t="s">
        <v>309</v>
      </c>
      <c r="C207" s="67" t="s">
        <v>222</v>
      </c>
      <c r="D207" s="69">
        <v>3.6600000000000001E-3</v>
      </c>
      <c r="E207" s="67"/>
      <c r="F207" s="67"/>
      <c r="G207" s="67"/>
      <c r="H207" s="67"/>
      <c r="I207" s="67"/>
      <c r="J207" s="67"/>
      <c r="K207" s="67"/>
      <c r="L207" s="67"/>
      <c r="M207" s="67"/>
      <c r="N207" s="67"/>
      <c r="O207" s="67"/>
      <c r="P207" s="67"/>
      <c r="Q207" s="67"/>
      <c r="R207" s="67"/>
      <c r="S207" s="67"/>
      <c r="T207" s="67"/>
    </row>
    <row r="208" spans="1:20" x14ac:dyDescent="0.3">
      <c r="A208" s="67"/>
      <c r="B208" s="67" t="s">
        <v>311</v>
      </c>
      <c r="C208" s="67" t="s">
        <v>222</v>
      </c>
      <c r="D208" s="69">
        <v>9.0000000000000006E-5</v>
      </c>
      <c r="E208" s="67"/>
      <c r="F208" s="67"/>
      <c r="G208" s="67"/>
      <c r="H208" s="67"/>
      <c r="I208" s="67"/>
      <c r="J208" s="67"/>
      <c r="K208" s="67"/>
      <c r="L208" s="67"/>
      <c r="M208" s="67"/>
      <c r="N208" s="67"/>
      <c r="O208" s="67"/>
      <c r="P208" s="67"/>
      <c r="Q208" s="67"/>
      <c r="R208" s="67"/>
      <c r="S208" s="67"/>
      <c r="T208" s="67"/>
    </row>
    <row r="209" spans="1:20" x14ac:dyDescent="0.3">
      <c r="A209" s="67"/>
      <c r="B209" s="67" t="s">
        <v>313</v>
      </c>
      <c r="C209" s="67" t="s">
        <v>314</v>
      </c>
      <c r="D209" s="69">
        <v>0</v>
      </c>
      <c r="E209" s="67"/>
      <c r="F209" s="67"/>
      <c r="G209" s="67"/>
      <c r="H209" s="67"/>
      <c r="I209" s="67"/>
      <c r="J209" s="67"/>
      <c r="K209" s="67"/>
      <c r="L209" s="67"/>
      <c r="M209" s="67"/>
      <c r="N209" s="67"/>
      <c r="O209" s="67"/>
      <c r="P209" s="67"/>
      <c r="Q209" s="67"/>
      <c r="R209" s="67"/>
      <c r="S209" s="67"/>
      <c r="T209" s="67"/>
    </row>
    <row r="210" spans="1:20" x14ac:dyDescent="0.3">
      <c r="A210" s="67"/>
      <c r="B210" s="67" t="s">
        <v>221</v>
      </c>
      <c r="C210" s="67" t="s">
        <v>222</v>
      </c>
      <c r="D210" s="69">
        <v>-5.5870000000000003E-2</v>
      </c>
      <c r="E210" s="67"/>
      <c r="F210" s="67"/>
      <c r="G210" s="67"/>
      <c r="H210" s="67"/>
      <c r="I210" s="67"/>
      <c r="J210" s="67"/>
      <c r="K210" s="67"/>
      <c r="L210" s="67"/>
      <c r="M210" s="67"/>
      <c r="N210" s="67"/>
      <c r="O210" s="67"/>
      <c r="P210" s="67"/>
      <c r="Q210" s="67"/>
      <c r="R210" s="67"/>
      <c r="S210" s="67"/>
      <c r="T210" s="67"/>
    </row>
    <row r="211" spans="1:20" x14ac:dyDescent="0.3">
      <c r="A211" s="67"/>
      <c r="B211" s="67"/>
      <c r="C211" s="67"/>
      <c r="D211" s="69"/>
      <c r="E211" s="67"/>
      <c r="F211" s="68"/>
      <c r="G211" s="68"/>
      <c r="H211" s="68"/>
      <c r="I211" s="68"/>
      <c r="J211" s="67"/>
      <c r="K211" s="67"/>
      <c r="L211" s="67"/>
      <c r="M211" s="67"/>
      <c r="N211" s="67"/>
      <c r="O211" s="67"/>
      <c r="P211" s="67"/>
      <c r="Q211" s="67"/>
      <c r="R211" s="67"/>
      <c r="S211" s="67"/>
      <c r="T211" s="67"/>
    </row>
    <row r="212" spans="1:20" x14ac:dyDescent="0.3">
      <c r="A212" s="67"/>
      <c r="B212" s="67"/>
      <c r="C212" s="67"/>
      <c r="D212" s="69"/>
      <c r="E212" s="67"/>
      <c r="F212" s="67"/>
      <c r="G212" s="67"/>
      <c r="H212" s="67"/>
      <c r="I212" s="67"/>
      <c r="J212" s="67"/>
      <c r="K212" s="67"/>
      <c r="L212" s="67"/>
      <c r="M212" s="67"/>
      <c r="N212" s="67"/>
      <c r="O212" s="67"/>
      <c r="P212" s="67"/>
      <c r="Q212" s="67"/>
      <c r="R212" s="67"/>
      <c r="S212" s="67"/>
      <c r="T212" s="67"/>
    </row>
    <row r="213" spans="1:20" x14ac:dyDescent="0.3">
      <c r="A213" s="67"/>
      <c r="B213" s="67"/>
      <c r="C213" s="67"/>
      <c r="D213" s="69"/>
      <c r="E213" s="67"/>
      <c r="F213" s="67"/>
      <c r="G213" s="67"/>
      <c r="H213" s="67"/>
      <c r="I213" s="67"/>
      <c r="J213" s="67"/>
      <c r="K213" s="67"/>
      <c r="L213" s="67"/>
      <c r="M213" s="67"/>
      <c r="N213" s="67"/>
      <c r="O213" s="67"/>
      <c r="P213" s="67"/>
      <c r="Q213" s="67"/>
      <c r="R213" s="67"/>
      <c r="S213" s="67"/>
      <c r="T213" s="67"/>
    </row>
    <row r="214" spans="1:20" x14ac:dyDescent="0.3">
      <c r="A214" s="67"/>
      <c r="B214" s="67"/>
      <c r="C214" s="67"/>
      <c r="D214" s="69"/>
      <c r="E214" s="67"/>
      <c r="F214" s="67"/>
      <c r="G214" s="67"/>
      <c r="H214" s="67"/>
      <c r="I214" s="67"/>
      <c r="J214" s="67"/>
      <c r="K214" s="67"/>
      <c r="L214" s="67"/>
      <c r="M214" s="67"/>
      <c r="N214" s="67"/>
      <c r="O214" s="67"/>
      <c r="P214" s="67"/>
      <c r="Q214" s="67"/>
      <c r="R214" s="67"/>
      <c r="S214" s="67"/>
      <c r="T214" s="67"/>
    </row>
    <row r="215" spans="1:20" x14ac:dyDescent="0.3">
      <c r="A215" s="67"/>
      <c r="B215" s="67"/>
      <c r="C215" s="67"/>
      <c r="D215" s="69"/>
      <c r="E215" s="67"/>
      <c r="F215" s="67"/>
      <c r="G215" s="67"/>
      <c r="H215" s="67"/>
      <c r="I215" s="67"/>
      <c r="J215" s="67"/>
      <c r="K215" s="67"/>
      <c r="L215" s="67"/>
      <c r="M215" s="67"/>
      <c r="N215" s="67"/>
      <c r="O215" s="67"/>
      <c r="P215" s="67"/>
      <c r="Q215" s="67"/>
      <c r="R215" s="67"/>
      <c r="S215" s="67"/>
      <c r="T215" s="67"/>
    </row>
    <row r="216" spans="1:20" x14ac:dyDescent="0.3">
      <c r="A216" s="67"/>
      <c r="B216" s="67"/>
      <c r="C216" s="67"/>
      <c r="D216" s="69"/>
      <c r="E216" s="67"/>
      <c r="F216" s="67"/>
      <c r="G216" s="67"/>
      <c r="H216" s="67"/>
      <c r="I216" s="67"/>
      <c r="J216" s="67"/>
      <c r="K216" s="67"/>
      <c r="L216" s="67"/>
      <c r="M216" s="67"/>
      <c r="N216" s="67"/>
      <c r="O216" s="67"/>
      <c r="P216" s="67"/>
      <c r="Q216" s="67"/>
      <c r="R216" s="67"/>
      <c r="S216" s="67"/>
      <c r="T216" s="67"/>
    </row>
    <row r="217" spans="1:20" x14ac:dyDescent="0.3">
      <c r="A217" s="67"/>
      <c r="B217" s="67"/>
      <c r="C217" s="67"/>
      <c r="D217" s="69"/>
      <c r="E217" s="67"/>
      <c r="F217" s="67"/>
      <c r="G217" s="67"/>
      <c r="H217" s="67"/>
      <c r="I217" s="67"/>
      <c r="J217" s="67"/>
      <c r="K217" s="67"/>
      <c r="L217" s="67"/>
      <c r="M217" s="67"/>
      <c r="N217" s="67"/>
      <c r="O217" s="67"/>
      <c r="P217" s="67"/>
      <c r="Q217" s="67"/>
      <c r="R217" s="67"/>
      <c r="S217" s="67"/>
      <c r="T217" s="67"/>
    </row>
    <row r="218" spans="1:20" x14ac:dyDescent="0.3">
      <c r="A218" s="67"/>
      <c r="B218" s="67"/>
      <c r="C218" s="67"/>
      <c r="D218" s="69"/>
      <c r="E218" s="67"/>
      <c r="F218" s="67"/>
      <c r="G218" s="67"/>
      <c r="H218" s="67"/>
      <c r="I218" s="67"/>
      <c r="J218" s="67"/>
      <c r="K218" s="67"/>
      <c r="L218" s="67"/>
      <c r="M218" s="67"/>
      <c r="N218" s="67"/>
      <c r="O218" s="67"/>
      <c r="P218" s="67"/>
      <c r="Q218" s="67"/>
      <c r="R218" s="67"/>
      <c r="S218" s="67"/>
      <c r="T218" s="67"/>
    </row>
    <row r="219" spans="1:20" x14ac:dyDescent="0.3">
      <c r="A219" s="67"/>
      <c r="B219" s="67"/>
      <c r="C219" s="67"/>
      <c r="D219" s="67"/>
      <c r="E219" s="67"/>
      <c r="F219" s="67"/>
      <c r="G219" s="67"/>
      <c r="H219" s="67"/>
      <c r="I219" s="67"/>
      <c r="J219" s="67"/>
      <c r="K219" s="67"/>
      <c r="L219" s="67"/>
      <c r="M219" s="67"/>
      <c r="N219" s="67"/>
      <c r="O219" s="67"/>
      <c r="P219" s="67"/>
      <c r="Q219" s="67"/>
      <c r="R219" s="67"/>
      <c r="S219" s="67"/>
      <c r="T219" s="67"/>
    </row>
    <row r="220" spans="1:20" x14ac:dyDescent="0.3">
      <c r="A220" s="67"/>
      <c r="B220" s="67"/>
      <c r="C220" s="67"/>
      <c r="D220" s="67"/>
      <c r="E220" s="67"/>
      <c r="F220" s="67"/>
      <c r="G220" s="67"/>
      <c r="H220" s="67"/>
      <c r="I220" s="67"/>
      <c r="J220" s="67"/>
      <c r="K220" s="67"/>
      <c r="L220" s="67"/>
      <c r="M220" s="67"/>
      <c r="N220" s="67"/>
      <c r="O220" s="67"/>
      <c r="P220" s="67"/>
      <c r="Q220" s="67"/>
      <c r="R220" s="67"/>
      <c r="S220" s="67"/>
      <c r="T220" s="67"/>
    </row>
    <row r="221" spans="1:20" x14ac:dyDescent="0.3">
      <c r="A221" s="67"/>
      <c r="B221" s="67"/>
      <c r="C221" s="67"/>
      <c r="D221" s="67"/>
      <c r="E221" s="67"/>
      <c r="F221" s="67"/>
      <c r="G221" s="67"/>
      <c r="H221" s="67"/>
      <c r="I221" s="67"/>
      <c r="J221" s="67"/>
      <c r="K221" s="67"/>
      <c r="L221" s="67"/>
      <c r="M221" s="67"/>
      <c r="N221" s="67"/>
      <c r="O221" s="67"/>
      <c r="P221" s="67"/>
      <c r="Q221" s="67"/>
      <c r="R221" s="67"/>
      <c r="S221" s="67"/>
      <c r="T221" s="67"/>
    </row>
    <row r="222" spans="1:20" x14ac:dyDescent="0.3">
      <c r="A222" s="67"/>
      <c r="B222" s="67"/>
      <c r="C222" s="67"/>
      <c r="D222" s="67"/>
      <c r="E222" s="67"/>
      <c r="F222" s="67"/>
      <c r="G222" s="67"/>
      <c r="H222" s="67"/>
      <c r="I222" s="67"/>
      <c r="J222" s="67"/>
      <c r="K222" s="67"/>
      <c r="L222" s="67"/>
      <c r="M222" s="67"/>
      <c r="N222" s="67"/>
      <c r="O222" s="67"/>
      <c r="P222" s="67"/>
      <c r="Q222" s="67"/>
      <c r="R222" s="67"/>
      <c r="S222" s="67"/>
      <c r="T222" s="67"/>
    </row>
    <row r="223" spans="1:20" x14ac:dyDescent="0.3">
      <c r="A223" s="67"/>
      <c r="B223" s="67"/>
      <c r="C223" s="67"/>
      <c r="D223" s="67"/>
      <c r="E223" s="67"/>
      <c r="F223" s="67"/>
      <c r="G223" s="67"/>
      <c r="H223" s="67"/>
      <c r="I223" s="67"/>
      <c r="J223" s="67"/>
      <c r="K223" s="67"/>
      <c r="L223" s="67"/>
      <c r="M223" s="67"/>
      <c r="N223" s="67"/>
      <c r="O223" s="67"/>
      <c r="P223" s="67"/>
      <c r="Q223" s="67"/>
      <c r="R223" s="67"/>
      <c r="S223" s="67"/>
      <c r="T223" s="67"/>
    </row>
    <row r="224" spans="1:20" x14ac:dyDescent="0.3">
      <c r="A224" s="67"/>
      <c r="B224" s="67"/>
      <c r="C224" s="67"/>
      <c r="D224" s="67"/>
      <c r="E224" s="67"/>
      <c r="F224" s="67"/>
      <c r="G224" s="67"/>
      <c r="H224" s="67"/>
      <c r="I224" s="67"/>
      <c r="J224" s="67"/>
      <c r="K224" s="67"/>
      <c r="L224" s="67"/>
      <c r="M224" s="67"/>
      <c r="N224" s="67"/>
      <c r="O224" s="67"/>
      <c r="P224" s="67"/>
      <c r="Q224" s="67"/>
      <c r="R224" s="67"/>
      <c r="S224" s="67"/>
      <c r="T224" s="67"/>
    </row>
    <row r="225" spans="1:20" x14ac:dyDescent="0.3">
      <c r="A225" s="67"/>
      <c r="B225" s="67"/>
      <c r="C225" s="67"/>
      <c r="D225" s="67"/>
      <c r="E225" s="67"/>
      <c r="F225" s="67"/>
      <c r="G225" s="67"/>
      <c r="H225" s="67"/>
      <c r="I225" s="67"/>
      <c r="J225" s="67"/>
      <c r="K225" s="67"/>
      <c r="L225" s="67"/>
      <c r="M225" s="67"/>
      <c r="N225" s="67"/>
      <c r="O225" s="67"/>
      <c r="P225" s="67"/>
      <c r="Q225" s="67"/>
      <c r="R225" s="67"/>
      <c r="S225" s="67"/>
      <c r="T225" s="67"/>
    </row>
    <row r="226" spans="1:20" x14ac:dyDescent="0.3">
      <c r="A226" s="67"/>
      <c r="B226" s="67"/>
      <c r="C226" s="67"/>
      <c r="D226" s="67"/>
      <c r="E226" s="67"/>
      <c r="F226" s="67"/>
      <c r="G226" s="67"/>
      <c r="H226" s="67"/>
      <c r="I226" s="67"/>
      <c r="J226" s="67"/>
      <c r="K226" s="67"/>
      <c r="L226" s="67"/>
      <c r="M226" s="67"/>
      <c r="N226" s="67"/>
      <c r="O226" s="67"/>
      <c r="P226" s="67"/>
      <c r="Q226" s="67"/>
      <c r="R226" s="67"/>
      <c r="S226" s="67"/>
      <c r="T226" s="67"/>
    </row>
    <row r="227" spans="1:20" x14ac:dyDescent="0.3">
      <c r="A227" s="67"/>
      <c r="B227" s="67"/>
      <c r="C227" s="67"/>
      <c r="D227" s="67"/>
      <c r="E227" s="67"/>
      <c r="F227" s="67"/>
      <c r="G227" s="67"/>
      <c r="H227" s="67"/>
      <c r="I227" s="67"/>
      <c r="J227" s="67"/>
      <c r="K227" s="67"/>
      <c r="L227" s="67"/>
      <c r="M227" s="67"/>
      <c r="N227" s="67"/>
      <c r="O227" s="67"/>
      <c r="P227" s="67"/>
      <c r="Q227" s="67"/>
      <c r="R227" s="67"/>
      <c r="S227" s="67"/>
      <c r="T227" s="67"/>
    </row>
    <row r="228" spans="1:20" x14ac:dyDescent="0.3">
      <c r="A228" s="67"/>
      <c r="B228" s="67"/>
      <c r="C228" s="67"/>
      <c r="D228" s="67"/>
      <c r="E228" s="67"/>
      <c r="F228" s="67"/>
      <c r="G228" s="67"/>
      <c r="H228" s="67"/>
      <c r="I228" s="67"/>
      <c r="J228" s="67"/>
      <c r="K228" s="67"/>
      <c r="L228" s="67"/>
      <c r="M228" s="67"/>
      <c r="N228" s="67"/>
      <c r="O228" s="67"/>
      <c r="P228" s="67"/>
      <c r="Q228" s="67"/>
      <c r="R228" s="67"/>
      <c r="S228" s="67"/>
      <c r="T228" s="67"/>
    </row>
    <row r="229" spans="1:20" x14ac:dyDescent="0.3">
      <c r="A229" s="67"/>
      <c r="B229" s="67"/>
      <c r="C229" s="67"/>
      <c r="D229" s="67"/>
      <c r="E229" s="67"/>
      <c r="F229" s="67"/>
      <c r="G229" s="67"/>
      <c r="H229" s="67"/>
      <c r="I229" s="67"/>
      <c r="J229" s="67"/>
      <c r="K229" s="67"/>
      <c r="L229" s="67"/>
      <c r="M229" s="67"/>
      <c r="N229" s="67"/>
      <c r="O229" s="67"/>
      <c r="P229" s="67"/>
      <c r="Q229" s="67"/>
      <c r="R229" s="67"/>
      <c r="S229" s="67"/>
      <c r="T229" s="67"/>
    </row>
    <row r="230" spans="1:20" x14ac:dyDescent="0.3">
      <c r="A230" s="67"/>
      <c r="B230" s="67"/>
      <c r="C230" s="67"/>
      <c r="D230" s="67"/>
      <c r="E230" s="67"/>
      <c r="F230" s="67"/>
      <c r="G230" s="67"/>
      <c r="H230" s="67"/>
      <c r="I230" s="67"/>
      <c r="J230" s="67"/>
      <c r="K230" s="67"/>
      <c r="L230" s="67"/>
      <c r="M230" s="67"/>
      <c r="N230" s="67"/>
      <c r="O230" s="67"/>
      <c r="P230" s="67"/>
      <c r="Q230" s="67"/>
      <c r="R230" s="67"/>
      <c r="S230" s="67"/>
      <c r="T230" s="67"/>
    </row>
    <row r="231" spans="1:20" x14ac:dyDescent="0.3">
      <c r="A231" s="67"/>
      <c r="B231" s="67"/>
      <c r="C231" s="67"/>
      <c r="D231" s="67"/>
      <c r="E231" s="67"/>
      <c r="F231" s="67"/>
      <c r="G231" s="67"/>
      <c r="H231" s="67"/>
      <c r="I231" s="67"/>
      <c r="J231" s="67"/>
      <c r="K231" s="67"/>
      <c r="L231" s="67"/>
      <c r="M231" s="67"/>
      <c r="N231" s="67"/>
      <c r="O231" s="67"/>
      <c r="P231" s="67"/>
      <c r="Q231" s="67"/>
      <c r="R231" s="67"/>
      <c r="S231" s="67"/>
      <c r="T231" s="67"/>
    </row>
    <row r="232" spans="1:20" x14ac:dyDescent="0.3">
      <c r="A232" s="67"/>
      <c r="B232" s="67"/>
      <c r="C232" s="67"/>
      <c r="D232" s="67"/>
      <c r="E232" s="67"/>
      <c r="F232" s="67"/>
      <c r="G232" s="67"/>
      <c r="H232" s="67"/>
      <c r="I232" s="67"/>
      <c r="J232" s="67"/>
      <c r="K232" s="67"/>
      <c r="L232" s="67"/>
      <c r="M232" s="67"/>
      <c r="N232" s="67"/>
      <c r="O232" s="67"/>
      <c r="P232" s="67"/>
      <c r="Q232" s="67"/>
      <c r="R232" s="67"/>
      <c r="S232" s="67"/>
      <c r="T232" s="67"/>
    </row>
    <row r="233" spans="1:20" x14ac:dyDescent="0.3">
      <c r="A233" s="67"/>
      <c r="B233" s="67"/>
      <c r="C233" s="67"/>
      <c r="D233" s="67"/>
      <c r="E233" s="67"/>
      <c r="F233" s="67"/>
      <c r="G233" s="67"/>
      <c r="H233" s="67"/>
      <c r="I233" s="67"/>
      <c r="J233" s="67"/>
      <c r="K233" s="67"/>
      <c r="L233" s="67"/>
      <c r="M233" s="67"/>
      <c r="N233" s="67"/>
      <c r="O233" s="67"/>
      <c r="P233" s="67"/>
      <c r="Q233" s="67"/>
      <c r="R233" s="67"/>
      <c r="S233" s="67"/>
      <c r="T233" s="67"/>
    </row>
    <row r="234" spans="1:20" x14ac:dyDescent="0.3">
      <c r="A234" s="67"/>
      <c r="B234" s="67"/>
      <c r="C234" s="67"/>
      <c r="D234" s="67"/>
      <c r="E234" s="67"/>
      <c r="F234" s="67"/>
      <c r="G234" s="67"/>
      <c r="H234" s="67"/>
      <c r="I234" s="67"/>
      <c r="J234" s="67"/>
      <c r="K234" s="67"/>
      <c r="L234" s="67"/>
      <c r="M234" s="67"/>
      <c r="N234" s="67"/>
      <c r="O234" s="67"/>
      <c r="P234" s="67"/>
      <c r="Q234" s="67"/>
      <c r="R234" s="67"/>
      <c r="S234" s="67"/>
      <c r="T234" s="67"/>
    </row>
    <row r="235" spans="1:20" x14ac:dyDescent="0.3">
      <c r="A235" s="67"/>
      <c r="B235" s="67"/>
      <c r="C235" s="67"/>
      <c r="D235" s="67"/>
      <c r="E235" s="67"/>
      <c r="F235" s="67"/>
      <c r="G235" s="67"/>
      <c r="H235" s="67"/>
      <c r="I235" s="67"/>
      <c r="J235" s="67"/>
      <c r="K235" s="67"/>
      <c r="L235" s="67"/>
      <c r="M235" s="67"/>
      <c r="N235" s="67"/>
      <c r="O235" s="67"/>
      <c r="P235" s="67"/>
      <c r="Q235" s="67"/>
      <c r="R235" s="67"/>
      <c r="S235" s="67"/>
      <c r="T235" s="67"/>
    </row>
    <row r="236" spans="1:20" x14ac:dyDescent="0.3">
      <c r="A236" s="67"/>
      <c r="B236" s="67"/>
      <c r="C236" s="67"/>
      <c r="D236" s="67"/>
      <c r="E236" s="67"/>
      <c r="F236" s="67"/>
      <c r="G236" s="67"/>
      <c r="H236" s="67"/>
      <c r="I236" s="67"/>
      <c r="J236" s="67"/>
      <c r="K236" s="67"/>
      <c r="L236" s="67"/>
      <c r="M236" s="67"/>
      <c r="N236" s="67"/>
      <c r="O236" s="67"/>
      <c r="P236" s="67"/>
      <c r="Q236" s="67"/>
      <c r="R236" s="67"/>
      <c r="S236" s="67"/>
      <c r="T236" s="67"/>
    </row>
    <row r="237" spans="1:20" x14ac:dyDescent="0.3">
      <c r="A237" s="67"/>
      <c r="B237" s="67"/>
      <c r="C237" s="67"/>
      <c r="D237" s="67"/>
      <c r="E237" s="67"/>
      <c r="F237" s="67"/>
      <c r="G237" s="67"/>
      <c r="H237" s="67"/>
      <c r="I237" s="67"/>
      <c r="J237" s="67"/>
      <c r="K237" s="67"/>
      <c r="L237" s="67"/>
      <c r="M237" s="67"/>
      <c r="N237" s="67"/>
      <c r="O237" s="67"/>
      <c r="P237" s="67"/>
      <c r="Q237" s="67"/>
      <c r="R237" s="67"/>
      <c r="S237" s="67"/>
      <c r="T237" s="67"/>
    </row>
    <row r="238" spans="1:20" x14ac:dyDescent="0.3">
      <c r="A238" s="67"/>
      <c r="B238" s="67"/>
      <c r="C238" s="67"/>
      <c r="D238" s="67"/>
      <c r="E238" s="67"/>
      <c r="F238" s="67"/>
      <c r="G238" s="67"/>
      <c r="H238" s="67"/>
      <c r="I238" s="67"/>
      <c r="J238" s="67"/>
      <c r="K238" s="67"/>
      <c r="L238" s="67"/>
      <c r="M238" s="67"/>
      <c r="N238" s="67"/>
      <c r="O238" s="67"/>
      <c r="P238" s="67"/>
      <c r="Q238" s="67"/>
      <c r="R238" s="67"/>
      <c r="S238" s="67"/>
      <c r="T238" s="67"/>
    </row>
    <row r="239" spans="1:20" x14ac:dyDescent="0.3">
      <c r="A239" s="67"/>
      <c r="B239" s="67"/>
      <c r="C239" s="67"/>
      <c r="D239" s="69"/>
      <c r="E239" s="69"/>
      <c r="F239" s="69"/>
      <c r="G239" s="69"/>
      <c r="H239" s="13"/>
      <c r="I239" s="13"/>
      <c r="J239" s="67"/>
      <c r="K239" s="67"/>
      <c r="L239" s="67"/>
      <c r="M239" s="67"/>
      <c r="N239" s="67"/>
      <c r="O239" s="67"/>
      <c r="P239" s="67"/>
      <c r="Q239" s="67"/>
      <c r="R239" s="67"/>
      <c r="S239" s="67"/>
      <c r="T239" s="67"/>
    </row>
    <row r="240" spans="1:20" x14ac:dyDescent="0.3">
      <c r="A240" s="67"/>
      <c r="B240" s="67"/>
      <c r="C240" s="67"/>
      <c r="D240" s="69"/>
      <c r="E240" s="69"/>
      <c r="F240" s="69"/>
      <c r="G240" s="69"/>
      <c r="H240" s="13"/>
      <c r="I240" s="13"/>
      <c r="J240" s="67"/>
      <c r="K240" s="67"/>
      <c r="L240" s="67"/>
      <c r="M240" s="67"/>
      <c r="N240" s="67"/>
      <c r="O240" s="67"/>
      <c r="P240" s="67"/>
      <c r="Q240" s="67"/>
      <c r="R240" s="67"/>
      <c r="S240" s="67"/>
      <c r="T240" s="67"/>
    </row>
    <row r="241" spans="1:20" x14ac:dyDescent="0.3">
      <c r="A241" s="67"/>
      <c r="B241" s="67"/>
      <c r="C241" s="67"/>
      <c r="D241" s="67"/>
      <c r="E241" s="67"/>
      <c r="F241" s="67"/>
      <c r="G241" s="67"/>
      <c r="H241" s="67"/>
      <c r="I241" s="67"/>
      <c r="J241" s="67"/>
      <c r="K241" s="67"/>
      <c r="L241" s="67"/>
      <c r="M241" s="67"/>
      <c r="N241" s="67"/>
      <c r="O241" s="67"/>
      <c r="P241" s="67"/>
      <c r="Q241" s="67"/>
      <c r="R241" s="67"/>
      <c r="S241" s="67"/>
      <c r="T241" s="67"/>
    </row>
    <row r="242" spans="1:20" x14ac:dyDescent="0.3">
      <c r="A242" s="67"/>
      <c r="B242" s="67"/>
      <c r="C242" s="67"/>
      <c r="D242" s="69"/>
      <c r="E242" s="69"/>
      <c r="F242" s="69"/>
      <c r="G242" s="69"/>
      <c r="H242" s="13"/>
      <c r="I242" s="13"/>
      <c r="J242" s="67"/>
      <c r="K242" s="67"/>
      <c r="L242" s="67"/>
      <c r="M242" s="67"/>
      <c r="N242" s="67"/>
      <c r="O242" s="67"/>
      <c r="P242" s="67"/>
      <c r="Q242" s="67"/>
      <c r="R242" s="67"/>
      <c r="S242" s="67"/>
      <c r="T242" s="67"/>
    </row>
    <row r="243" spans="1:20" x14ac:dyDescent="0.3">
      <c r="A243" s="67"/>
      <c r="B243" s="67"/>
      <c r="C243" s="67"/>
      <c r="D243" s="69"/>
      <c r="E243" s="69"/>
      <c r="F243" s="69"/>
      <c r="G243" s="69"/>
      <c r="H243" s="13"/>
      <c r="I243" s="13"/>
      <c r="J243" s="67"/>
      <c r="K243" s="67"/>
      <c r="L243" s="67"/>
      <c r="M243" s="67"/>
      <c r="N243" s="67"/>
      <c r="O243" s="67"/>
      <c r="P243" s="67"/>
      <c r="Q243" s="67"/>
      <c r="R243" s="67"/>
      <c r="S243" s="67"/>
      <c r="T243" s="67"/>
    </row>
    <row r="244" spans="1:20" x14ac:dyDescent="0.3">
      <c r="A244" s="67"/>
      <c r="B244" s="67"/>
      <c r="C244" s="67"/>
      <c r="D244" s="67"/>
      <c r="E244" s="67"/>
      <c r="F244" s="67"/>
      <c r="G244" s="67"/>
      <c r="H244" s="67"/>
      <c r="I244" s="67"/>
      <c r="J244" s="67"/>
      <c r="K244" s="67"/>
      <c r="L244" s="67"/>
      <c r="M244" s="67"/>
      <c r="N244" s="67"/>
      <c r="O244" s="67"/>
      <c r="P244" s="67"/>
      <c r="Q244" s="67"/>
      <c r="R244" s="67"/>
      <c r="S244" s="67"/>
      <c r="T244" s="67"/>
    </row>
    <row r="245" spans="1:20" x14ac:dyDescent="0.3">
      <c r="A245" s="67"/>
      <c r="B245" s="67"/>
      <c r="C245" s="67"/>
      <c r="D245" s="67"/>
      <c r="E245" s="67"/>
      <c r="F245" s="67"/>
      <c r="G245" s="67"/>
      <c r="H245" s="67"/>
      <c r="I245" s="67"/>
      <c r="J245" s="67"/>
      <c r="K245" s="67"/>
      <c r="L245" s="67"/>
      <c r="M245" s="67"/>
      <c r="N245" s="67"/>
      <c r="O245" s="67"/>
      <c r="P245" s="67"/>
      <c r="Q245" s="67"/>
      <c r="R245" s="67"/>
      <c r="S245" s="67"/>
      <c r="T245" s="67"/>
    </row>
    <row r="246" spans="1:20" x14ac:dyDescent="0.3">
      <c r="A246" s="67"/>
      <c r="B246" s="67"/>
      <c r="C246" s="67"/>
      <c r="D246" s="67"/>
      <c r="E246" s="67"/>
      <c r="F246" s="67"/>
      <c r="G246" s="67"/>
      <c r="H246" s="67"/>
      <c r="I246" s="67"/>
      <c r="J246" s="67"/>
      <c r="K246" s="67"/>
      <c r="L246" s="67"/>
      <c r="M246" s="67"/>
      <c r="N246" s="67"/>
      <c r="O246" s="67"/>
      <c r="P246" s="67"/>
      <c r="Q246" s="67"/>
      <c r="R246" s="67"/>
      <c r="S246" s="67"/>
      <c r="T246" s="67"/>
    </row>
    <row r="247" spans="1:20" x14ac:dyDescent="0.3">
      <c r="A247" s="67"/>
      <c r="B247" s="67"/>
      <c r="C247" s="67"/>
      <c r="D247" s="67"/>
      <c r="E247" s="67"/>
      <c r="F247" s="67"/>
      <c r="G247" s="67"/>
      <c r="H247" s="67"/>
      <c r="I247" s="67"/>
      <c r="J247" s="67"/>
      <c r="K247" s="67"/>
      <c r="L247" s="67"/>
      <c r="M247" s="67"/>
      <c r="N247" s="67"/>
      <c r="O247" s="67"/>
      <c r="P247" s="67"/>
      <c r="Q247" s="67"/>
      <c r="R247" s="67"/>
      <c r="S247" s="67"/>
      <c r="T247" s="67"/>
    </row>
    <row r="248" spans="1:20" x14ac:dyDescent="0.3">
      <c r="A248" s="67"/>
      <c r="B248" s="67"/>
      <c r="C248" s="67"/>
      <c r="D248" s="67"/>
      <c r="E248" s="67"/>
      <c r="F248" s="67"/>
      <c r="G248" s="67"/>
      <c r="H248" s="67"/>
      <c r="I248" s="67"/>
      <c r="J248" s="67"/>
      <c r="K248" s="67"/>
      <c r="L248" s="67"/>
      <c r="M248" s="67"/>
      <c r="N248" s="67"/>
      <c r="O248" s="67"/>
      <c r="P248" s="67"/>
      <c r="Q248" s="67"/>
      <c r="R248" s="67"/>
      <c r="S248" s="67"/>
      <c r="T248" s="67"/>
    </row>
    <row r="249" spans="1:20" x14ac:dyDescent="0.3">
      <c r="A249" s="67"/>
      <c r="B249" s="67"/>
      <c r="C249" s="67"/>
      <c r="D249" s="67"/>
      <c r="E249" s="67"/>
      <c r="F249" s="67"/>
      <c r="G249" s="67"/>
      <c r="H249" s="67"/>
      <c r="I249" s="67"/>
      <c r="J249" s="67"/>
      <c r="K249" s="67"/>
      <c r="L249" s="67"/>
      <c r="M249" s="67"/>
      <c r="N249" s="67"/>
      <c r="O249" s="67"/>
      <c r="P249" s="67"/>
      <c r="Q249" s="67"/>
      <c r="R249" s="67"/>
      <c r="S249" s="67"/>
      <c r="T249" s="67"/>
    </row>
    <row r="250" spans="1:20" x14ac:dyDescent="0.3">
      <c r="A250" s="67"/>
      <c r="B250" s="67"/>
      <c r="C250" s="67"/>
      <c r="D250" s="67"/>
      <c r="E250" s="67"/>
      <c r="F250" s="67"/>
      <c r="G250" s="67"/>
      <c r="H250" s="67"/>
      <c r="I250" s="67"/>
      <c r="J250" s="67"/>
      <c r="K250" s="67"/>
      <c r="L250" s="67"/>
      <c r="M250" s="67"/>
      <c r="N250" s="67"/>
      <c r="O250" s="67"/>
      <c r="P250" s="67"/>
      <c r="Q250" s="67"/>
      <c r="R250" s="67"/>
      <c r="S250" s="67"/>
      <c r="T250" s="67"/>
    </row>
    <row r="251" spans="1:20" x14ac:dyDescent="0.3">
      <c r="A251" s="67"/>
      <c r="B251" s="67"/>
      <c r="C251" s="67"/>
      <c r="D251" s="67"/>
      <c r="E251" s="67"/>
      <c r="F251" s="67"/>
      <c r="G251" s="67"/>
      <c r="H251" s="67"/>
      <c r="I251" s="67"/>
      <c r="J251" s="67"/>
      <c r="K251" s="67"/>
      <c r="L251" s="67"/>
      <c r="M251" s="67"/>
      <c r="N251" s="67"/>
      <c r="O251" s="67"/>
      <c r="P251" s="67"/>
      <c r="Q251" s="67"/>
      <c r="R251" s="67"/>
      <c r="S251" s="67"/>
      <c r="T251" s="67"/>
    </row>
    <row r="252" spans="1:20" x14ac:dyDescent="0.3">
      <c r="A252" s="67"/>
      <c r="B252" s="67"/>
      <c r="C252" s="67"/>
      <c r="D252" s="67"/>
      <c r="E252" s="67"/>
      <c r="F252" s="67"/>
      <c r="G252" s="67"/>
      <c r="H252" s="67"/>
      <c r="I252" s="67"/>
      <c r="J252" s="67"/>
      <c r="K252" s="67"/>
      <c r="L252" s="67"/>
      <c r="M252" s="67"/>
      <c r="N252" s="67"/>
      <c r="O252" s="67"/>
      <c r="P252" s="67"/>
      <c r="Q252" s="67"/>
      <c r="R252" s="67"/>
      <c r="S252" s="67"/>
      <c r="T252" s="67"/>
    </row>
    <row r="253" spans="1:20" x14ac:dyDescent="0.3">
      <c r="A253" s="67"/>
      <c r="B253" s="67"/>
      <c r="C253" s="67"/>
      <c r="D253" s="67"/>
      <c r="E253" s="67"/>
      <c r="F253" s="67"/>
      <c r="G253" s="67"/>
      <c r="H253" s="67"/>
      <c r="I253" s="67"/>
      <c r="J253" s="67"/>
      <c r="K253" s="67"/>
      <c r="L253" s="67"/>
      <c r="M253" s="67"/>
      <c r="N253" s="67"/>
      <c r="O253" s="67"/>
      <c r="P253" s="67"/>
      <c r="Q253" s="67"/>
      <c r="R253" s="67"/>
      <c r="S253" s="67"/>
      <c r="T253" s="67"/>
    </row>
    <row r="254" spans="1:20" x14ac:dyDescent="0.3">
      <c r="A254" s="67"/>
      <c r="B254" s="67"/>
      <c r="C254" s="67"/>
      <c r="D254" s="67"/>
      <c r="E254" s="67"/>
      <c r="F254" s="67"/>
      <c r="G254" s="67"/>
      <c r="H254" s="67"/>
      <c r="I254" s="67"/>
      <c r="J254" s="67"/>
      <c r="K254" s="67"/>
      <c r="L254" s="67"/>
      <c r="M254" s="67"/>
      <c r="N254" s="67"/>
      <c r="O254" s="67"/>
      <c r="P254" s="67"/>
      <c r="Q254" s="67"/>
      <c r="R254" s="67"/>
      <c r="S254" s="67"/>
      <c r="T254" s="67"/>
    </row>
    <row r="255" spans="1:20" x14ac:dyDescent="0.3">
      <c r="A255" s="67"/>
      <c r="B255" s="67"/>
      <c r="C255" s="67"/>
      <c r="D255" s="67"/>
      <c r="E255" s="67"/>
      <c r="F255" s="67"/>
      <c r="G255" s="67"/>
      <c r="H255" s="67"/>
      <c r="I255" s="67"/>
      <c r="J255" s="67"/>
      <c r="K255" s="67"/>
      <c r="L255" s="67"/>
      <c r="M255" s="67"/>
      <c r="N255" s="67"/>
      <c r="O255" s="67"/>
      <c r="P255" s="67"/>
      <c r="Q255" s="67"/>
      <c r="R255" s="67"/>
      <c r="S255" s="67"/>
      <c r="T255" s="67"/>
    </row>
    <row r="256" spans="1:20" x14ac:dyDescent="0.3">
      <c r="A256" s="67"/>
      <c r="B256" s="67"/>
      <c r="C256" s="67"/>
      <c r="D256" s="67"/>
      <c r="E256" s="67"/>
      <c r="F256" s="67"/>
      <c r="G256" s="67"/>
      <c r="H256" s="67"/>
      <c r="I256" s="67"/>
      <c r="J256" s="67"/>
      <c r="K256" s="67"/>
      <c r="L256" s="67"/>
      <c r="M256" s="67"/>
      <c r="N256" s="67"/>
      <c r="O256" s="67"/>
      <c r="P256" s="67"/>
      <c r="Q256" s="67"/>
      <c r="R256" s="67"/>
      <c r="S256" s="67"/>
      <c r="T256" s="67"/>
    </row>
    <row r="257" spans="1:20" x14ac:dyDescent="0.3">
      <c r="A257" s="67"/>
      <c r="B257" s="67"/>
      <c r="C257" s="67"/>
      <c r="D257" s="67"/>
      <c r="E257" s="67"/>
      <c r="F257" s="67"/>
      <c r="G257" s="67"/>
      <c r="H257" s="67"/>
      <c r="I257" s="13"/>
      <c r="J257" s="67"/>
      <c r="K257" s="67"/>
      <c r="L257" s="67"/>
      <c r="M257" s="67"/>
      <c r="N257" s="67"/>
      <c r="O257" s="67"/>
      <c r="P257" s="67"/>
      <c r="Q257" s="67"/>
      <c r="R257" s="67"/>
      <c r="S257" s="67"/>
      <c r="T257" s="67"/>
    </row>
    <row r="258" spans="1:20" x14ac:dyDescent="0.3">
      <c r="A258" s="67"/>
      <c r="B258" s="67"/>
      <c r="C258" s="67"/>
      <c r="D258" s="67"/>
      <c r="E258" s="67"/>
      <c r="F258" s="67"/>
      <c r="G258" s="67"/>
      <c r="H258" s="67"/>
      <c r="I258" s="13"/>
      <c r="J258" s="67"/>
      <c r="K258" s="67"/>
      <c r="L258" s="67"/>
      <c r="M258" s="67"/>
      <c r="N258" s="67"/>
      <c r="O258" s="67"/>
      <c r="P258" s="67"/>
      <c r="Q258" s="67"/>
      <c r="R258" s="67"/>
      <c r="S258" s="67"/>
      <c r="T258" s="67"/>
    </row>
    <row r="259" spans="1:20" x14ac:dyDescent="0.3">
      <c r="A259" s="67"/>
      <c r="B259" s="67"/>
      <c r="C259" s="67"/>
      <c r="D259" s="67"/>
      <c r="E259" s="67"/>
      <c r="F259" s="67"/>
      <c r="G259" s="67"/>
      <c r="H259" s="67"/>
      <c r="I259" s="13"/>
      <c r="J259" s="67"/>
      <c r="K259" s="67"/>
      <c r="L259" s="67"/>
      <c r="M259" s="67"/>
      <c r="N259" s="67"/>
      <c r="O259" s="67"/>
      <c r="P259" s="67"/>
      <c r="Q259" s="67"/>
      <c r="R259" s="67"/>
      <c r="S259" s="67"/>
      <c r="T259" s="67"/>
    </row>
    <row r="260" spans="1:20" x14ac:dyDescent="0.3">
      <c r="A260" s="67"/>
      <c r="B260" s="67"/>
      <c r="C260" s="67"/>
      <c r="D260" s="67"/>
      <c r="E260" s="67"/>
      <c r="F260" s="67"/>
      <c r="G260" s="67"/>
      <c r="H260" s="67"/>
      <c r="I260" s="13"/>
      <c r="J260" s="67"/>
      <c r="K260" s="67"/>
      <c r="L260" s="67"/>
      <c r="M260" s="67"/>
      <c r="N260" s="67"/>
      <c r="O260" s="67"/>
      <c r="P260" s="67"/>
      <c r="Q260" s="67"/>
      <c r="R260" s="67"/>
      <c r="S260" s="67"/>
      <c r="T260" s="67"/>
    </row>
    <row r="261" spans="1:20" x14ac:dyDescent="0.3">
      <c r="A261" s="67"/>
      <c r="B261" s="67"/>
      <c r="C261" s="67"/>
      <c r="D261" s="67"/>
      <c r="E261" s="67"/>
      <c r="F261" s="67"/>
      <c r="G261" s="67"/>
      <c r="H261" s="67"/>
      <c r="I261" s="13"/>
      <c r="J261" s="67"/>
      <c r="K261" s="67"/>
      <c r="L261" s="67"/>
      <c r="M261" s="67"/>
      <c r="N261" s="67"/>
      <c r="O261" s="67"/>
      <c r="P261" s="67"/>
      <c r="Q261" s="67"/>
      <c r="R261" s="67"/>
      <c r="S261" s="67"/>
      <c r="T261" s="67"/>
    </row>
    <row r="262" spans="1:20" x14ac:dyDescent="0.3">
      <c r="A262" s="67"/>
      <c r="B262" s="67"/>
      <c r="C262" s="67"/>
      <c r="D262" s="67"/>
      <c r="E262" s="67"/>
      <c r="F262" s="67"/>
      <c r="G262" s="67"/>
      <c r="H262" s="67"/>
      <c r="I262" s="13"/>
      <c r="J262" s="67"/>
      <c r="K262" s="67"/>
      <c r="L262" s="67"/>
      <c r="M262" s="67"/>
      <c r="N262" s="67"/>
      <c r="O262" s="67"/>
      <c r="P262" s="67"/>
      <c r="Q262" s="67"/>
      <c r="R262" s="67"/>
      <c r="S262" s="67"/>
      <c r="T262" s="67"/>
    </row>
    <row r="263" spans="1:20" x14ac:dyDescent="0.3">
      <c r="A263" s="67"/>
      <c r="B263" s="67"/>
      <c r="C263" s="67"/>
      <c r="D263" s="67"/>
      <c r="E263" s="67"/>
      <c r="F263" s="67"/>
      <c r="G263" s="67"/>
      <c r="H263" s="67"/>
      <c r="I263" s="13"/>
      <c r="J263" s="67"/>
      <c r="K263" s="67"/>
      <c r="L263" s="67"/>
      <c r="M263" s="67"/>
      <c r="N263" s="67"/>
      <c r="O263" s="67"/>
      <c r="P263" s="67"/>
      <c r="Q263" s="67"/>
      <c r="R263" s="67"/>
      <c r="S263" s="67"/>
      <c r="T263" s="67"/>
    </row>
    <row r="264" spans="1:20" x14ac:dyDescent="0.3">
      <c r="A264" s="67"/>
      <c r="B264" s="67"/>
      <c r="C264" s="67"/>
      <c r="D264" s="67"/>
      <c r="E264" s="67"/>
      <c r="F264" s="67"/>
      <c r="G264" s="67"/>
      <c r="H264" s="13"/>
      <c r="I264" s="67"/>
      <c r="J264" s="67"/>
      <c r="K264" s="67"/>
      <c r="L264" s="67"/>
      <c r="M264" s="67"/>
      <c r="N264" s="67"/>
      <c r="O264" s="67"/>
      <c r="P264" s="67"/>
      <c r="Q264" s="67"/>
      <c r="R264" s="67"/>
      <c r="S264" s="67"/>
      <c r="T264" s="67"/>
    </row>
    <row r="265" spans="1:20" x14ac:dyDescent="0.3">
      <c r="A265" s="67"/>
      <c r="B265" s="67"/>
      <c r="C265" s="67"/>
      <c r="D265" s="69"/>
      <c r="E265" s="69"/>
      <c r="F265" s="69"/>
      <c r="G265" s="69"/>
      <c r="H265" s="13"/>
      <c r="I265" s="67"/>
      <c r="J265" s="67"/>
      <c r="K265" s="67"/>
      <c r="L265" s="67"/>
      <c r="M265" s="67"/>
      <c r="N265" s="67"/>
      <c r="O265" s="67"/>
      <c r="P265" s="67"/>
      <c r="Q265" s="67"/>
      <c r="R265" s="67"/>
      <c r="S265" s="67"/>
      <c r="T265" s="67"/>
    </row>
    <row r="266" spans="1:20" x14ac:dyDescent="0.3">
      <c r="A266" s="67"/>
      <c r="B266" s="67"/>
      <c r="C266" s="67"/>
      <c r="D266" s="67"/>
      <c r="E266" s="67"/>
      <c r="F266" s="67"/>
      <c r="G266" s="67"/>
      <c r="H266" s="13"/>
      <c r="I266" s="67"/>
      <c r="J266" s="67"/>
      <c r="K266" s="67"/>
      <c r="L266" s="67"/>
      <c r="M266" s="67"/>
      <c r="N266" s="67"/>
      <c r="O266" s="67"/>
      <c r="P266" s="67"/>
      <c r="Q266" s="67"/>
      <c r="R266" s="67"/>
      <c r="S266" s="67"/>
      <c r="T266" s="67"/>
    </row>
    <row r="267" spans="1:20" x14ac:dyDescent="0.3">
      <c r="A267" s="67"/>
      <c r="B267" s="67"/>
      <c r="C267" s="67"/>
      <c r="D267" s="67"/>
      <c r="E267" s="67"/>
      <c r="F267" s="67"/>
      <c r="G267" s="67"/>
      <c r="H267" s="13"/>
      <c r="I267" s="67"/>
      <c r="J267" s="67"/>
      <c r="K267" s="67"/>
      <c r="L267" s="67"/>
      <c r="M267" s="67"/>
      <c r="N267" s="67"/>
      <c r="O267" s="67"/>
      <c r="P267" s="67"/>
      <c r="Q267" s="67"/>
      <c r="R267" s="67"/>
      <c r="S267" s="67"/>
      <c r="T267" s="67"/>
    </row>
    <row r="268" spans="1:20" x14ac:dyDescent="0.3">
      <c r="A268" s="67"/>
      <c r="B268" s="67"/>
      <c r="C268" s="67"/>
      <c r="D268" s="67"/>
      <c r="E268" s="67"/>
      <c r="F268" s="67"/>
      <c r="G268" s="67"/>
      <c r="H268" s="13"/>
      <c r="I268" s="67"/>
      <c r="J268" s="67"/>
      <c r="K268" s="67"/>
      <c r="L268" s="67"/>
      <c r="M268" s="67"/>
      <c r="N268" s="67"/>
      <c r="O268" s="67"/>
      <c r="P268" s="67"/>
      <c r="Q268" s="67"/>
      <c r="R268" s="67"/>
      <c r="S268" s="67"/>
      <c r="T268" s="67"/>
    </row>
    <row r="269" spans="1:20" x14ac:dyDescent="0.3">
      <c r="A269" s="67"/>
      <c r="B269" s="67"/>
      <c r="C269" s="67"/>
      <c r="D269" s="67"/>
      <c r="E269" s="67"/>
      <c r="F269" s="67"/>
      <c r="G269" s="67"/>
      <c r="H269" s="13"/>
      <c r="I269" s="67"/>
      <c r="J269" s="67"/>
      <c r="K269" s="67"/>
      <c r="L269" s="67"/>
      <c r="M269" s="67"/>
      <c r="N269" s="67"/>
      <c r="O269" s="67"/>
      <c r="P269" s="67"/>
      <c r="Q269" s="67"/>
      <c r="R269" s="67"/>
      <c r="S269" s="67"/>
      <c r="T269" s="67"/>
    </row>
    <row r="270" spans="1:20" x14ac:dyDescent="0.3">
      <c r="A270" s="67"/>
      <c r="B270" s="67"/>
      <c r="C270" s="67"/>
      <c r="D270" s="67"/>
      <c r="E270" s="67"/>
      <c r="F270" s="67"/>
      <c r="G270" s="67"/>
      <c r="H270" s="13"/>
      <c r="I270" s="67"/>
      <c r="J270" s="67"/>
      <c r="K270" s="67"/>
      <c r="L270" s="67"/>
      <c r="M270" s="67"/>
      <c r="N270" s="67"/>
      <c r="O270" s="67"/>
      <c r="P270" s="67"/>
      <c r="Q270" s="67"/>
      <c r="R270" s="67"/>
      <c r="S270" s="67"/>
      <c r="T270" s="67"/>
    </row>
    <row r="271" spans="1:20" x14ac:dyDescent="0.3">
      <c r="A271" s="67"/>
      <c r="B271" s="67"/>
      <c r="C271" s="67"/>
      <c r="D271" s="67"/>
      <c r="E271" s="67"/>
      <c r="F271" s="67"/>
      <c r="G271" s="67"/>
      <c r="H271" s="13"/>
      <c r="I271" s="67"/>
      <c r="J271" s="67"/>
      <c r="K271" s="67"/>
      <c r="L271" s="67"/>
      <c r="M271" s="67"/>
      <c r="N271" s="67"/>
      <c r="O271" s="67"/>
      <c r="P271" s="67"/>
      <c r="Q271" s="67"/>
      <c r="R271" s="67"/>
      <c r="S271" s="67"/>
      <c r="T271" s="67"/>
    </row>
    <row r="272" spans="1:20" x14ac:dyDescent="0.3">
      <c r="A272" s="67"/>
      <c r="B272" s="67"/>
      <c r="C272" s="67"/>
      <c r="D272" s="67"/>
      <c r="E272" s="67"/>
      <c r="F272" s="67"/>
      <c r="G272" s="67"/>
      <c r="H272" s="13"/>
      <c r="I272" s="67"/>
      <c r="J272" s="67"/>
      <c r="K272" s="67"/>
      <c r="L272" s="67"/>
      <c r="M272" s="67"/>
      <c r="N272" s="67"/>
      <c r="O272" s="67"/>
      <c r="P272" s="67"/>
      <c r="Q272" s="67"/>
      <c r="R272" s="67"/>
      <c r="S272" s="67"/>
      <c r="T272" s="67"/>
    </row>
    <row r="273" spans="1:20" x14ac:dyDescent="0.3">
      <c r="A273" s="67"/>
      <c r="B273" s="67"/>
      <c r="C273" s="67"/>
      <c r="D273" s="69"/>
      <c r="E273" s="69"/>
      <c r="F273" s="69"/>
      <c r="G273" s="69"/>
      <c r="H273" s="67"/>
      <c r="I273" s="67"/>
      <c r="J273" s="67"/>
      <c r="K273" s="67"/>
      <c r="L273" s="67"/>
      <c r="M273" s="67"/>
      <c r="N273" s="67"/>
      <c r="O273" s="67"/>
      <c r="P273" s="67"/>
      <c r="Q273" s="67"/>
      <c r="R273" s="67"/>
      <c r="S273" s="67"/>
      <c r="T273" s="67"/>
    </row>
    <row r="274" spans="1:20" x14ac:dyDescent="0.3">
      <c r="A274" s="67"/>
      <c r="B274" s="67"/>
      <c r="C274" s="67"/>
      <c r="D274" s="69"/>
      <c r="E274" s="69"/>
      <c r="F274" s="69"/>
      <c r="G274" s="69"/>
      <c r="H274" s="67"/>
      <c r="I274" s="67"/>
      <c r="J274" s="67"/>
      <c r="K274" s="67"/>
      <c r="L274" s="67"/>
      <c r="M274" s="67"/>
      <c r="N274" s="67"/>
      <c r="O274" s="67"/>
      <c r="P274" s="67"/>
      <c r="Q274" s="67"/>
      <c r="R274" s="67"/>
      <c r="S274" s="67"/>
      <c r="T274" s="67"/>
    </row>
    <row r="275" spans="1:20" x14ac:dyDescent="0.3">
      <c r="A275" s="67"/>
      <c r="B275" s="67"/>
      <c r="C275" s="67"/>
      <c r="D275" s="67"/>
      <c r="E275" s="67"/>
      <c r="F275" s="67"/>
      <c r="G275" s="69"/>
      <c r="H275" s="67"/>
      <c r="I275" s="67"/>
      <c r="J275" s="67"/>
      <c r="K275" s="67"/>
      <c r="L275" s="67"/>
      <c r="M275" s="67"/>
      <c r="N275" s="67"/>
      <c r="O275" s="67"/>
      <c r="P275" s="67"/>
      <c r="Q275" s="67"/>
      <c r="R275" s="67"/>
      <c r="S275" s="67"/>
      <c r="T275" s="67"/>
    </row>
    <row r="276" spans="1:20" x14ac:dyDescent="0.3">
      <c r="A276" s="67"/>
      <c r="B276" s="67"/>
      <c r="C276" s="67"/>
      <c r="D276" s="67"/>
      <c r="E276" s="67"/>
      <c r="F276" s="67"/>
      <c r="G276" s="69"/>
      <c r="H276" s="67"/>
      <c r="I276" s="67"/>
      <c r="J276" s="67"/>
      <c r="K276" s="67"/>
      <c r="L276" s="67"/>
      <c r="M276" s="67"/>
      <c r="N276" s="67"/>
      <c r="O276" s="67"/>
      <c r="P276" s="67"/>
      <c r="Q276" s="67"/>
      <c r="R276" s="67"/>
      <c r="S276" s="67"/>
      <c r="T276" s="67"/>
    </row>
    <row r="277" spans="1:20" x14ac:dyDescent="0.3">
      <c r="A277" s="67"/>
      <c r="B277" s="67"/>
      <c r="C277" s="67"/>
      <c r="D277" s="67"/>
      <c r="E277" s="67"/>
      <c r="F277" s="67"/>
      <c r="G277" s="69"/>
      <c r="H277" s="67"/>
      <c r="I277" s="67"/>
      <c r="J277" s="67"/>
      <c r="K277" s="67"/>
      <c r="L277" s="67"/>
      <c r="M277" s="67"/>
      <c r="N277" s="67"/>
      <c r="O277" s="67"/>
      <c r="P277" s="67"/>
      <c r="Q277" s="67"/>
      <c r="R277" s="67"/>
      <c r="S277" s="67"/>
      <c r="T277" s="67"/>
    </row>
    <row r="278" spans="1:20" x14ac:dyDescent="0.3">
      <c r="A278" s="67"/>
      <c r="B278" s="67"/>
      <c r="C278" s="67"/>
      <c r="D278" s="67"/>
      <c r="E278" s="67"/>
      <c r="F278" s="67"/>
      <c r="G278" s="69"/>
      <c r="H278" s="67"/>
      <c r="I278" s="67"/>
      <c r="J278" s="67"/>
      <c r="K278" s="67"/>
      <c r="L278" s="67"/>
      <c r="M278" s="67"/>
      <c r="N278" s="67"/>
      <c r="O278" s="67"/>
      <c r="P278" s="67"/>
      <c r="Q278" s="67"/>
      <c r="R278" s="67"/>
      <c r="S278" s="67"/>
      <c r="T278" s="67"/>
    </row>
    <row r="279" spans="1:20" x14ac:dyDescent="0.3">
      <c r="A279" s="67"/>
      <c r="B279" s="67"/>
      <c r="C279" s="67"/>
      <c r="D279" s="67"/>
      <c r="E279" s="67"/>
      <c r="F279" s="67"/>
      <c r="G279" s="69"/>
      <c r="H279" s="67"/>
      <c r="I279" s="67"/>
      <c r="J279" s="67"/>
      <c r="K279" s="67"/>
      <c r="L279" s="67"/>
      <c r="M279" s="67"/>
      <c r="N279" s="67"/>
      <c r="O279" s="67"/>
      <c r="P279" s="67"/>
      <c r="Q279" s="67"/>
      <c r="R279" s="67"/>
      <c r="S279" s="67"/>
      <c r="T279" s="67"/>
    </row>
    <row r="280" spans="1:20" x14ac:dyDescent="0.3">
      <c r="A280" s="67"/>
      <c r="B280" s="67"/>
      <c r="C280" s="67"/>
      <c r="D280" s="67"/>
      <c r="E280" s="67"/>
      <c r="F280" s="67"/>
      <c r="G280" s="69"/>
      <c r="H280" s="67"/>
      <c r="I280" s="67"/>
      <c r="J280" s="67"/>
      <c r="K280" s="67"/>
      <c r="L280" s="67"/>
      <c r="M280" s="67"/>
      <c r="N280" s="67"/>
      <c r="O280" s="67"/>
      <c r="P280" s="67"/>
      <c r="Q280" s="67"/>
      <c r="R280" s="67"/>
      <c r="S280" s="67"/>
      <c r="T280" s="67"/>
    </row>
    <row r="281" spans="1:20" x14ac:dyDescent="0.3">
      <c r="A281" s="67"/>
      <c r="B281" s="67"/>
      <c r="C281" s="67"/>
      <c r="D281" s="67"/>
      <c r="E281" s="67"/>
      <c r="F281" s="67"/>
      <c r="G281" s="69"/>
      <c r="H281" s="67"/>
      <c r="I281" s="67"/>
      <c r="J281" s="67"/>
      <c r="K281" s="67"/>
      <c r="L281" s="67"/>
      <c r="M281" s="67"/>
      <c r="N281" s="67"/>
      <c r="O281" s="67"/>
      <c r="P281" s="67"/>
      <c r="Q281" s="67"/>
      <c r="R281" s="67"/>
      <c r="S281" s="67"/>
      <c r="T281" s="67"/>
    </row>
    <row r="282" spans="1:20" x14ac:dyDescent="0.3">
      <c r="A282" s="67"/>
      <c r="B282" s="67"/>
      <c r="C282" s="67"/>
      <c r="D282" s="67"/>
      <c r="E282" s="67"/>
      <c r="F282" s="67"/>
      <c r="G282" s="69"/>
      <c r="H282" s="67"/>
      <c r="I282" s="67"/>
      <c r="J282" s="67"/>
      <c r="K282" s="67"/>
      <c r="L282" s="67"/>
      <c r="M282" s="67"/>
      <c r="N282" s="67"/>
      <c r="O282" s="67"/>
      <c r="P282" s="67"/>
      <c r="Q282" s="67"/>
      <c r="R282" s="67"/>
      <c r="S282" s="67"/>
      <c r="T282" s="67"/>
    </row>
    <row r="283" spans="1:20" x14ac:dyDescent="0.3">
      <c r="A283" s="67"/>
      <c r="B283" s="67"/>
      <c r="C283" s="67"/>
      <c r="D283" s="67"/>
      <c r="E283" s="67"/>
      <c r="F283" s="69"/>
      <c r="G283" s="67"/>
      <c r="H283" s="67"/>
      <c r="I283" s="67"/>
      <c r="J283" s="67"/>
      <c r="K283" s="67"/>
      <c r="L283" s="67"/>
      <c r="M283" s="67"/>
      <c r="N283" s="67"/>
      <c r="O283" s="67"/>
      <c r="P283" s="67"/>
      <c r="Q283" s="67"/>
      <c r="R283" s="67"/>
      <c r="S283" s="67"/>
      <c r="T283" s="67"/>
    </row>
    <row r="284" spans="1:20" x14ac:dyDescent="0.3">
      <c r="A284" s="67"/>
      <c r="B284" s="67"/>
      <c r="C284" s="67"/>
      <c r="D284" s="67"/>
      <c r="E284" s="67"/>
      <c r="F284" s="69"/>
      <c r="G284" s="67"/>
      <c r="H284" s="67"/>
      <c r="I284" s="67"/>
      <c r="J284" s="67"/>
      <c r="K284" s="67"/>
      <c r="L284" s="67"/>
      <c r="M284" s="67"/>
      <c r="N284" s="67"/>
      <c r="O284" s="67"/>
      <c r="P284" s="67"/>
      <c r="Q284" s="67"/>
      <c r="R284" s="67"/>
      <c r="S284" s="67"/>
      <c r="T284" s="67"/>
    </row>
    <row r="285" spans="1:20" x14ac:dyDescent="0.3">
      <c r="A285" s="67"/>
      <c r="B285" s="67"/>
      <c r="C285" s="67"/>
      <c r="D285" s="67"/>
      <c r="E285" s="67"/>
      <c r="F285" s="69"/>
      <c r="G285" s="67"/>
      <c r="H285" s="67"/>
      <c r="I285" s="67"/>
      <c r="J285" s="67"/>
      <c r="K285" s="67"/>
      <c r="L285" s="67"/>
      <c r="M285" s="67"/>
      <c r="N285" s="67"/>
      <c r="O285" s="67"/>
      <c r="P285" s="67"/>
      <c r="Q285" s="67"/>
      <c r="R285" s="67"/>
      <c r="S285" s="67"/>
      <c r="T285" s="67"/>
    </row>
    <row r="286" spans="1:20" x14ac:dyDescent="0.3">
      <c r="A286" s="67"/>
      <c r="B286" s="67"/>
      <c r="C286" s="67"/>
      <c r="D286" s="67"/>
      <c r="E286" s="67"/>
      <c r="F286" s="69"/>
      <c r="G286" s="67"/>
      <c r="H286" s="67"/>
      <c r="I286" s="67"/>
      <c r="J286" s="67"/>
      <c r="K286" s="67"/>
      <c r="L286" s="67"/>
      <c r="M286" s="67"/>
      <c r="N286" s="67"/>
      <c r="O286" s="67"/>
      <c r="P286" s="67"/>
      <c r="Q286" s="67"/>
      <c r="R286" s="67"/>
      <c r="S286" s="67"/>
      <c r="T286" s="67"/>
    </row>
    <row r="287" spans="1:20" x14ac:dyDescent="0.3">
      <c r="A287" s="67"/>
      <c r="B287" s="67"/>
      <c r="C287" s="67"/>
      <c r="D287" s="67"/>
      <c r="E287" s="67"/>
      <c r="F287" s="69"/>
      <c r="G287" s="67"/>
      <c r="H287" s="67"/>
      <c r="I287" s="67"/>
      <c r="J287" s="67"/>
      <c r="K287" s="67"/>
      <c r="L287" s="67"/>
      <c r="M287" s="67"/>
      <c r="N287" s="67"/>
      <c r="O287" s="67"/>
      <c r="P287" s="67"/>
      <c r="Q287" s="67"/>
      <c r="R287" s="67"/>
      <c r="S287" s="67"/>
      <c r="T287" s="67"/>
    </row>
    <row r="288" spans="1:20" x14ac:dyDescent="0.3">
      <c r="A288" s="67"/>
      <c r="B288" s="67"/>
      <c r="C288" s="67"/>
      <c r="D288" s="67"/>
      <c r="E288" s="67"/>
      <c r="F288" s="69"/>
      <c r="G288" s="67"/>
      <c r="H288" s="67"/>
      <c r="I288" s="67"/>
      <c r="J288" s="67"/>
      <c r="K288" s="67"/>
      <c r="L288" s="67"/>
      <c r="M288" s="67"/>
      <c r="N288" s="67"/>
      <c r="O288" s="67"/>
      <c r="P288" s="67"/>
      <c r="Q288" s="67"/>
      <c r="R288" s="67"/>
      <c r="S288" s="67"/>
      <c r="T288" s="67"/>
    </row>
    <row r="289" spans="1:20" x14ac:dyDescent="0.3">
      <c r="A289" s="67"/>
      <c r="B289" s="67"/>
      <c r="C289" s="67"/>
      <c r="D289" s="67"/>
      <c r="E289" s="67"/>
      <c r="F289" s="69"/>
      <c r="G289" s="67"/>
      <c r="H289" s="67"/>
      <c r="I289" s="67"/>
      <c r="J289" s="67"/>
      <c r="K289" s="67"/>
      <c r="L289" s="67"/>
      <c r="M289" s="67"/>
      <c r="N289" s="67"/>
      <c r="O289" s="67"/>
      <c r="P289" s="67"/>
      <c r="Q289" s="67"/>
      <c r="R289" s="67"/>
      <c r="S289" s="67"/>
      <c r="T289" s="67"/>
    </row>
    <row r="290" spans="1:20" x14ac:dyDescent="0.3">
      <c r="A290" s="67"/>
      <c r="B290" s="67"/>
      <c r="C290" s="67"/>
      <c r="D290" s="67"/>
      <c r="E290" s="67"/>
      <c r="F290" s="69"/>
      <c r="G290" s="67"/>
      <c r="H290" s="67"/>
      <c r="I290" s="67"/>
      <c r="J290" s="67"/>
      <c r="K290" s="67"/>
      <c r="L290" s="67"/>
      <c r="M290" s="67"/>
      <c r="N290" s="67"/>
      <c r="O290" s="67"/>
      <c r="P290" s="67"/>
      <c r="Q290" s="67"/>
      <c r="R290" s="67"/>
      <c r="S290" s="67"/>
      <c r="T290" s="67"/>
    </row>
    <row r="291" spans="1:20" x14ac:dyDescent="0.3">
      <c r="A291" s="67"/>
      <c r="B291" s="67"/>
      <c r="C291" s="67"/>
      <c r="D291" s="67"/>
      <c r="E291" s="69"/>
      <c r="F291" s="67"/>
      <c r="G291" s="67"/>
      <c r="H291" s="67"/>
      <c r="I291" s="67"/>
      <c r="J291" s="67"/>
      <c r="K291" s="67"/>
      <c r="L291" s="67"/>
      <c r="M291" s="67"/>
      <c r="N291" s="67"/>
      <c r="O291" s="67"/>
      <c r="P291" s="67"/>
      <c r="Q291" s="67"/>
      <c r="R291" s="67"/>
      <c r="S291" s="67"/>
      <c r="T291" s="67"/>
    </row>
    <row r="292" spans="1:20" x14ac:dyDescent="0.3">
      <c r="A292" s="67"/>
      <c r="B292" s="67"/>
      <c r="C292" s="67"/>
      <c r="D292" s="67"/>
      <c r="E292" s="13"/>
      <c r="F292" s="67"/>
      <c r="G292" s="67"/>
      <c r="H292" s="67"/>
      <c r="I292" s="67"/>
      <c r="J292" s="67"/>
      <c r="K292" s="67"/>
      <c r="L292" s="67"/>
      <c r="M292" s="67"/>
      <c r="N292" s="67"/>
      <c r="O292" s="67"/>
      <c r="P292" s="67"/>
      <c r="Q292" s="67"/>
      <c r="R292" s="67"/>
      <c r="S292" s="67"/>
      <c r="T292" s="67"/>
    </row>
    <row r="293" spans="1:20" x14ac:dyDescent="0.3">
      <c r="A293" s="67"/>
      <c r="B293" s="67"/>
      <c r="C293" s="67"/>
      <c r="D293" s="67"/>
      <c r="E293" s="13"/>
      <c r="F293" s="67"/>
      <c r="G293" s="67"/>
      <c r="H293" s="67"/>
      <c r="I293" s="67"/>
      <c r="J293" s="67"/>
      <c r="K293" s="67"/>
      <c r="L293" s="67"/>
      <c r="M293" s="67"/>
      <c r="N293" s="67"/>
      <c r="O293" s="67"/>
      <c r="P293" s="67"/>
      <c r="Q293" s="67"/>
      <c r="R293" s="67"/>
      <c r="S293" s="67"/>
      <c r="T293" s="67"/>
    </row>
    <row r="294" spans="1:20" x14ac:dyDescent="0.3">
      <c r="A294" s="67"/>
      <c r="B294" s="67"/>
      <c r="C294" s="67"/>
      <c r="D294" s="67"/>
      <c r="E294" s="13"/>
      <c r="F294" s="67"/>
      <c r="G294" s="67"/>
      <c r="H294" s="67"/>
      <c r="I294" s="67"/>
      <c r="J294" s="67"/>
      <c r="K294" s="67"/>
      <c r="L294" s="67"/>
      <c r="M294" s="67"/>
      <c r="N294" s="67"/>
      <c r="O294" s="67"/>
      <c r="P294" s="67"/>
      <c r="Q294" s="67"/>
      <c r="R294" s="67"/>
      <c r="S294" s="67"/>
      <c r="T294" s="67"/>
    </row>
    <row r="295" spans="1:20" x14ac:dyDescent="0.3">
      <c r="A295" s="67"/>
      <c r="B295" s="67"/>
      <c r="C295" s="67"/>
      <c r="D295" s="67"/>
      <c r="E295" s="13"/>
      <c r="F295" s="67"/>
      <c r="G295" s="67"/>
      <c r="H295" s="67"/>
      <c r="I295" s="67"/>
      <c r="J295" s="67"/>
      <c r="K295" s="67"/>
      <c r="L295" s="67"/>
      <c r="M295" s="67"/>
      <c r="N295" s="67"/>
      <c r="O295" s="67"/>
      <c r="P295" s="67"/>
      <c r="Q295" s="67"/>
      <c r="R295" s="67"/>
      <c r="S295" s="67"/>
      <c r="T295" s="67"/>
    </row>
    <row r="296" spans="1:20" x14ac:dyDescent="0.3">
      <c r="A296" s="67"/>
      <c r="B296" s="67"/>
      <c r="C296" s="67"/>
      <c r="D296" s="67"/>
      <c r="E296" s="13"/>
      <c r="F296" s="67"/>
      <c r="G296" s="67"/>
      <c r="H296" s="67"/>
      <c r="I296" s="67"/>
      <c r="J296" s="67"/>
      <c r="K296" s="67"/>
      <c r="L296" s="67"/>
      <c r="M296" s="67"/>
      <c r="N296" s="67"/>
      <c r="O296" s="67"/>
      <c r="P296" s="67"/>
      <c r="Q296" s="67"/>
      <c r="R296" s="67"/>
      <c r="S296" s="67"/>
      <c r="T296" s="67"/>
    </row>
    <row r="297" spans="1:20" x14ac:dyDescent="0.3">
      <c r="A297" s="67"/>
      <c r="B297" s="67"/>
      <c r="C297" s="67"/>
      <c r="D297" s="67"/>
      <c r="E297" s="13"/>
      <c r="F297" s="67"/>
      <c r="G297" s="67"/>
      <c r="H297" s="67"/>
      <c r="I297" s="67"/>
      <c r="J297" s="67"/>
      <c r="K297" s="67"/>
      <c r="L297" s="67"/>
      <c r="M297" s="67"/>
      <c r="N297" s="67"/>
      <c r="O297" s="67"/>
      <c r="P297" s="67"/>
      <c r="Q297" s="67"/>
      <c r="R297" s="67"/>
      <c r="S297" s="67"/>
      <c r="T297" s="67"/>
    </row>
    <row r="298" spans="1:20" x14ac:dyDescent="0.3">
      <c r="A298" s="67"/>
      <c r="B298" s="67"/>
      <c r="C298" s="67"/>
      <c r="D298" s="67"/>
      <c r="E298" s="13"/>
      <c r="F298" s="67"/>
      <c r="G298" s="67"/>
      <c r="H298" s="67"/>
      <c r="I298" s="67"/>
      <c r="J298" s="67"/>
      <c r="K298" s="67"/>
      <c r="L298" s="67"/>
      <c r="M298" s="67"/>
      <c r="N298" s="67"/>
      <c r="O298" s="67"/>
      <c r="P298" s="67"/>
      <c r="Q298" s="67"/>
      <c r="R298" s="67"/>
      <c r="S298" s="67"/>
      <c r="T298" s="67"/>
    </row>
    <row r="299" spans="1:20" x14ac:dyDescent="0.3">
      <c r="A299" s="67"/>
      <c r="B299" s="67"/>
      <c r="C299" s="67"/>
      <c r="D299" s="69"/>
      <c r="E299" s="67"/>
      <c r="F299" s="67"/>
      <c r="G299" s="67"/>
      <c r="H299" s="67"/>
      <c r="I299" s="67"/>
      <c r="J299" s="67"/>
      <c r="K299" s="67"/>
      <c r="L299" s="67"/>
      <c r="M299" s="67"/>
      <c r="N299" s="67"/>
      <c r="O299" s="67"/>
      <c r="P299" s="67"/>
      <c r="Q299" s="67"/>
      <c r="R299" s="67"/>
      <c r="S299" s="67"/>
      <c r="T299" s="67"/>
    </row>
    <row r="300" spans="1:20" x14ac:dyDescent="0.3">
      <c r="A300" s="67"/>
      <c r="B300" s="67"/>
      <c r="C300" s="67"/>
      <c r="D300" s="69"/>
      <c r="E300" s="67"/>
      <c r="F300" s="67"/>
      <c r="G300" s="67"/>
      <c r="H300" s="67"/>
      <c r="I300" s="67"/>
      <c r="J300" s="67"/>
      <c r="K300" s="67"/>
      <c r="L300" s="67"/>
      <c r="M300" s="67"/>
      <c r="N300" s="67"/>
      <c r="O300" s="67"/>
      <c r="P300" s="67"/>
      <c r="Q300" s="67"/>
      <c r="R300" s="67"/>
      <c r="S300" s="67"/>
      <c r="T300" s="67"/>
    </row>
    <row r="301" spans="1:20" x14ac:dyDescent="0.3">
      <c r="A301" s="67"/>
      <c r="B301" s="67"/>
      <c r="C301" s="67"/>
      <c r="D301" s="69"/>
      <c r="E301" s="67"/>
      <c r="F301" s="67"/>
      <c r="G301" s="67"/>
      <c r="H301" s="67"/>
      <c r="I301" s="67"/>
      <c r="J301" s="67"/>
      <c r="K301" s="67"/>
      <c r="L301" s="67"/>
      <c r="M301" s="67"/>
      <c r="N301" s="67"/>
      <c r="O301" s="67"/>
      <c r="P301" s="67"/>
      <c r="Q301" s="67"/>
      <c r="R301" s="67"/>
      <c r="S301" s="67"/>
      <c r="T301" s="67"/>
    </row>
    <row r="302" spans="1:20" x14ac:dyDescent="0.3">
      <c r="A302" s="67"/>
      <c r="B302" s="67"/>
      <c r="C302" s="67"/>
      <c r="D302" s="69"/>
      <c r="E302" s="67"/>
      <c r="F302" s="67"/>
      <c r="G302" s="67"/>
      <c r="H302" s="67"/>
      <c r="I302" s="67"/>
      <c r="J302" s="67"/>
      <c r="K302" s="67"/>
      <c r="L302" s="67"/>
      <c r="M302" s="67"/>
      <c r="N302" s="67"/>
      <c r="O302" s="67"/>
      <c r="P302" s="67"/>
      <c r="Q302" s="67"/>
      <c r="R302" s="67"/>
      <c r="S302" s="67"/>
      <c r="T302" s="67"/>
    </row>
    <row r="303" spans="1:20" x14ac:dyDescent="0.3">
      <c r="A303" s="67"/>
      <c r="B303" s="67"/>
      <c r="C303" s="67"/>
      <c r="D303" s="69"/>
      <c r="E303" s="67"/>
      <c r="F303" s="67"/>
      <c r="G303" s="67"/>
      <c r="H303" s="67"/>
      <c r="I303" s="67"/>
      <c r="J303" s="67"/>
      <c r="K303" s="67"/>
      <c r="L303" s="67"/>
      <c r="M303" s="67"/>
      <c r="N303" s="67"/>
      <c r="O303" s="67"/>
      <c r="P303" s="67"/>
      <c r="Q303" s="67"/>
      <c r="R303" s="67"/>
      <c r="S303" s="67"/>
      <c r="T303" s="67"/>
    </row>
    <row r="304" spans="1:20" x14ac:dyDescent="0.3">
      <c r="A304" s="67"/>
      <c r="B304" s="67"/>
      <c r="C304" s="67"/>
      <c r="D304" s="69"/>
      <c r="E304" s="67"/>
      <c r="F304" s="67"/>
      <c r="G304" s="67"/>
      <c r="H304" s="67"/>
      <c r="I304" s="67"/>
      <c r="J304" s="67"/>
      <c r="K304" s="67"/>
      <c r="L304" s="67"/>
      <c r="M304" s="67"/>
      <c r="N304" s="67"/>
      <c r="O304" s="67"/>
      <c r="P304" s="67"/>
      <c r="Q304" s="67"/>
      <c r="R304" s="67"/>
      <c r="S304" s="67"/>
      <c r="T304" s="67"/>
    </row>
    <row r="305" spans="1:20" x14ac:dyDescent="0.3">
      <c r="A305" s="67"/>
      <c r="B305" s="67"/>
      <c r="C305" s="67"/>
      <c r="D305" s="69"/>
      <c r="E305" s="67"/>
      <c r="F305" s="67"/>
      <c r="G305" s="67"/>
      <c r="H305" s="67"/>
      <c r="I305" s="67"/>
      <c r="J305" s="67"/>
      <c r="K305" s="67"/>
      <c r="L305" s="67"/>
      <c r="M305" s="67"/>
      <c r="N305" s="67"/>
      <c r="O305" s="67"/>
      <c r="P305" s="67"/>
      <c r="Q305" s="67"/>
      <c r="R305" s="67"/>
      <c r="S305" s="67"/>
      <c r="T305" s="67"/>
    </row>
    <row r="306" spans="1:20" x14ac:dyDescent="0.3">
      <c r="A306" s="67"/>
      <c r="B306" s="67"/>
      <c r="C306" s="67"/>
      <c r="D306" s="69"/>
      <c r="E306" s="67"/>
      <c r="F306" s="67"/>
      <c r="G306" s="67"/>
      <c r="H306" s="67"/>
      <c r="I306" s="67"/>
      <c r="J306" s="67"/>
      <c r="K306" s="67"/>
      <c r="L306" s="67"/>
      <c r="M306" s="67"/>
      <c r="N306" s="67"/>
      <c r="O306" s="67"/>
      <c r="P306" s="67"/>
      <c r="Q306" s="67"/>
      <c r="R306" s="67"/>
      <c r="S306" s="67"/>
      <c r="T306" s="67"/>
    </row>
    <row r="307" spans="1:20" x14ac:dyDescent="0.3">
      <c r="A307" s="67"/>
      <c r="B307" s="67"/>
      <c r="C307" s="67"/>
      <c r="D307" s="69"/>
      <c r="E307" s="67"/>
      <c r="F307" s="67"/>
      <c r="G307" s="67"/>
      <c r="H307" s="67"/>
      <c r="I307" s="67"/>
      <c r="J307" s="67"/>
      <c r="K307" s="67"/>
      <c r="L307" s="67"/>
      <c r="M307" s="67"/>
      <c r="N307" s="67"/>
      <c r="O307" s="67"/>
      <c r="P307" s="67"/>
      <c r="Q307" s="67"/>
      <c r="R307" s="67"/>
      <c r="S307" s="67"/>
      <c r="T307" s="67"/>
    </row>
    <row r="308" spans="1:20" x14ac:dyDescent="0.3">
      <c r="A308" s="15"/>
      <c r="B308" s="15"/>
      <c r="C308" s="15"/>
      <c r="D308" s="67"/>
      <c r="E308" s="13"/>
      <c r="F308" s="15"/>
      <c r="G308" s="15"/>
    </row>
    <row r="309" spans="1:20" x14ac:dyDescent="0.3">
      <c r="A309" s="15"/>
      <c r="B309" s="15"/>
      <c r="C309" s="15"/>
      <c r="D309" s="67"/>
      <c r="E309" s="13"/>
      <c r="F309" s="15"/>
      <c r="G309" s="15"/>
    </row>
    <row r="310" spans="1:20" x14ac:dyDescent="0.3">
      <c r="A310" s="15"/>
      <c r="B310" s="15"/>
      <c r="C310" s="15"/>
      <c r="D310" s="67"/>
      <c r="E310" s="13"/>
      <c r="F310" s="15"/>
      <c r="G310" s="15"/>
    </row>
    <row r="311" spans="1:20" x14ac:dyDescent="0.3">
      <c r="A311" s="15"/>
      <c r="B311" s="15"/>
      <c r="C311" s="15"/>
      <c r="D311" s="67"/>
      <c r="E311" s="13"/>
      <c r="F311" s="15"/>
      <c r="G311" s="15"/>
    </row>
    <row r="312" spans="1:20" x14ac:dyDescent="0.3">
      <c r="A312" s="15"/>
      <c r="B312" s="15"/>
      <c r="C312" s="15"/>
      <c r="D312" s="67"/>
      <c r="E312" s="13"/>
      <c r="F312" s="15"/>
      <c r="G312" s="15"/>
    </row>
    <row r="313" spans="1:20" x14ac:dyDescent="0.3">
      <c r="A313" s="15"/>
      <c r="B313" s="15"/>
      <c r="C313" s="15"/>
      <c r="D313" s="67"/>
      <c r="E313" s="13"/>
      <c r="F313" s="15"/>
      <c r="G313" s="15"/>
    </row>
    <row r="314" spans="1:20" x14ac:dyDescent="0.3">
      <c r="A314" s="15"/>
      <c r="B314" s="15"/>
      <c r="C314" s="15"/>
      <c r="D314" s="67"/>
      <c r="E314" s="13"/>
      <c r="F314" s="15"/>
      <c r="G314" s="15"/>
    </row>
    <row r="315" spans="1:20" x14ac:dyDescent="0.3">
      <c r="A315" s="15"/>
      <c r="B315" s="15"/>
      <c r="C315" s="15"/>
      <c r="D315" s="67"/>
      <c r="E315" s="13"/>
      <c r="F315" s="15"/>
      <c r="G315" s="15"/>
    </row>
    <row r="316" spans="1:20" x14ac:dyDescent="0.3">
      <c r="A316" s="15"/>
      <c r="B316" s="15"/>
      <c r="C316" s="15"/>
      <c r="D316" s="67"/>
      <c r="E316" s="13"/>
      <c r="F316" s="15"/>
      <c r="G316" s="15"/>
    </row>
    <row r="317" spans="1:20" x14ac:dyDescent="0.3">
      <c r="A317" s="15"/>
      <c r="B317" s="15"/>
      <c r="C317" s="15"/>
      <c r="D317" s="67"/>
      <c r="E317" s="13"/>
      <c r="F317" s="15"/>
      <c r="G317" s="15"/>
    </row>
    <row r="318" spans="1:20" x14ac:dyDescent="0.3">
      <c r="A318" s="15"/>
      <c r="B318" s="15"/>
      <c r="C318" s="15"/>
      <c r="D318" s="67"/>
      <c r="E318" s="13"/>
      <c r="F318" s="15"/>
      <c r="G318" s="15"/>
    </row>
    <row r="319" spans="1:20" x14ac:dyDescent="0.3">
      <c r="A319" s="15"/>
      <c r="B319" s="15"/>
      <c r="C319" s="15"/>
      <c r="D319" s="67"/>
      <c r="E319" s="13"/>
      <c r="F319" s="15"/>
      <c r="G319" s="15"/>
    </row>
    <row r="320" spans="1:20" x14ac:dyDescent="0.3">
      <c r="A320" s="15"/>
      <c r="B320" s="15"/>
      <c r="C320" s="15"/>
      <c r="D320" s="67"/>
      <c r="E320" s="13"/>
      <c r="F320" s="15"/>
      <c r="G320" s="15"/>
    </row>
    <row r="321" spans="1:7" x14ac:dyDescent="0.3">
      <c r="A321" s="15"/>
      <c r="B321" s="15"/>
      <c r="C321" s="15"/>
      <c r="D321" s="67"/>
      <c r="E321" s="13"/>
      <c r="F321" s="15"/>
      <c r="G321" s="15"/>
    </row>
    <row r="322" spans="1:7" x14ac:dyDescent="0.3">
      <c r="A322" s="15"/>
      <c r="B322" s="15"/>
      <c r="C322" s="15"/>
      <c r="D322" s="67"/>
      <c r="E322" s="13"/>
      <c r="F322" s="15"/>
      <c r="G322" s="15"/>
    </row>
    <row r="323" spans="1:7" x14ac:dyDescent="0.3">
      <c r="A323" s="15"/>
      <c r="B323" s="15"/>
      <c r="C323" s="15"/>
      <c r="D323" s="67"/>
      <c r="E323" s="13"/>
      <c r="F323" s="15"/>
      <c r="G323" s="15"/>
    </row>
    <row r="324" spans="1:7" x14ac:dyDescent="0.3">
      <c r="A324" s="15"/>
      <c r="B324" s="15"/>
      <c r="C324" s="15"/>
      <c r="D324" s="67"/>
      <c r="E324" s="13"/>
      <c r="F324" s="15"/>
      <c r="G324" s="15"/>
    </row>
    <row r="325" spans="1:7" x14ac:dyDescent="0.3">
      <c r="A325" s="15"/>
      <c r="B325" s="15"/>
      <c r="C325" s="15"/>
      <c r="D325" s="67"/>
      <c r="E325" s="13"/>
      <c r="F325" s="15"/>
      <c r="G325" s="15"/>
    </row>
    <row r="326" spans="1:7" x14ac:dyDescent="0.3">
      <c r="A326" s="15"/>
      <c r="B326" s="15"/>
      <c r="C326" s="15"/>
      <c r="D326" s="67"/>
      <c r="E326" s="13"/>
      <c r="F326" s="15"/>
      <c r="G326" s="15"/>
    </row>
    <row r="327" spans="1:7" x14ac:dyDescent="0.3">
      <c r="A327" s="15"/>
      <c r="B327" s="15"/>
      <c r="C327" s="15"/>
      <c r="D327" s="67"/>
      <c r="E327" s="13"/>
      <c r="F327" s="15"/>
      <c r="G327" s="15"/>
    </row>
    <row r="328" spans="1:7" x14ac:dyDescent="0.3">
      <c r="A328" s="15"/>
      <c r="B328" s="15"/>
      <c r="C328" s="15"/>
      <c r="D328" s="67"/>
      <c r="E328" s="13"/>
      <c r="F328" s="15"/>
      <c r="G328" s="15"/>
    </row>
    <row r="329" spans="1:7" x14ac:dyDescent="0.3">
      <c r="A329" s="15"/>
      <c r="B329" s="15"/>
      <c r="C329" s="15"/>
      <c r="D329" s="67"/>
      <c r="E329" s="13"/>
      <c r="F329" s="15"/>
      <c r="G329" s="15"/>
    </row>
    <row r="330" spans="1:7" x14ac:dyDescent="0.3">
      <c r="A330" s="15"/>
      <c r="B330" s="15"/>
      <c r="C330" s="15"/>
      <c r="D330" s="67"/>
      <c r="E330" s="13"/>
      <c r="F330" s="15"/>
      <c r="G330" s="15"/>
    </row>
    <row r="331" spans="1:7" x14ac:dyDescent="0.3">
      <c r="A331" s="15"/>
      <c r="B331" s="15"/>
      <c r="C331" s="15"/>
      <c r="D331" s="67"/>
      <c r="E331" s="13"/>
      <c r="F331" s="15"/>
      <c r="G331" s="15"/>
    </row>
    <row r="332" spans="1:7" x14ac:dyDescent="0.3">
      <c r="A332" s="15"/>
      <c r="B332" s="15"/>
      <c r="C332" s="15"/>
      <c r="D332" s="67"/>
      <c r="E332" s="13"/>
      <c r="F332" s="15"/>
      <c r="G332" s="15"/>
    </row>
    <row r="333" spans="1:7" x14ac:dyDescent="0.3">
      <c r="A333" s="15"/>
      <c r="B333" s="15"/>
      <c r="C333" s="15"/>
      <c r="D333" s="67"/>
      <c r="E333" s="13"/>
      <c r="F333" s="15"/>
      <c r="G333" s="15"/>
    </row>
    <row r="334" spans="1:7" x14ac:dyDescent="0.3">
      <c r="A334" s="15"/>
      <c r="B334" s="15"/>
      <c r="C334" s="15"/>
      <c r="D334" s="67"/>
      <c r="E334" s="13"/>
      <c r="F334" s="15"/>
      <c r="G334" s="15"/>
    </row>
    <row r="335" spans="1:7" x14ac:dyDescent="0.3">
      <c r="A335" s="15"/>
      <c r="B335" s="15"/>
      <c r="C335" s="15"/>
      <c r="D335" s="67"/>
      <c r="E335" s="13"/>
      <c r="F335" s="15"/>
      <c r="G335" s="15"/>
    </row>
    <row r="336" spans="1:7" x14ac:dyDescent="0.3">
      <c r="A336" s="15"/>
      <c r="B336" s="15"/>
      <c r="C336" s="15"/>
      <c r="D336" s="67"/>
      <c r="E336" s="13"/>
      <c r="F336" s="15"/>
      <c r="G336" s="15"/>
    </row>
    <row r="337" spans="1:7" x14ac:dyDescent="0.3">
      <c r="A337" s="15"/>
      <c r="B337" s="15"/>
      <c r="C337" s="15"/>
      <c r="D337" s="67"/>
      <c r="E337" s="13"/>
      <c r="F337" s="15"/>
      <c r="G337" s="15"/>
    </row>
    <row r="338" spans="1:7" x14ac:dyDescent="0.3">
      <c r="A338" s="15"/>
      <c r="B338" s="15"/>
      <c r="C338" s="15"/>
      <c r="D338" s="67"/>
      <c r="E338" s="13"/>
      <c r="F338" s="15"/>
      <c r="G338" s="15"/>
    </row>
    <row r="339" spans="1:7" x14ac:dyDescent="0.3">
      <c r="A339" s="15"/>
      <c r="B339" s="15"/>
      <c r="C339" s="15"/>
      <c r="D339" s="67"/>
      <c r="E339" s="13"/>
      <c r="F339" s="15"/>
      <c r="G339" s="15"/>
    </row>
    <row r="340" spans="1:7" x14ac:dyDescent="0.3">
      <c r="A340" s="15"/>
      <c r="B340" s="15"/>
      <c r="C340" s="15"/>
      <c r="D340" s="67"/>
      <c r="E340" s="13"/>
      <c r="F340" s="15"/>
      <c r="G340" s="15"/>
    </row>
    <row r="341" spans="1:7" x14ac:dyDescent="0.3">
      <c r="A341" s="15"/>
      <c r="B341" s="15"/>
      <c r="C341" s="15"/>
      <c r="D341" s="67"/>
      <c r="E341" s="15"/>
      <c r="F341" s="13"/>
      <c r="G341" s="15"/>
    </row>
    <row r="342" spans="1:7" x14ac:dyDescent="0.3">
      <c r="A342" s="15"/>
      <c r="B342" s="15"/>
      <c r="C342" s="15"/>
      <c r="D342" s="67"/>
      <c r="E342" s="15"/>
      <c r="F342" s="13"/>
      <c r="G342" s="13"/>
    </row>
    <row r="343" spans="1:7" x14ac:dyDescent="0.3">
      <c r="A343" s="15"/>
      <c r="B343" s="15"/>
      <c r="C343" s="15"/>
      <c r="D343" s="67"/>
      <c r="E343" s="15"/>
      <c r="F343" s="13"/>
      <c r="G343" s="13"/>
    </row>
    <row r="344" spans="1:7" x14ac:dyDescent="0.3">
      <c r="A344" s="15"/>
      <c r="B344" s="15"/>
      <c r="C344" s="15"/>
      <c r="D344" s="67"/>
      <c r="E344" s="15"/>
      <c r="F344" s="13"/>
      <c r="G344" s="13"/>
    </row>
    <row r="345" spans="1:7" x14ac:dyDescent="0.3">
      <c r="A345" s="15"/>
      <c r="B345" s="15"/>
      <c r="C345" s="15"/>
      <c r="D345" s="67"/>
      <c r="E345" s="15"/>
      <c r="F345" s="13"/>
      <c r="G345" s="13"/>
    </row>
    <row r="346" spans="1:7" x14ac:dyDescent="0.3">
      <c r="A346" s="15"/>
      <c r="B346" s="15"/>
      <c r="C346" s="15"/>
      <c r="D346" s="67"/>
      <c r="E346" s="15"/>
      <c r="F346" s="13"/>
      <c r="G346" s="15"/>
    </row>
    <row r="347" spans="1:7" x14ac:dyDescent="0.3">
      <c r="A347" s="15"/>
      <c r="B347" s="15"/>
      <c r="C347" s="15"/>
      <c r="D347" s="67"/>
      <c r="E347" s="15"/>
      <c r="F347" s="13"/>
      <c r="G347" s="15"/>
    </row>
    <row r="348" spans="1:7" x14ac:dyDescent="0.3">
      <c r="A348" s="15"/>
      <c r="B348" s="15"/>
      <c r="C348" s="15"/>
      <c r="D348" s="67"/>
      <c r="E348" s="15"/>
      <c r="F348" s="13"/>
      <c r="G348" s="13"/>
    </row>
    <row r="349" spans="1:7" x14ac:dyDescent="0.3">
      <c r="A349" s="15"/>
      <c r="B349" s="15"/>
      <c r="C349" s="15"/>
      <c r="D349" s="67"/>
      <c r="E349" s="15"/>
      <c r="F349" s="13"/>
      <c r="G349" s="13"/>
    </row>
    <row r="350" spans="1:7" x14ac:dyDescent="0.3">
      <c r="A350" s="15"/>
      <c r="B350" s="15"/>
      <c r="C350" s="15"/>
      <c r="D350" s="67"/>
      <c r="E350" s="15"/>
      <c r="F350" s="13"/>
      <c r="G350" s="13"/>
    </row>
    <row r="351" spans="1:7" x14ac:dyDescent="0.3">
      <c r="A351" s="15"/>
      <c r="B351" s="15"/>
      <c r="C351" s="15"/>
      <c r="D351" s="67"/>
      <c r="E351" s="15"/>
      <c r="F351" s="13"/>
      <c r="G351" s="15"/>
    </row>
    <row r="352" spans="1:7" x14ac:dyDescent="0.3">
      <c r="A352" s="15"/>
      <c r="B352" s="15"/>
      <c r="C352" s="15"/>
      <c r="D352" s="67"/>
      <c r="E352" s="15"/>
      <c r="F352" s="13"/>
      <c r="G352" s="15"/>
    </row>
    <row r="353" spans="1:7" x14ac:dyDescent="0.3">
      <c r="A353" s="15"/>
      <c r="B353" s="15"/>
      <c r="C353" s="15"/>
      <c r="D353" s="67"/>
      <c r="E353" s="15"/>
      <c r="F353" s="13"/>
      <c r="G353" s="15"/>
    </row>
    <row r="354" spans="1:7" x14ac:dyDescent="0.3">
      <c r="A354" s="15"/>
      <c r="B354" s="15"/>
      <c r="C354" s="15"/>
      <c r="D354" s="67"/>
      <c r="E354" s="15"/>
      <c r="F354" s="13"/>
      <c r="G354" s="15"/>
    </row>
    <row r="355" spans="1:7" x14ac:dyDescent="0.3">
      <c r="A355" s="15"/>
      <c r="B355" s="15"/>
      <c r="C355" s="15"/>
      <c r="D355" s="67"/>
      <c r="E355" s="15"/>
      <c r="F355" s="13"/>
      <c r="G355" s="15"/>
    </row>
    <row r="356" spans="1:7" x14ac:dyDescent="0.3">
      <c r="A356" s="15"/>
      <c r="B356" s="15"/>
      <c r="C356" s="15"/>
      <c r="D356" s="67"/>
      <c r="E356" s="15"/>
      <c r="F356" s="13"/>
      <c r="G356" s="15"/>
    </row>
    <row r="357" spans="1:7" x14ac:dyDescent="0.3">
      <c r="A357" s="15"/>
      <c r="B357" s="15"/>
      <c r="C357" s="15"/>
      <c r="D357" s="67"/>
      <c r="E357" s="15"/>
      <c r="F357" s="13"/>
      <c r="G357" s="15"/>
    </row>
    <row r="358" spans="1:7" x14ac:dyDescent="0.3">
      <c r="A358" s="15"/>
      <c r="B358" s="15"/>
      <c r="C358" s="15"/>
      <c r="D358" s="67"/>
      <c r="E358" s="15"/>
      <c r="F358" s="13"/>
      <c r="G358" s="15"/>
    </row>
    <row r="359" spans="1:7" x14ac:dyDescent="0.3">
      <c r="A359" s="15"/>
      <c r="B359" s="15"/>
      <c r="C359" s="15"/>
      <c r="D359" s="67"/>
      <c r="E359" s="15"/>
      <c r="F359" s="13"/>
      <c r="G359" s="15"/>
    </row>
    <row r="360" spans="1:7" x14ac:dyDescent="0.3">
      <c r="A360" s="15"/>
      <c r="B360" s="15"/>
      <c r="C360" s="15"/>
      <c r="D360" s="67"/>
      <c r="E360" s="15"/>
      <c r="F360" s="13"/>
      <c r="G360" s="15"/>
    </row>
    <row r="361" spans="1:7" x14ac:dyDescent="0.3">
      <c r="A361" s="15"/>
      <c r="B361" s="15"/>
      <c r="C361" s="15"/>
      <c r="D361" s="67"/>
      <c r="E361" s="15"/>
      <c r="F361" s="13"/>
      <c r="G361" s="15"/>
    </row>
    <row r="362" spans="1:7" x14ac:dyDescent="0.3">
      <c r="A362" s="15"/>
      <c r="B362" s="15"/>
      <c r="C362" s="15"/>
      <c r="D362" s="67"/>
      <c r="E362" s="15"/>
      <c r="F362" s="13"/>
      <c r="G362" s="15"/>
    </row>
    <row r="363" spans="1:7" x14ac:dyDescent="0.3">
      <c r="A363" s="15"/>
      <c r="B363" s="15"/>
      <c r="C363" s="15"/>
      <c r="D363" s="67"/>
      <c r="E363" s="15"/>
      <c r="F363" s="13"/>
      <c r="G363" s="15"/>
    </row>
    <row r="364" spans="1:7" x14ac:dyDescent="0.3">
      <c r="A364" s="15"/>
      <c r="B364" s="15"/>
      <c r="C364" s="15"/>
      <c r="D364" s="67"/>
      <c r="E364" s="15"/>
      <c r="F364" s="13"/>
      <c r="G364" s="15"/>
    </row>
    <row r="365" spans="1:7" x14ac:dyDescent="0.3">
      <c r="A365" s="15"/>
      <c r="B365" s="15"/>
      <c r="C365" s="15"/>
      <c r="D365" s="67"/>
      <c r="E365" s="15"/>
      <c r="F365" s="13"/>
      <c r="G365" s="15"/>
    </row>
    <row r="366" spans="1:7" x14ac:dyDescent="0.3">
      <c r="A366" s="15"/>
      <c r="B366" s="15"/>
      <c r="C366" s="15"/>
      <c r="D366" s="67"/>
      <c r="E366" s="15"/>
      <c r="F366" s="13"/>
      <c r="G366" s="15"/>
    </row>
    <row r="367" spans="1:7" x14ac:dyDescent="0.3">
      <c r="A367" s="15"/>
      <c r="B367" s="15"/>
      <c r="C367" s="15"/>
      <c r="D367" s="67"/>
      <c r="E367" s="15"/>
      <c r="F367" s="13"/>
      <c r="G367" s="15"/>
    </row>
    <row r="368" spans="1:7" x14ac:dyDescent="0.3">
      <c r="A368" s="15"/>
      <c r="B368" s="15"/>
      <c r="C368" s="15"/>
      <c r="D368" s="67"/>
      <c r="E368" s="15"/>
      <c r="F368" s="13"/>
      <c r="G368" s="15"/>
    </row>
    <row r="369" spans="1:7" x14ac:dyDescent="0.3">
      <c r="A369" s="15"/>
      <c r="B369" s="15"/>
      <c r="C369" s="15"/>
      <c r="D369" s="67"/>
      <c r="E369" s="15"/>
      <c r="F369" s="13"/>
      <c r="G369" s="15"/>
    </row>
    <row r="370" spans="1:7" x14ac:dyDescent="0.3">
      <c r="A370" s="15"/>
      <c r="B370" s="15"/>
      <c r="C370" s="15"/>
      <c r="D370" s="67"/>
      <c r="E370" s="15"/>
      <c r="F370" s="13"/>
      <c r="G370" s="15"/>
    </row>
    <row r="371" spans="1:7" x14ac:dyDescent="0.3">
      <c r="A371" s="15"/>
      <c r="B371" s="15"/>
      <c r="C371" s="15"/>
      <c r="D371" s="67"/>
      <c r="E371" s="15"/>
      <c r="F371" s="13"/>
      <c r="G371" s="15"/>
    </row>
    <row r="372" spans="1:7" x14ac:dyDescent="0.3">
      <c r="A372" s="15"/>
      <c r="B372" s="15"/>
      <c r="C372" s="15"/>
      <c r="D372" s="67"/>
      <c r="E372" s="15"/>
      <c r="F372" s="13"/>
      <c r="G372" s="15"/>
    </row>
    <row r="373" spans="1:7" x14ac:dyDescent="0.3">
      <c r="A373" s="15"/>
      <c r="B373" s="15"/>
      <c r="C373" s="15"/>
      <c r="D373" s="67"/>
      <c r="E373" s="15"/>
      <c r="F373" s="13"/>
      <c r="G373" s="15"/>
    </row>
    <row r="374" spans="1:7" x14ac:dyDescent="0.3">
      <c r="A374" s="15"/>
      <c r="B374" s="15"/>
      <c r="C374" s="15"/>
      <c r="D374" s="67"/>
      <c r="E374" s="15"/>
      <c r="F374" s="13"/>
      <c r="G374" s="15"/>
    </row>
    <row r="375" spans="1:7" x14ac:dyDescent="0.3">
      <c r="A375" s="15"/>
      <c r="B375" s="15"/>
      <c r="C375" s="15"/>
      <c r="D375" s="67"/>
      <c r="E375" s="15"/>
      <c r="F375" s="13"/>
      <c r="G375" s="15"/>
    </row>
    <row r="376" spans="1:7" x14ac:dyDescent="0.3">
      <c r="A376" s="15"/>
      <c r="B376" s="15"/>
      <c r="C376" s="15"/>
      <c r="D376" s="67"/>
      <c r="E376" s="15"/>
      <c r="F376" s="13"/>
      <c r="G376" s="15"/>
    </row>
    <row r="377" spans="1:7" x14ac:dyDescent="0.3">
      <c r="A377" s="15"/>
      <c r="B377" s="15"/>
      <c r="C377" s="15"/>
      <c r="D377" s="67"/>
      <c r="E377" s="15"/>
      <c r="F377" s="13"/>
      <c r="G377" s="15"/>
    </row>
    <row r="378" spans="1:7" x14ac:dyDescent="0.3">
      <c r="A378" s="15"/>
      <c r="B378" s="15"/>
      <c r="C378" s="15"/>
      <c r="D378" s="67"/>
      <c r="E378" s="15"/>
      <c r="F378" s="13"/>
      <c r="G378" s="15"/>
    </row>
    <row r="379" spans="1:7" x14ac:dyDescent="0.3">
      <c r="A379" s="15"/>
      <c r="B379" s="15"/>
      <c r="C379" s="15"/>
      <c r="D379" s="67"/>
      <c r="E379" s="15"/>
      <c r="F379" s="15"/>
      <c r="G379" s="13"/>
    </row>
    <row r="380" spans="1:7" x14ac:dyDescent="0.3">
      <c r="A380" s="15"/>
      <c r="B380" s="15"/>
      <c r="C380" s="15"/>
      <c r="D380" s="67"/>
      <c r="E380" s="15"/>
      <c r="F380" s="15"/>
      <c r="G380" s="13"/>
    </row>
    <row r="381" spans="1:7" x14ac:dyDescent="0.3">
      <c r="A381" s="15"/>
      <c r="B381" s="15"/>
      <c r="C381" s="15"/>
      <c r="D381" s="67"/>
      <c r="E381" s="15"/>
      <c r="F381" s="15"/>
      <c r="G381" s="13"/>
    </row>
    <row r="382" spans="1:7" x14ac:dyDescent="0.3">
      <c r="A382" s="15"/>
      <c r="B382" s="15"/>
      <c r="C382" s="15"/>
      <c r="D382" s="67"/>
      <c r="E382" s="15"/>
      <c r="F382" s="15"/>
      <c r="G382" s="13"/>
    </row>
    <row r="383" spans="1:7" x14ac:dyDescent="0.3">
      <c r="A383" s="15"/>
      <c r="B383" s="15"/>
      <c r="C383" s="15"/>
      <c r="D383" s="67"/>
      <c r="E383" s="15"/>
      <c r="F383" s="15"/>
      <c r="G383" s="13"/>
    </row>
    <row r="384" spans="1:7" x14ac:dyDescent="0.3">
      <c r="A384" s="15"/>
      <c r="B384" s="15"/>
      <c r="C384" s="15"/>
      <c r="D384" s="67"/>
      <c r="E384" s="15"/>
      <c r="F384" s="15"/>
      <c r="G384" s="13"/>
    </row>
    <row r="385" spans="1:7" x14ac:dyDescent="0.3">
      <c r="A385" s="15"/>
      <c r="B385" s="15"/>
      <c r="C385" s="15"/>
      <c r="D385" s="67"/>
      <c r="E385" s="15"/>
      <c r="F385" s="15"/>
      <c r="G385" s="13"/>
    </row>
    <row r="386" spans="1:7" x14ac:dyDescent="0.3">
      <c r="A386" s="15"/>
      <c r="B386" s="15"/>
      <c r="C386" s="15"/>
      <c r="D386" s="67"/>
      <c r="E386" s="15"/>
      <c r="F386" s="15"/>
      <c r="G386" s="13"/>
    </row>
    <row r="387" spans="1:7" x14ac:dyDescent="0.3">
      <c r="A387" s="15"/>
      <c r="B387" s="15"/>
      <c r="C387" s="15"/>
      <c r="D387" s="67"/>
      <c r="E387" s="15"/>
      <c r="F387" s="15"/>
      <c r="G387" s="13"/>
    </row>
    <row r="388" spans="1:7" x14ac:dyDescent="0.3">
      <c r="A388" s="15"/>
      <c r="B388" s="15"/>
      <c r="C388" s="15"/>
      <c r="D388" s="67"/>
      <c r="E388" s="15"/>
      <c r="F388" s="15"/>
      <c r="G388" s="13"/>
    </row>
    <row r="389" spans="1:7" x14ac:dyDescent="0.3">
      <c r="A389" s="15"/>
      <c r="B389" s="15"/>
      <c r="C389" s="15"/>
      <c r="D389" s="67"/>
      <c r="E389" s="15"/>
      <c r="F389" s="15"/>
      <c r="G389" s="13"/>
    </row>
    <row r="390" spans="1:7" x14ac:dyDescent="0.3">
      <c r="A390" s="15"/>
      <c r="B390" s="15"/>
      <c r="C390" s="15"/>
      <c r="D390" s="67"/>
      <c r="E390" s="15"/>
      <c r="F390" s="15"/>
      <c r="G390" s="13"/>
    </row>
    <row r="391" spans="1:7" x14ac:dyDescent="0.3">
      <c r="A391" s="15"/>
      <c r="B391" s="15"/>
      <c r="C391" s="15"/>
      <c r="D391" s="67"/>
      <c r="E391" s="15"/>
      <c r="F391" s="15"/>
      <c r="G391" s="13"/>
    </row>
    <row r="392" spans="1:7" x14ac:dyDescent="0.3">
      <c r="A392" s="15"/>
      <c r="B392" s="15"/>
      <c r="C392" s="15"/>
      <c r="D392" s="67"/>
      <c r="E392" s="15"/>
      <c r="F392" s="15"/>
      <c r="G392" s="13"/>
    </row>
    <row r="393" spans="1:7" x14ac:dyDescent="0.3">
      <c r="A393" s="15"/>
      <c r="B393" s="15"/>
      <c r="C393" s="15"/>
      <c r="D393" s="67"/>
      <c r="E393" s="15"/>
      <c r="F393" s="15"/>
      <c r="G393" s="13"/>
    </row>
    <row r="394" spans="1:7" x14ac:dyDescent="0.3">
      <c r="A394" s="15"/>
      <c r="B394" s="15"/>
      <c r="C394" s="15"/>
      <c r="D394" s="67"/>
      <c r="E394" s="15"/>
      <c r="F394" s="15"/>
      <c r="G394" s="13"/>
    </row>
    <row r="395" spans="1:7" x14ac:dyDescent="0.3">
      <c r="A395" s="15"/>
      <c r="B395" s="15"/>
      <c r="C395" s="15"/>
      <c r="D395" s="67"/>
      <c r="E395" s="15"/>
      <c r="F395" s="15"/>
      <c r="G395" s="13"/>
    </row>
    <row r="396" spans="1:7" x14ac:dyDescent="0.3">
      <c r="A396" s="15"/>
      <c r="B396" s="15"/>
      <c r="C396" s="15"/>
      <c r="D396" s="67"/>
      <c r="E396" s="15"/>
      <c r="F396" s="15"/>
      <c r="G396" s="13"/>
    </row>
    <row r="397" spans="1:7" x14ac:dyDescent="0.3">
      <c r="A397" s="15"/>
      <c r="B397" s="15"/>
      <c r="C397" s="15"/>
      <c r="D397" s="67"/>
      <c r="E397" s="15"/>
      <c r="F397" s="15"/>
      <c r="G397" s="13"/>
    </row>
    <row r="398" spans="1:7" x14ac:dyDescent="0.3">
      <c r="A398" s="15"/>
      <c r="B398" s="15"/>
      <c r="C398" s="15"/>
      <c r="D398" s="67"/>
      <c r="E398" s="15"/>
      <c r="F398" s="15"/>
      <c r="G398" s="13"/>
    </row>
    <row r="399" spans="1:7" x14ac:dyDescent="0.3">
      <c r="A399" s="15"/>
      <c r="B399" s="15"/>
      <c r="C399" s="15"/>
      <c r="D399" s="67"/>
      <c r="E399" s="15"/>
      <c r="F399" s="15"/>
      <c r="G399" s="13"/>
    </row>
    <row r="400" spans="1:7" x14ac:dyDescent="0.3">
      <c r="A400" s="15"/>
      <c r="B400" s="15"/>
      <c r="C400" s="15"/>
      <c r="D400" s="67"/>
      <c r="E400" s="15"/>
      <c r="F400" s="15"/>
      <c r="G400" s="13"/>
    </row>
    <row r="401" spans="1:7" x14ac:dyDescent="0.3">
      <c r="A401" s="15"/>
      <c r="B401" s="15"/>
      <c r="C401" s="15"/>
      <c r="D401" s="67"/>
      <c r="E401" s="15"/>
      <c r="F401" s="15"/>
      <c r="G401" s="13"/>
    </row>
    <row r="402" spans="1:7" x14ac:dyDescent="0.3">
      <c r="A402" s="15"/>
      <c r="B402" s="15"/>
      <c r="C402" s="15"/>
      <c r="D402" s="67"/>
      <c r="E402" s="15"/>
      <c r="F402" s="15"/>
      <c r="G402" s="13"/>
    </row>
    <row r="403" spans="1:7" x14ac:dyDescent="0.3">
      <c r="A403" s="15"/>
      <c r="B403" s="15"/>
      <c r="C403" s="15"/>
      <c r="D403" s="67"/>
      <c r="E403" s="15"/>
      <c r="F403" s="15"/>
      <c r="G403" s="13"/>
    </row>
    <row r="404" spans="1:7" x14ac:dyDescent="0.3">
      <c r="A404" s="15"/>
      <c r="B404" s="15"/>
      <c r="C404" s="15"/>
      <c r="D404" s="67"/>
      <c r="E404" s="15"/>
      <c r="F404" s="15"/>
      <c r="G404" s="13"/>
    </row>
    <row r="405" spans="1:7" x14ac:dyDescent="0.3">
      <c r="A405" s="15"/>
      <c r="B405" s="15"/>
      <c r="C405" s="15"/>
      <c r="D405" s="67"/>
      <c r="E405" s="15"/>
      <c r="F405" s="15"/>
      <c r="G405" s="13"/>
    </row>
    <row r="406" spans="1:7" x14ac:dyDescent="0.3">
      <c r="A406" s="15"/>
      <c r="B406" s="15"/>
      <c r="C406" s="15"/>
      <c r="D406" s="67"/>
      <c r="E406" s="15"/>
      <c r="F406" s="15"/>
      <c r="G406" s="13"/>
    </row>
    <row r="407" spans="1:7" x14ac:dyDescent="0.3">
      <c r="A407" s="15"/>
      <c r="B407" s="15"/>
      <c r="C407" s="15"/>
      <c r="D407" s="67"/>
      <c r="E407" s="15"/>
      <c r="F407" s="15"/>
      <c r="G407" s="13"/>
    </row>
    <row r="408" spans="1:7" x14ac:dyDescent="0.3">
      <c r="A408" s="15"/>
      <c r="B408" s="15"/>
      <c r="C408" s="15"/>
      <c r="D408" s="67"/>
      <c r="E408" s="15"/>
      <c r="F408" s="15"/>
      <c r="G408" s="13"/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28989-8FDF-4924-BAFC-286C2CD473C5}">
  <dimension ref="A1:Z408"/>
  <sheetViews>
    <sheetView workbookViewId="0"/>
  </sheetViews>
  <sheetFormatPr defaultColWidth="9.109375" defaultRowHeight="14.4" x14ac:dyDescent="0.3"/>
  <cols>
    <col min="1" max="1" width="12.33203125" style="1" bestFit="1" customWidth="1"/>
    <col min="2" max="2" width="31.6640625" style="1" bestFit="1" customWidth="1"/>
    <col min="3" max="3" width="17.33203125" style="1" bestFit="1" customWidth="1"/>
    <col min="4" max="26" width="10.109375" style="1" bestFit="1" customWidth="1"/>
    <col min="27" max="16384" width="9.109375" style="1"/>
  </cols>
  <sheetData>
    <row r="1" spans="1:26" x14ac:dyDescent="0.3">
      <c r="A1" s="62" t="s">
        <v>11</v>
      </c>
      <c r="B1" s="95" t="s">
        <v>0</v>
      </c>
      <c r="C1" s="62" t="s">
        <v>118</v>
      </c>
      <c r="D1" s="94">
        <f>_xll.MSDATE("lmend-y1")</f>
        <v>43921</v>
      </c>
      <c r="F1" s="136" t="s">
        <v>404</v>
      </c>
    </row>
    <row r="2" spans="1:26" x14ac:dyDescent="0.3">
      <c r="A2" s="62" t="s">
        <v>9</v>
      </c>
      <c r="B2" s="126" t="str">
        <f>_xll.MSDP(B1,A2)</f>
        <v>Candriam Sust Pacific C JPY Cap</v>
      </c>
      <c r="C2" s="62" t="s">
        <v>119</v>
      </c>
      <c r="D2" s="94">
        <f>_xll.MSDATE("lmend")</f>
        <v>44286</v>
      </c>
      <c r="F2" s="136" t="s">
        <v>4606</v>
      </c>
    </row>
    <row r="3" spans="1:26" x14ac:dyDescent="0.3">
      <c r="A3" s="62"/>
      <c r="B3" s="63"/>
      <c r="C3" s="62"/>
      <c r="D3" s="64"/>
    </row>
    <row r="4" spans="1:26" ht="15" thickBot="1" x14ac:dyDescent="0.35"/>
    <row r="5" spans="1:26" s="66" customFormat="1" x14ac:dyDescent="0.3">
      <c r="A5" s="74" t="str">
        <f>_xll.MSHOLDING(B1,"SECID",D1,D2,"CORR=C, ASCENDING=TRUE, HT=ALL, FREQ=A, NAME=TRUE, WEIGHT=TRUE, SHOWHT=TRUE, SHOWCOUNTRY=FALSE")</f>
        <v>SecID</v>
      </c>
      <c r="B5" s="75" t="s">
        <v>9</v>
      </c>
      <c r="C5" s="75" t="s">
        <v>120</v>
      </c>
      <c r="D5" s="174">
        <v>43951</v>
      </c>
      <c r="E5" s="174">
        <v>43982</v>
      </c>
      <c r="F5" s="174">
        <v>44012</v>
      </c>
      <c r="G5" s="174">
        <v>44043</v>
      </c>
      <c r="H5" s="174">
        <v>44074</v>
      </c>
      <c r="I5" s="174">
        <v>44104</v>
      </c>
      <c r="J5" s="174">
        <v>44135</v>
      </c>
      <c r="K5" s="174">
        <v>44165</v>
      </c>
      <c r="L5" s="174">
        <v>44196</v>
      </c>
      <c r="M5" s="174">
        <v>44227</v>
      </c>
      <c r="N5" s="174">
        <v>44255</v>
      </c>
      <c r="O5" s="77">
        <v>44012</v>
      </c>
      <c r="P5" s="65"/>
      <c r="Q5" s="65"/>
      <c r="R5" s="65"/>
      <c r="S5" s="65"/>
      <c r="T5" s="65"/>
      <c r="U5" s="65"/>
      <c r="V5" s="65"/>
      <c r="W5" s="65"/>
      <c r="X5" s="65"/>
      <c r="Y5" s="65"/>
      <c r="Z5" s="65"/>
    </row>
    <row r="6" spans="1:26" x14ac:dyDescent="0.3">
      <c r="A6" s="67" t="s">
        <v>4640</v>
      </c>
      <c r="B6" s="67" t="s">
        <v>4641</v>
      </c>
      <c r="C6" s="67" t="s">
        <v>124</v>
      </c>
      <c r="D6" s="68"/>
      <c r="E6" s="68"/>
      <c r="F6" s="68"/>
      <c r="G6" s="68"/>
      <c r="H6" s="68"/>
      <c r="I6" s="68"/>
      <c r="J6" s="68"/>
      <c r="K6" s="13">
        <v>2.58236</v>
      </c>
      <c r="L6" s="13">
        <v>2.5642100000000001</v>
      </c>
      <c r="M6" s="13">
        <v>2.49464</v>
      </c>
      <c r="N6" s="13">
        <v>2.6357699999999999</v>
      </c>
      <c r="O6" s="13">
        <v>3.871</v>
      </c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</row>
    <row r="7" spans="1:26" x14ac:dyDescent="0.3">
      <c r="A7" s="67" t="s">
        <v>151</v>
      </c>
      <c r="B7" s="67" t="s">
        <v>152</v>
      </c>
      <c r="C7" s="67" t="s">
        <v>124</v>
      </c>
      <c r="D7" s="13">
        <v>1.8111299999999999</v>
      </c>
      <c r="E7" s="13">
        <v>1.7246999999999999</v>
      </c>
      <c r="F7" s="13">
        <v>1.8552299999999999</v>
      </c>
      <c r="G7" s="13">
        <v>1.82094</v>
      </c>
      <c r="H7" s="13">
        <v>1.6493599999999999</v>
      </c>
      <c r="I7" s="13">
        <v>1.63809</v>
      </c>
      <c r="J7" s="13">
        <v>1.8071999999999999</v>
      </c>
      <c r="K7" s="13">
        <v>2.6521599999999999</v>
      </c>
      <c r="L7" s="13">
        <v>2.5299499999999999</v>
      </c>
      <c r="M7" s="13">
        <v>2.5470299999999999</v>
      </c>
      <c r="N7" s="13">
        <v>2.6060699999999999</v>
      </c>
      <c r="O7" s="13">
        <v>3.1697500000000001</v>
      </c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</row>
    <row r="8" spans="1:26" x14ac:dyDescent="0.3">
      <c r="A8" s="67" t="s">
        <v>4648</v>
      </c>
      <c r="B8" s="67" t="s">
        <v>4649</v>
      </c>
      <c r="C8" s="67" t="s">
        <v>124</v>
      </c>
      <c r="D8" s="68"/>
      <c r="E8" s="68"/>
      <c r="F8" s="68"/>
      <c r="G8" s="68"/>
      <c r="H8" s="68"/>
      <c r="I8" s="68"/>
      <c r="J8" s="68"/>
      <c r="K8" s="13">
        <v>2.0098199999999999</v>
      </c>
      <c r="L8" s="13">
        <v>2.2130200000000002</v>
      </c>
      <c r="M8" s="13">
        <v>2.2429000000000001</v>
      </c>
      <c r="N8" s="13">
        <v>2.54908</v>
      </c>
      <c r="O8" s="13">
        <v>3.04894</v>
      </c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</row>
    <row r="9" spans="1:26" x14ac:dyDescent="0.3">
      <c r="A9" s="67" t="s">
        <v>330</v>
      </c>
      <c r="B9" s="67" t="s">
        <v>331</v>
      </c>
      <c r="C9" s="67" t="s">
        <v>124</v>
      </c>
      <c r="D9" s="68"/>
      <c r="E9" s="68"/>
      <c r="F9" s="68"/>
      <c r="G9" s="68"/>
      <c r="H9" s="68"/>
      <c r="I9" s="68"/>
      <c r="J9" s="68"/>
      <c r="K9" s="13">
        <v>1.8700300000000001</v>
      </c>
      <c r="L9" s="13">
        <v>1.9689700000000001</v>
      </c>
      <c r="M9" s="13">
        <v>2.0150899999999998</v>
      </c>
      <c r="N9" s="13">
        <v>2.5332499999999998</v>
      </c>
      <c r="O9" s="69">
        <v>3.0462699999999998</v>
      </c>
      <c r="P9" s="69"/>
      <c r="Q9" s="67"/>
      <c r="R9" s="67"/>
      <c r="S9" s="67"/>
      <c r="T9" s="13"/>
      <c r="U9" s="13"/>
      <c r="V9" s="13"/>
      <c r="W9" s="13"/>
      <c r="X9" s="13"/>
      <c r="Y9" s="13"/>
      <c r="Z9" s="13"/>
    </row>
    <row r="10" spans="1:26" x14ac:dyDescent="0.3">
      <c r="A10" s="67" t="s">
        <v>131</v>
      </c>
      <c r="B10" s="67" t="s">
        <v>132</v>
      </c>
      <c r="C10" s="67" t="s">
        <v>124</v>
      </c>
      <c r="D10" s="13">
        <v>2.9764699999999999</v>
      </c>
      <c r="E10" s="13">
        <v>2.76973</v>
      </c>
      <c r="F10" s="13">
        <v>3.1697500000000001</v>
      </c>
      <c r="G10" s="13">
        <v>3.5241400000000001</v>
      </c>
      <c r="H10" s="13">
        <v>3.84266</v>
      </c>
      <c r="I10" s="13">
        <v>3.8301500000000002</v>
      </c>
      <c r="J10" s="13">
        <v>3.6702599999999999</v>
      </c>
      <c r="K10" s="13">
        <v>2.4902099999999998</v>
      </c>
      <c r="L10" s="13">
        <v>2.52711</v>
      </c>
      <c r="M10" s="13">
        <v>2.4265400000000001</v>
      </c>
      <c r="N10" s="13">
        <v>2.50969</v>
      </c>
      <c r="O10" s="69">
        <v>2.84273</v>
      </c>
      <c r="P10" s="69"/>
      <c r="Q10" s="67"/>
      <c r="R10" s="67"/>
      <c r="S10" s="67"/>
      <c r="T10" s="13"/>
      <c r="U10" s="13"/>
      <c r="V10" s="13"/>
      <c r="W10" s="13"/>
      <c r="X10" s="13"/>
      <c r="Y10" s="13"/>
      <c r="Z10" s="13"/>
    </row>
    <row r="11" spans="1:26" x14ac:dyDescent="0.3">
      <c r="A11" s="67" t="s">
        <v>4642</v>
      </c>
      <c r="B11" s="67" t="s">
        <v>4643</v>
      </c>
      <c r="C11" s="67" t="s">
        <v>124</v>
      </c>
      <c r="D11" s="68"/>
      <c r="E11" s="68"/>
      <c r="F11" s="68"/>
      <c r="G11" s="68"/>
      <c r="H11" s="68"/>
      <c r="I11" s="68"/>
      <c r="J11" s="68"/>
      <c r="K11" s="13">
        <v>2.35426</v>
      </c>
      <c r="L11" s="13">
        <v>2.40368</v>
      </c>
      <c r="M11" s="13">
        <v>2.3694299999999999</v>
      </c>
      <c r="N11" s="13">
        <v>2.4331499999999999</v>
      </c>
      <c r="O11" s="13">
        <v>2.6365500000000002</v>
      </c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</row>
    <row r="12" spans="1:26" x14ac:dyDescent="0.3">
      <c r="A12" s="67" t="s">
        <v>294</v>
      </c>
      <c r="B12" s="67" t="s">
        <v>295</v>
      </c>
      <c r="C12" s="67" t="s">
        <v>124</v>
      </c>
      <c r="D12" s="13">
        <v>9.4240000000000004E-2</v>
      </c>
      <c r="E12" s="13">
        <v>0.10124</v>
      </c>
      <c r="F12" s="13">
        <v>0.10045999999999999</v>
      </c>
      <c r="G12" s="13">
        <v>0.11405</v>
      </c>
      <c r="H12" s="13">
        <v>0.11</v>
      </c>
      <c r="I12" s="13">
        <v>0.11579</v>
      </c>
      <c r="J12" s="13">
        <v>0.12531</v>
      </c>
      <c r="K12" s="13">
        <v>1.9411799999999999</v>
      </c>
      <c r="L12" s="13">
        <v>2.2701899999999999</v>
      </c>
      <c r="M12" s="13">
        <v>2.1959200000000001</v>
      </c>
      <c r="N12" s="13">
        <v>2.41343</v>
      </c>
      <c r="O12" s="13">
        <v>2.6259000000000001</v>
      </c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</row>
    <row r="13" spans="1:26" x14ac:dyDescent="0.3">
      <c r="A13" s="67" t="s">
        <v>217</v>
      </c>
      <c r="B13" s="67" t="s">
        <v>218</v>
      </c>
      <c r="C13" s="67" t="s">
        <v>124</v>
      </c>
      <c r="D13" s="13">
        <v>0.82401000000000002</v>
      </c>
      <c r="E13" s="13">
        <v>0.94245000000000001</v>
      </c>
      <c r="F13" s="13">
        <v>0.7923</v>
      </c>
      <c r="G13" s="13">
        <v>0.77644000000000002</v>
      </c>
      <c r="H13" s="13">
        <v>0.95570999999999995</v>
      </c>
      <c r="I13" s="13">
        <v>1.04444</v>
      </c>
      <c r="J13" s="13">
        <v>1.2564299999999999</v>
      </c>
      <c r="K13" s="13">
        <v>1.9217299999999999</v>
      </c>
      <c r="L13" s="13">
        <v>2.2922500000000001</v>
      </c>
      <c r="M13" s="13">
        <v>2.1703000000000001</v>
      </c>
      <c r="N13" s="13">
        <v>2.4124300000000001</v>
      </c>
      <c r="O13" s="13">
        <v>2.61016</v>
      </c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</row>
    <row r="14" spans="1:26" x14ac:dyDescent="0.3">
      <c r="A14" s="67" t="s">
        <v>4638</v>
      </c>
      <c r="B14" s="67" t="s">
        <v>4639</v>
      </c>
      <c r="C14" s="67" t="s">
        <v>124</v>
      </c>
      <c r="D14" s="68"/>
      <c r="E14" s="68"/>
      <c r="F14" s="68"/>
      <c r="G14" s="68"/>
      <c r="H14" s="68"/>
      <c r="I14" s="68"/>
      <c r="J14" s="68"/>
      <c r="K14" s="13">
        <v>2.6239499999999998</v>
      </c>
      <c r="L14" s="13">
        <v>2.4999500000000001</v>
      </c>
      <c r="M14" s="13">
        <v>2.3997899999999999</v>
      </c>
      <c r="N14" s="13">
        <v>2.3043499999999999</v>
      </c>
      <c r="O14" s="13">
        <v>2.5259100000000001</v>
      </c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</row>
    <row r="15" spans="1:26" x14ac:dyDescent="0.3">
      <c r="A15" s="67" t="s">
        <v>153</v>
      </c>
      <c r="B15" s="67" t="s">
        <v>154</v>
      </c>
      <c r="C15" s="67" t="s">
        <v>124</v>
      </c>
      <c r="D15" s="13">
        <v>1.7717700000000001</v>
      </c>
      <c r="E15" s="13">
        <v>1.48831</v>
      </c>
      <c r="F15" s="13">
        <v>1.45079</v>
      </c>
      <c r="G15" s="13">
        <v>1.4073100000000001</v>
      </c>
      <c r="H15" s="13">
        <v>1.3861399999999999</v>
      </c>
      <c r="I15" s="13">
        <v>1.46085</v>
      </c>
      <c r="J15" s="13">
        <v>1.57338</v>
      </c>
      <c r="K15" s="13">
        <v>1.8180400000000001</v>
      </c>
      <c r="L15" s="13">
        <v>1.9865699999999999</v>
      </c>
      <c r="M15" s="13">
        <v>2.0511699999999999</v>
      </c>
      <c r="N15" s="13">
        <v>2.2885900000000001</v>
      </c>
      <c r="O15" s="13">
        <v>2.27536</v>
      </c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</row>
    <row r="16" spans="1:26" x14ac:dyDescent="0.3">
      <c r="A16" s="67" t="s">
        <v>4646</v>
      </c>
      <c r="B16" s="67" t="s">
        <v>4647</v>
      </c>
      <c r="C16" s="67" t="s">
        <v>124</v>
      </c>
      <c r="D16" s="68"/>
      <c r="E16" s="68"/>
      <c r="F16" s="68"/>
      <c r="G16" s="68"/>
      <c r="H16" s="68"/>
      <c r="I16" s="68"/>
      <c r="J16" s="68"/>
      <c r="K16" s="13">
        <v>2.1574200000000001</v>
      </c>
      <c r="L16" s="13">
        <v>2.2880400000000001</v>
      </c>
      <c r="M16" s="13">
        <v>2.3535900000000001</v>
      </c>
      <c r="N16" s="13">
        <v>2.26749</v>
      </c>
      <c r="O16" s="13">
        <v>2.20309</v>
      </c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</row>
    <row r="17" spans="1:26" x14ac:dyDescent="0.3">
      <c r="A17" s="67" t="s">
        <v>4644</v>
      </c>
      <c r="B17" s="67" t="s">
        <v>4645</v>
      </c>
      <c r="C17" s="67" t="s">
        <v>124</v>
      </c>
      <c r="D17" s="68"/>
      <c r="E17" s="68"/>
      <c r="F17" s="68"/>
      <c r="G17" s="68"/>
      <c r="H17" s="68"/>
      <c r="I17" s="68"/>
      <c r="J17" s="68"/>
      <c r="K17" s="13">
        <v>2.2809599999999999</v>
      </c>
      <c r="L17" s="13">
        <v>2.1604100000000002</v>
      </c>
      <c r="M17" s="13">
        <v>2.39039</v>
      </c>
      <c r="N17" s="13">
        <v>2.2187800000000002</v>
      </c>
      <c r="O17" s="13">
        <v>2.11145</v>
      </c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</row>
    <row r="18" spans="1:26" x14ac:dyDescent="0.3">
      <c r="A18" s="67" t="s">
        <v>299</v>
      </c>
      <c r="B18" s="67" t="s">
        <v>300</v>
      </c>
      <c r="C18" s="67" t="s">
        <v>124</v>
      </c>
      <c r="D18" s="13">
        <v>6.6949999999999996E-2</v>
      </c>
      <c r="E18" s="13">
        <v>7.1309999999999998E-2</v>
      </c>
      <c r="F18" s="13">
        <v>7.8750000000000001E-2</v>
      </c>
      <c r="G18" s="13">
        <v>0.48133999999999999</v>
      </c>
      <c r="H18" s="13">
        <v>0.50644</v>
      </c>
      <c r="I18" s="13">
        <v>0.48104999999999998</v>
      </c>
      <c r="J18" s="13">
        <v>0.54237000000000002</v>
      </c>
      <c r="K18" s="13">
        <v>2.1244900000000002</v>
      </c>
      <c r="L18" s="13">
        <v>2.22323</v>
      </c>
      <c r="M18" s="13">
        <v>2.05057</v>
      </c>
      <c r="N18" s="13">
        <v>2.1934</v>
      </c>
      <c r="O18" s="13">
        <v>2.0347900000000001</v>
      </c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</row>
    <row r="19" spans="1:26" x14ac:dyDescent="0.3">
      <c r="A19" s="67" t="s">
        <v>147</v>
      </c>
      <c r="B19" s="67" t="s">
        <v>148</v>
      </c>
      <c r="C19" s="67" t="s">
        <v>124</v>
      </c>
      <c r="D19" s="13">
        <v>1.84856</v>
      </c>
      <c r="E19" s="13">
        <v>1.7838000000000001</v>
      </c>
      <c r="F19" s="13">
        <v>1.89639</v>
      </c>
      <c r="G19" s="13">
        <v>2.19495</v>
      </c>
      <c r="H19" s="13">
        <v>2.1960700000000002</v>
      </c>
      <c r="I19" s="13">
        <v>2.22906</v>
      </c>
      <c r="J19" s="13">
        <v>2.8103699999999998</v>
      </c>
      <c r="K19" s="13">
        <v>1.7721199999999999</v>
      </c>
      <c r="L19" s="13">
        <v>1.7847</v>
      </c>
      <c r="M19" s="13">
        <v>1.9079999999999999</v>
      </c>
      <c r="N19" s="13">
        <v>2.0804</v>
      </c>
      <c r="O19" s="69">
        <v>1.91184</v>
      </c>
      <c r="P19" s="69"/>
      <c r="Q19" s="67"/>
      <c r="R19" s="67"/>
      <c r="S19" s="67"/>
      <c r="T19" s="13"/>
      <c r="U19" s="13"/>
      <c r="V19" s="13"/>
      <c r="W19" s="13"/>
      <c r="X19" s="13"/>
      <c r="Y19" s="13"/>
      <c r="Z19" s="13"/>
    </row>
    <row r="20" spans="1:26" x14ac:dyDescent="0.3">
      <c r="A20" s="67" t="s">
        <v>4650</v>
      </c>
      <c r="B20" s="67" t="s">
        <v>4651</v>
      </c>
      <c r="C20" s="67" t="s">
        <v>124</v>
      </c>
      <c r="D20" s="68"/>
      <c r="E20" s="68"/>
      <c r="F20" s="68"/>
      <c r="G20" s="68"/>
      <c r="H20" s="68"/>
      <c r="I20" s="68"/>
      <c r="J20" s="68"/>
      <c r="K20" s="13">
        <v>1.9132400000000001</v>
      </c>
      <c r="L20" s="13">
        <v>1.8986799999999999</v>
      </c>
      <c r="M20" s="13">
        <v>1.9282699999999999</v>
      </c>
      <c r="N20" s="13">
        <v>2.07972</v>
      </c>
      <c r="O20" s="13">
        <v>1.90815</v>
      </c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</row>
    <row r="21" spans="1:26" x14ac:dyDescent="0.3">
      <c r="A21" s="67" t="s">
        <v>4652</v>
      </c>
      <c r="B21" s="67" t="s">
        <v>4653</v>
      </c>
      <c r="C21" s="67" t="s">
        <v>124</v>
      </c>
      <c r="D21" s="68"/>
      <c r="E21" s="68"/>
      <c r="F21" s="68"/>
      <c r="G21" s="68"/>
      <c r="H21" s="68"/>
      <c r="I21" s="68"/>
      <c r="J21" s="68"/>
      <c r="K21" s="13">
        <v>1.82904</v>
      </c>
      <c r="L21" s="13">
        <v>1.76</v>
      </c>
      <c r="M21" s="13">
        <v>1.8068500000000001</v>
      </c>
      <c r="N21" s="13">
        <v>2.0242900000000001</v>
      </c>
      <c r="O21" s="13">
        <v>1.89639</v>
      </c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</row>
    <row r="22" spans="1:26" x14ac:dyDescent="0.3">
      <c r="A22" s="67" t="s">
        <v>169</v>
      </c>
      <c r="B22" s="67" t="s">
        <v>170</v>
      </c>
      <c r="C22" s="67" t="s">
        <v>124</v>
      </c>
      <c r="D22" s="13">
        <v>1.36042</v>
      </c>
      <c r="E22" s="13">
        <v>0.76541999999999999</v>
      </c>
      <c r="F22" s="13">
        <v>0.68581999999999999</v>
      </c>
      <c r="G22" s="13">
        <v>0.45639999999999997</v>
      </c>
      <c r="H22" s="13">
        <v>0.53996</v>
      </c>
      <c r="I22" s="13">
        <v>0.53842999999999996</v>
      </c>
      <c r="J22" s="13">
        <v>0.48930000000000001</v>
      </c>
      <c r="K22" s="13">
        <v>1.0409200000000001</v>
      </c>
      <c r="L22" s="13">
        <v>1.4983599999999999</v>
      </c>
      <c r="M22" s="13">
        <v>1.4815199999999999</v>
      </c>
      <c r="N22" s="13">
        <v>1.65716</v>
      </c>
      <c r="O22" s="13">
        <v>1.8552299999999999</v>
      </c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</row>
    <row r="23" spans="1:26" x14ac:dyDescent="0.3">
      <c r="A23" s="67" t="s">
        <v>127</v>
      </c>
      <c r="B23" s="67" t="s">
        <v>128</v>
      </c>
      <c r="C23" s="67" t="s">
        <v>124</v>
      </c>
      <c r="D23" s="13">
        <v>3.2289099999999999</v>
      </c>
      <c r="E23" s="13">
        <v>2.86585</v>
      </c>
      <c r="F23" s="13">
        <v>3.04894</v>
      </c>
      <c r="G23" s="13">
        <v>3.0901399999999999</v>
      </c>
      <c r="H23" s="13">
        <v>3.1036899999999998</v>
      </c>
      <c r="I23" s="13">
        <v>3.15943</v>
      </c>
      <c r="J23" s="13">
        <v>3.09354</v>
      </c>
      <c r="K23" s="13">
        <v>1.7031799999999999</v>
      </c>
      <c r="L23" s="13">
        <v>1.8055699999999999</v>
      </c>
      <c r="M23" s="13">
        <v>1.68113</v>
      </c>
      <c r="N23" s="13">
        <v>1.60266</v>
      </c>
      <c r="O23" s="13">
        <v>1.7885</v>
      </c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</row>
    <row r="24" spans="1:26" x14ac:dyDescent="0.3">
      <c r="A24" s="67" t="s">
        <v>303</v>
      </c>
      <c r="B24" s="67" t="s">
        <v>304</v>
      </c>
      <c r="C24" s="67" t="s">
        <v>124</v>
      </c>
      <c r="D24" s="13">
        <v>5.4679999999999999E-2</v>
      </c>
      <c r="E24" s="13">
        <v>5.049E-2</v>
      </c>
      <c r="F24" s="13">
        <v>5.3519999999999998E-2</v>
      </c>
      <c r="G24" s="13">
        <v>0.14016999999999999</v>
      </c>
      <c r="H24" s="13">
        <v>0.20377000000000001</v>
      </c>
      <c r="I24" s="13">
        <v>0.20602000000000001</v>
      </c>
      <c r="J24" s="13">
        <v>0.22237999999999999</v>
      </c>
      <c r="K24" s="13">
        <v>1.4992399999999999</v>
      </c>
      <c r="L24" s="13">
        <v>1.4468799999999999</v>
      </c>
      <c r="M24" s="13">
        <v>1.5196700000000001</v>
      </c>
      <c r="N24" s="13">
        <v>1.5650900000000001</v>
      </c>
      <c r="O24" s="13">
        <v>1.6569</v>
      </c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</row>
    <row r="25" spans="1:26" x14ac:dyDescent="0.3">
      <c r="A25" s="67" t="s">
        <v>193</v>
      </c>
      <c r="B25" s="67" t="s">
        <v>194</v>
      </c>
      <c r="C25" s="67" t="s">
        <v>124</v>
      </c>
      <c r="D25" s="13">
        <v>1.11511</v>
      </c>
      <c r="E25" s="13">
        <v>1.1185099999999999</v>
      </c>
      <c r="F25" s="13">
        <v>1.0015499999999999</v>
      </c>
      <c r="G25" s="13">
        <v>1.0127900000000001</v>
      </c>
      <c r="H25" s="13">
        <v>0.92593000000000003</v>
      </c>
      <c r="I25" s="13">
        <v>0.86162000000000005</v>
      </c>
      <c r="J25" s="13">
        <v>0.87263999999999997</v>
      </c>
      <c r="K25" s="13">
        <v>1.4978</v>
      </c>
      <c r="L25" s="13">
        <v>1.6658299999999999</v>
      </c>
      <c r="M25" s="13">
        <v>1.6308</v>
      </c>
      <c r="N25" s="13">
        <v>1.5337700000000001</v>
      </c>
      <c r="O25" s="13">
        <v>1.6258300000000001</v>
      </c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</row>
    <row r="26" spans="1:26" x14ac:dyDescent="0.3">
      <c r="A26" s="67" t="s">
        <v>201</v>
      </c>
      <c r="B26" s="67" t="s">
        <v>202</v>
      </c>
      <c r="C26" s="67" t="s">
        <v>124</v>
      </c>
      <c r="D26" s="13">
        <v>1.0045900000000001</v>
      </c>
      <c r="E26" s="13">
        <v>1.0157499999999999</v>
      </c>
      <c r="F26" s="13">
        <v>1.13256</v>
      </c>
      <c r="G26" s="13">
        <v>1.26606</v>
      </c>
      <c r="H26" s="13">
        <v>1.6447799999999999</v>
      </c>
      <c r="I26" s="13">
        <v>1.2985100000000001</v>
      </c>
      <c r="J26" s="13">
        <v>1.4985900000000001</v>
      </c>
      <c r="K26" s="13">
        <v>1.5510299999999999</v>
      </c>
      <c r="L26" s="13">
        <v>1.6037399999999999</v>
      </c>
      <c r="M26" s="13">
        <v>1.5800099999999999</v>
      </c>
      <c r="N26" s="13">
        <v>1.52224</v>
      </c>
      <c r="O26" s="13">
        <v>1.58342</v>
      </c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</row>
    <row r="27" spans="1:26" x14ac:dyDescent="0.3">
      <c r="A27" s="67" t="s">
        <v>139</v>
      </c>
      <c r="B27" s="67" t="s">
        <v>140</v>
      </c>
      <c r="C27" s="67" t="s">
        <v>124</v>
      </c>
      <c r="D27" s="13">
        <v>2.3298199999999998</v>
      </c>
      <c r="E27" s="13">
        <v>2.4432800000000001</v>
      </c>
      <c r="F27" s="13">
        <v>2.27536</v>
      </c>
      <c r="G27" s="13">
        <v>2.27251</v>
      </c>
      <c r="H27" s="13">
        <v>2.1074099999999998</v>
      </c>
      <c r="I27" s="13">
        <v>2.3930400000000001</v>
      </c>
      <c r="J27" s="13">
        <v>2.66716</v>
      </c>
      <c r="K27" s="13">
        <v>1.5125200000000001</v>
      </c>
      <c r="L27" s="13">
        <v>1.5267299999999999</v>
      </c>
      <c r="M27" s="13">
        <v>1.60581</v>
      </c>
      <c r="N27" s="13">
        <v>1.4697100000000001</v>
      </c>
      <c r="O27" s="13">
        <v>1.5668299999999999</v>
      </c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</row>
    <row r="28" spans="1:26" x14ac:dyDescent="0.3">
      <c r="A28" s="67" t="s">
        <v>4654</v>
      </c>
      <c r="B28" s="67" t="s">
        <v>4655</v>
      </c>
      <c r="C28" s="67" t="s">
        <v>124</v>
      </c>
      <c r="D28" s="68"/>
      <c r="E28" s="68"/>
      <c r="F28" s="68"/>
      <c r="G28" s="68"/>
      <c r="H28" s="68"/>
      <c r="I28" s="68"/>
      <c r="J28" s="68"/>
      <c r="K28" s="13">
        <v>1.4160699999999999</v>
      </c>
      <c r="L28" s="13">
        <v>1.51074</v>
      </c>
      <c r="M28" s="13">
        <v>1.5837699999999999</v>
      </c>
      <c r="N28" s="13">
        <v>1.4087099999999999</v>
      </c>
      <c r="O28" s="13">
        <v>1.5647800000000001</v>
      </c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</row>
    <row r="29" spans="1:26" x14ac:dyDescent="0.3">
      <c r="A29" s="67" t="s">
        <v>141</v>
      </c>
      <c r="B29" s="67" t="s">
        <v>142</v>
      </c>
      <c r="C29" s="67" t="s">
        <v>124</v>
      </c>
      <c r="D29" s="13">
        <v>2.0154700000000001</v>
      </c>
      <c r="E29" s="13">
        <v>2.6390099999999999</v>
      </c>
      <c r="F29" s="13">
        <v>2.84273</v>
      </c>
      <c r="G29" s="13">
        <v>2.65151</v>
      </c>
      <c r="H29" s="13">
        <v>2.2994400000000002</v>
      </c>
      <c r="I29" s="13">
        <v>2.4114200000000001</v>
      </c>
      <c r="J29" s="13">
        <v>2.2408199999999998</v>
      </c>
      <c r="K29" s="13">
        <v>1.6354599999999999</v>
      </c>
      <c r="L29" s="13">
        <v>1.7539</v>
      </c>
      <c r="M29" s="13">
        <v>1.6999599999999999</v>
      </c>
      <c r="N29" s="13">
        <v>1.40699</v>
      </c>
      <c r="O29" s="13">
        <v>1.50926</v>
      </c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</row>
    <row r="30" spans="1:26" x14ac:dyDescent="0.3">
      <c r="A30" s="67" t="s">
        <v>179</v>
      </c>
      <c r="B30" s="67" t="s">
        <v>180</v>
      </c>
      <c r="C30" s="67" t="s">
        <v>124</v>
      </c>
      <c r="D30" s="13">
        <v>1.2361200000000001</v>
      </c>
      <c r="E30" s="13">
        <v>1.2674000000000001</v>
      </c>
      <c r="F30" s="13">
        <v>1.4260900000000001</v>
      </c>
      <c r="G30" s="13">
        <v>1.54057</v>
      </c>
      <c r="H30" s="13">
        <v>1.35669</v>
      </c>
      <c r="I30" s="13">
        <v>1.47817</v>
      </c>
      <c r="J30" s="13">
        <v>1.3731100000000001</v>
      </c>
      <c r="K30" s="13">
        <v>1.4055200000000001</v>
      </c>
      <c r="L30" s="13">
        <v>1.4251499999999999</v>
      </c>
      <c r="M30" s="13">
        <v>1.49305</v>
      </c>
      <c r="N30" s="13">
        <v>1.3612</v>
      </c>
      <c r="O30" s="13">
        <v>1.4938899999999999</v>
      </c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</row>
    <row r="31" spans="1:26" x14ac:dyDescent="0.3">
      <c r="A31" s="67" t="s">
        <v>4656</v>
      </c>
      <c r="B31" s="67" t="s">
        <v>4657</v>
      </c>
      <c r="C31" s="67" t="s">
        <v>124</v>
      </c>
      <c r="D31" s="68"/>
      <c r="E31" s="68"/>
      <c r="F31" s="68"/>
      <c r="G31" s="68"/>
      <c r="H31" s="68"/>
      <c r="I31" s="68"/>
      <c r="J31" s="68"/>
      <c r="K31" s="13">
        <v>1.26301</v>
      </c>
      <c r="L31" s="13">
        <v>1.1863900000000001</v>
      </c>
      <c r="M31" s="13">
        <v>1.32182</v>
      </c>
      <c r="N31" s="13">
        <v>1.3520700000000001</v>
      </c>
      <c r="O31" s="13">
        <v>1.45079</v>
      </c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</row>
    <row r="32" spans="1:26" x14ac:dyDescent="0.3">
      <c r="A32" s="67" t="s">
        <v>4658</v>
      </c>
      <c r="B32" s="67" t="s">
        <v>4659</v>
      </c>
      <c r="C32" s="67" t="s">
        <v>124</v>
      </c>
      <c r="D32" s="68"/>
      <c r="E32" s="68"/>
      <c r="F32" s="68"/>
      <c r="G32" s="68"/>
      <c r="H32" s="68"/>
      <c r="I32" s="68"/>
      <c r="J32" s="68"/>
      <c r="K32" s="13">
        <v>1.14669</v>
      </c>
      <c r="L32" s="13">
        <v>1.1627799999999999</v>
      </c>
      <c r="M32" s="13">
        <v>1.3860399999999999</v>
      </c>
      <c r="N32" s="13">
        <v>1.3167800000000001</v>
      </c>
      <c r="O32" s="69">
        <v>1.4319</v>
      </c>
      <c r="P32" s="69"/>
      <c r="Q32" s="67"/>
      <c r="R32" s="67"/>
      <c r="S32" s="67"/>
      <c r="T32" s="13"/>
      <c r="U32" s="13"/>
      <c r="V32" s="13"/>
      <c r="W32" s="13"/>
      <c r="X32" s="13"/>
      <c r="Y32" s="13"/>
      <c r="Z32" s="13"/>
    </row>
    <row r="33" spans="1:26" x14ac:dyDescent="0.3">
      <c r="A33" s="67" t="s">
        <v>231</v>
      </c>
      <c r="B33" s="67" t="s">
        <v>232</v>
      </c>
      <c r="C33" s="67" t="s">
        <v>124</v>
      </c>
      <c r="D33" s="13">
        <v>0.66144999999999998</v>
      </c>
      <c r="E33" s="13">
        <v>0.72260000000000002</v>
      </c>
      <c r="F33" s="13">
        <v>0.72316000000000003</v>
      </c>
      <c r="G33" s="13">
        <v>0.69759000000000004</v>
      </c>
      <c r="H33" s="13">
        <v>0.64541999999999999</v>
      </c>
      <c r="I33" s="13">
        <v>0.71347000000000005</v>
      </c>
      <c r="J33" s="13">
        <v>0.71279999999999999</v>
      </c>
      <c r="K33" s="13">
        <v>1.44092</v>
      </c>
      <c r="L33" s="13">
        <v>1.4335199999999999</v>
      </c>
      <c r="M33" s="13">
        <v>1.4033800000000001</v>
      </c>
      <c r="N33" s="13">
        <v>1.2391000000000001</v>
      </c>
      <c r="O33" s="13">
        <v>1.4260900000000001</v>
      </c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</row>
    <row r="34" spans="1:26" x14ac:dyDescent="0.3">
      <c r="A34" s="67" t="s">
        <v>203</v>
      </c>
      <c r="B34" s="67" t="s">
        <v>204</v>
      </c>
      <c r="C34" s="67" t="s">
        <v>124</v>
      </c>
      <c r="D34" s="13">
        <v>0.98463000000000001</v>
      </c>
      <c r="E34" s="13">
        <v>0.89109000000000005</v>
      </c>
      <c r="F34" s="13">
        <v>0.86046999999999996</v>
      </c>
      <c r="G34" s="13">
        <v>0.92308999999999997</v>
      </c>
      <c r="H34" s="13">
        <v>0.72582999999999998</v>
      </c>
      <c r="I34" s="13">
        <v>0.69269999999999998</v>
      </c>
      <c r="J34" s="13">
        <v>0.81584999999999996</v>
      </c>
      <c r="K34" s="13">
        <v>1.1094299999999999</v>
      </c>
      <c r="L34" s="13">
        <v>1.1281000000000001</v>
      </c>
      <c r="M34" s="13">
        <v>1.2483</v>
      </c>
      <c r="N34" s="13">
        <v>1.19926</v>
      </c>
      <c r="O34" s="13">
        <v>1.39676</v>
      </c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</row>
    <row r="35" spans="1:26" x14ac:dyDescent="0.3">
      <c r="A35" s="67" t="s">
        <v>332</v>
      </c>
      <c r="B35" s="67" t="s">
        <v>333</v>
      </c>
      <c r="C35" s="67" t="s">
        <v>124</v>
      </c>
      <c r="D35" s="68"/>
      <c r="E35" s="68"/>
      <c r="F35" s="68"/>
      <c r="G35" s="68"/>
      <c r="H35" s="68"/>
      <c r="I35" s="68"/>
      <c r="J35" s="68"/>
      <c r="K35" s="13">
        <v>0.88551000000000002</v>
      </c>
      <c r="L35" s="13">
        <v>0.96403000000000005</v>
      </c>
      <c r="M35" s="13">
        <v>0.98773</v>
      </c>
      <c r="N35" s="13">
        <v>1.16134</v>
      </c>
      <c r="O35" s="69">
        <v>1.33561</v>
      </c>
      <c r="P35" s="69"/>
      <c r="Q35" s="67"/>
      <c r="R35" s="67"/>
      <c r="S35" s="67"/>
      <c r="T35" s="13"/>
      <c r="U35" s="13"/>
      <c r="V35" s="13"/>
      <c r="W35" s="13"/>
      <c r="X35" s="13"/>
      <c r="Y35" s="13"/>
      <c r="Z35" s="13"/>
    </row>
    <row r="36" spans="1:26" x14ac:dyDescent="0.3">
      <c r="A36" s="67" t="s">
        <v>191</v>
      </c>
      <c r="B36" s="67" t="s">
        <v>192</v>
      </c>
      <c r="C36" s="67" t="s">
        <v>124</v>
      </c>
      <c r="D36" s="13">
        <v>1.1202300000000001</v>
      </c>
      <c r="E36" s="13">
        <v>1.0313099999999999</v>
      </c>
      <c r="F36" s="13">
        <v>0.99138000000000004</v>
      </c>
      <c r="G36" s="13">
        <v>0.93393999999999999</v>
      </c>
      <c r="H36" s="13">
        <v>1.04914</v>
      </c>
      <c r="I36" s="13">
        <v>1.08192</v>
      </c>
      <c r="J36" s="13">
        <v>1.1686700000000001</v>
      </c>
      <c r="K36" s="13">
        <v>1.1671100000000001</v>
      </c>
      <c r="L36" s="13">
        <v>1.1833899999999999</v>
      </c>
      <c r="M36" s="13">
        <v>1.1170599999999999</v>
      </c>
      <c r="N36" s="13">
        <v>1.1314599999999999</v>
      </c>
      <c r="O36" s="13">
        <v>1.2469300000000001</v>
      </c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</row>
    <row r="37" spans="1:26" x14ac:dyDescent="0.3">
      <c r="A37" s="67" t="s">
        <v>338</v>
      </c>
      <c r="B37" s="67" t="s">
        <v>339</v>
      </c>
      <c r="C37" s="67" t="s">
        <v>124</v>
      </c>
      <c r="D37" s="68"/>
      <c r="E37" s="68"/>
      <c r="F37" s="68"/>
      <c r="G37" s="68"/>
      <c r="H37" s="68"/>
      <c r="I37" s="68"/>
      <c r="J37" s="68"/>
      <c r="K37" s="13">
        <v>1.0832999999999999</v>
      </c>
      <c r="L37" s="13">
        <v>1.06464</v>
      </c>
      <c r="M37" s="13">
        <v>1.0824499999999999</v>
      </c>
      <c r="N37" s="13">
        <v>1.07629</v>
      </c>
      <c r="O37" s="13">
        <v>1.1490400000000001</v>
      </c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</row>
    <row r="38" spans="1:26" x14ac:dyDescent="0.3">
      <c r="A38" s="67" t="s">
        <v>4660</v>
      </c>
      <c r="B38" s="67" t="s">
        <v>4661</v>
      </c>
      <c r="C38" s="67" t="s">
        <v>124</v>
      </c>
      <c r="D38" s="68"/>
      <c r="E38" s="68"/>
      <c r="F38" s="68"/>
      <c r="G38" s="68"/>
      <c r="H38" s="68"/>
      <c r="I38" s="68"/>
      <c r="J38" s="68"/>
      <c r="K38" s="13">
        <v>1.1042700000000001</v>
      </c>
      <c r="L38" s="13">
        <v>1.1656200000000001</v>
      </c>
      <c r="M38" s="13">
        <v>1.04556</v>
      </c>
      <c r="N38" s="13">
        <v>1.0626199999999999</v>
      </c>
      <c r="O38" s="13">
        <v>1.13256</v>
      </c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</row>
    <row r="39" spans="1:26" x14ac:dyDescent="0.3">
      <c r="A39" s="67" t="s">
        <v>4668</v>
      </c>
      <c r="B39" s="67" t="s">
        <v>4669</v>
      </c>
      <c r="C39" s="67" t="s">
        <v>124</v>
      </c>
      <c r="D39" s="68"/>
      <c r="E39" s="68"/>
      <c r="F39" s="68"/>
      <c r="G39" s="68"/>
      <c r="H39" s="68"/>
      <c r="I39" s="68"/>
      <c r="J39" s="68"/>
      <c r="K39" s="13">
        <v>0.94554000000000005</v>
      </c>
      <c r="L39" s="13">
        <v>0.98612</v>
      </c>
      <c r="M39" s="13">
        <v>0.94274000000000002</v>
      </c>
      <c r="N39" s="13">
        <v>0.98760999999999999</v>
      </c>
      <c r="O39" s="13">
        <v>1.0401400000000001</v>
      </c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</row>
    <row r="40" spans="1:26" x14ac:dyDescent="0.3">
      <c r="A40" s="67" t="s">
        <v>4670</v>
      </c>
      <c r="B40" s="67" t="s">
        <v>4671</v>
      </c>
      <c r="C40" s="67" t="s">
        <v>124</v>
      </c>
      <c r="D40" s="68"/>
      <c r="E40" s="68"/>
      <c r="F40" s="68"/>
      <c r="G40" s="68"/>
      <c r="H40" s="68"/>
      <c r="I40" s="68"/>
      <c r="J40" s="68"/>
      <c r="K40" s="13">
        <v>0.94543999999999995</v>
      </c>
      <c r="L40" s="13">
        <v>0.84184000000000003</v>
      </c>
      <c r="M40" s="13">
        <v>0.87797999999999998</v>
      </c>
      <c r="N40" s="13">
        <v>0.96718000000000004</v>
      </c>
      <c r="O40" s="13">
        <v>1.0283</v>
      </c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</row>
    <row r="41" spans="1:26" x14ac:dyDescent="0.3">
      <c r="A41" s="67" t="s">
        <v>205</v>
      </c>
      <c r="B41" s="67" t="s">
        <v>206</v>
      </c>
      <c r="C41" s="67" t="s">
        <v>124</v>
      </c>
      <c r="D41" s="13">
        <v>0.91303000000000001</v>
      </c>
      <c r="E41" s="13">
        <v>0.92395000000000005</v>
      </c>
      <c r="F41" s="13">
        <v>0.87034999999999996</v>
      </c>
      <c r="G41" s="13">
        <v>0.99744999999999995</v>
      </c>
      <c r="H41" s="13">
        <v>1.07778</v>
      </c>
      <c r="I41" s="13">
        <v>1.0342100000000001</v>
      </c>
      <c r="J41" s="13">
        <v>1.0689200000000001</v>
      </c>
      <c r="K41" s="13">
        <v>0.80103000000000002</v>
      </c>
      <c r="L41" s="13">
        <v>0.92991999999999997</v>
      </c>
      <c r="M41" s="13">
        <v>0.99263999999999997</v>
      </c>
      <c r="N41" s="13">
        <v>0.95591999999999999</v>
      </c>
      <c r="O41" s="13">
        <v>1.02383</v>
      </c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</row>
    <row r="42" spans="1:26" x14ac:dyDescent="0.3">
      <c r="A42" s="67" t="s">
        <v>5171</v>
      </c>
      <c r="B42" s="67" t="s">
        <v>5172</v>
      </c>
      <c r="C42" s="67" t="s">
        <v>124</v>
      </c>
      <c r="D42" s="68"/>
      <c r="E42" s="68"/>
      <c r="F42" s="68"/>
      <c r="G42" s="68"/>
      <c r="H42" s="68"/>
      <c r="I42" s="68"/>
      <c r="J42" s="68"/>
      <c r="K42" s="68"/>
      <c r="L42" s="13">
        <v>1.0811900000000001</v>
      </c>
      <c r="M42" s="13">
        <v>1.0549900000000001</v>
      </c>
      <c r="N42" s="13">
        <v>0.93274999999999997</v>
      </c>
      <c r="O42" s="13">
        <v>1.0015499999999999</v>
      </c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</row>
    <row r="43" spans="1:26" x14ac:dyDescent="0.3">
      <c r="A43" s="67" t="s">
        <v>248</v>
      </c>
      <c r="B43" s="67" t="s">
        <v>249</v>
      </c>
      <c r="C43" s="67" t="s">
        <v>124</v>
      </c>
      <c r="D43" s="13">
        <v>0.61419999999999997</v>
      </c>
      <c r="E43" s="13">
        <v>0.47693999999999998</v>
      </c>
      <c r="F43" s="13">
        <v>0.54100999999999999</v>
      </c>
      <c r="G43" s="13">
        <v>0.26238</v>
      </c>
      <c r="H43" s="13">
        <v>0.25551000000000001</v>
      </c>
      <c r="I43" s="13">
        <v>0.26012000000000002</v>
      </c>
      <c r="J43" s="13">
        <v>0.28477000000000002</v>
      </c>
      <c r="K43" s="13">
        <v>0.95354000000000005</v>
      </c>
      <c r="L43" s="13">
        <v>0.86734999999999995</v>
      </c>
      <c r="M43" s="13">
        <v>0.84609999999999996</v>
      </c>
      <c r="N43" s="13">
        <v>0.90283000000000002</v>
      </c>
      <c r="O43" s="13">
        <v>0.99138000000000004</v>
      </c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</row>
    <row r="44" spans="1:26" x14ac:dyDescent="0.3">
      <c r="A44" s="67" t="s">
        <v>165</v>
      </c>
      <c r="B44" s="67" t="s">
        <v>166</v>
      </c>
      <c r="C44" s="67" t="s">
        <v>124</v>
      </c>
      <c r="D44" s="13">
        <v>1.5943099999999999</v>
      </c>
      <c r="E44" s="13">
        <v>1.5514399999999999</v>
      </c>
      <c r="F44" s="13">
        <v>1.6258300000000001</v>
      </c>
      <c r="G44" s="13">
        <v>1.7395</v>
      </c>
      <c r="H44" s="13">
        <v>1.73509</v>
      </c>
      <c r="I44" s="13">
        <v>1.7705500000000001</v>
      </c>
      <c r="J44" s="13">
        <v>1.74346</v>
      </c>
      <c r="K44" s="13">
        <v>0.57640000000000002</v>
      </c>
      <c r="L44" s="13">
        <v>0.78332000000000002</v>
      </c>
      <c r="M44" s="13">
        <v>0.90703</v>
      </c>
      <c r="N44" s="13">
        <v>0.90095000000000003</v>
      </c>
      <c r="O44" s="13">
        <v>0.98209000000000002</v>
      </c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</row>
    <row r="45" spans="1:26" x14ac:dyDescent="0.3">
      <c r="A45" s="67" t="s">
        <v>163</v>
      </c>
      <c r="B45" s="67" t="s">
        <v>164</v>
      </c>
      <c r="C45" s="67" t="s">
        <v>124</v>
      </c>
      <c r="D45" s="13">
        <v>1.6410499999999999</v>
      </c>
      <c r="E45" s="13">
        <v>1.66048</v>
      </c>
      <c r="F45" s="13">
        <v>1.90815</v>
      </c>
      <c r="G45" s="13">
        <v>1.8340000000000001</v>
      </c>
      <c r="H45" s="13">
        <v>1.70611</v>
      </c>
      <c r="I45" s="13">
        <v>1.7510600000000001</v>
      </c>
      <c r="J45" s="13">
        <v>1.6027199999999999</v>
      </c>
      <c r="K45" s="13">
        <v>1.04758</v>
      </c>
      <c r="L45" s="13">
        <v>1.0725199999999999</v>
      </c>
      <c r="M45" s="13">
        <v>0.99648999999999999</v>
      </c>
      <c r="N45" s="13">
        <v>0.89102999999999999</v>
      </c>
      <c r="O45" s="13">
        <v>0.95052000000000003</v>
      </c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</row>
    <row r="46" spans="1:26" x14ac:dyDescent="0.3">
      <c r="A46" s="67" t="s">
        <v>4686</v>
      </c>
      <c r="B46" s="67" t="s">
        <v>4687</v>
      </c>
      <c r="C46" s="67" t="s">
        <v>124</v>
      </c>
      <c r="D46" s="68"/>
      <c r="E46" s="68"/>
      <c r="F46" s="68"/>
      <c r="G46" s="68"/>
      <c r="H46" s="68"/>
      <c r="I46" s="68"/>
      <c r="J46" s="68"/>
      <c r="K46" s="13">
        <v>0.74682999999999999</v>
      </c>
      <c r="L46" s="13">
        <v>1.12975</v>
      </c>
      <c r="M46" s="13">
        <v>1.1389</v>
      </c>
      <c r="N46" s="13">
        <v>0.88836999999999999</v>
      </c>
      <c r="O46" s="13">
        <v>0.88402999999999998</v>
      </c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</row>
    <row r="47" spans="1:26" x14ac:dyDescent="0.3">
      <c r="A47" s="67" t="s">
        <v>4672</v>
      </c>
      <c r="B47" s="67" t="s">
        <v>4673</v>
      </c>
      <c r="C47" s="67" t="s">
        <v>124</v>
      </c>
      <c r="D47" s="68"/>
      <c r="E47" s="68"/>
      <c r="F47" s="68"/>
      <c r="G47" s="68"/>
      <c r="H47" s="68"/>
      <c r="I47" s="68"/>
      <c r="J47" s="68"/>
      <c r="K47" s="13">
        <v>0.91278999999999999</v>
      </c>
      <c r="L47" s="13">
        <v>0.96953999999999996</v>
      </c>
      <c r="M47" s="13">
        <v>0.90600000000000003</v>
      </c>
      <c r="N47" s="13">
        <v>0.86224000000000001</v>
      </c>
      <c r="O47" s="69">
        <v>0.87034999999999996</v>
      </c>
      <c r="P47" s="69"/>
      <c r="Q47" s="67"/>
      <c r="R47" s="67"/>
      <c r="S47" s="67"/>
      <c r="T47" s="13"/>
      <c r="U47" s="13"/>
      <c r="V47" s="13"/>
      <c r="W47" s="13"/>
      <c r="X47" s="13"/>
      <c r="Y47" s="13"/>
      <c r="Z47" s="13"/>
    </row>
    <row r="48" spans="1:26" x14ac:dyDescent="0.3">
      <c r="A48" s="67" t="s">
        <v>199</v>
      </c>
      <c r="B48" s="67" t="s">
        <v>200</v>
      </c>
      <c r="C48" s="67" t="s">
        <v>124</v>
      </c>
      <c r="D48" s="13">
        <v>1.03996</v>
      </c>
      <c r="E48" s="13">
        <v>1.11585</v>
      </c>
      <c r="F48" s="13">
        <v>1.4938899999999999</v>
      </c>
      <c r="G48" s="13">
        <v>1.84961</v>
      </c>
      <c r="H48" s="13">
        <v>1.6401699999999999</v>
      </c>
      <c r="I48" s="13">
        <v>1.7336499999999999</v>
      </c>
      <c r="J48" s="13">
        <v>1.6873899999999999</v>
      </c>
      <c r="K48" s="13">
        <v>0.66095999999999999</v>
      </c>
      <c r="L48" s="13">
        <v>0.67993000000000003</v>
      </c>
      <c r="M48" s="13">
        <v>0.68708999999999998</v>
      </c>
      <c r="N48" s="13">
        <v>0.85763999999999996</v>
      </c>
      <c r="O48" s="13">
        <v>0.86046999999999996</v>
      </c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</row>
    <row r="49" spans="1:26" x14ac:dyDescent="0.3">
      <c r="A49" s="67" t="s">
        <v>4694</v>
      </c>
      <c r="B49" s="67" t="s">
        <v>4695</v>
      </c>
      <c r="C49" s="67" t="s">
        <v>124</v>
      </c>
      <c r="D49" s="68"/>
      <c r="E49" s="68"/>
      <c r="F49" s="68"/>
      <c r="G49" s="13">
        <v>0.32877000000000001</v>
      </c>
      <c r="H49" s="13">
        <v>0.34284999999999999</v>
      </c>
      <c r="I49" s="13">
        <v>0.28223999999999999</v>
      </c>
      <c r="J49" s="13">
        <v>0.28765000000000002</v>
      </c>
      <c r="K49" s="13">
        <v>0.65005000000000002</v>
      </c>
      <c r="L49" s="13">
        <v>0.55249999999999999</v>
      </c>
      <c r="M49" s="13">
        <v>0.65871999999999997</v>
      </c>
      <c r="N49" s="13">
        <v>0.85302</v>
      </c>
      <c r="O49" s="13">
        <v>0.86004999999999998</v>
      </c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</row>
    <row r="50" spans="1:26" x14ac:dyDescent="0.3">
      <c r="A50" s="67" t="s">
        <v>281</v>
      </c>
      <c r="B50" s="67" t="s">
        <v>282</v>
      </c>
      <c r="C50" s="67" t="s">
        <v>124</v>
      </c>
      <c r="D50" s="13">
        <v>0.34066000000000002</v>
      </c>
      <c r="E50" s="13">
        <v>0.48859000000000002</v>
      </c>
      <c r="F50" s="13">
        <v>0.50295999999999996</v>
      </c>
      <c r="G50" s="13">
        <v>0.65390000000000004</v>
      </c>
      <c r="H50" s="13">
        <v>0.87094000000000005</v>
      </c>
      <c r="I50" s="13">
        <v>0.91059000000000001</v>
      </c>
      <c r="J50" s="13">
        <v>0.87246999999999997</v>
      </c>
      <c r="K50" s="13">
        <v>0.52556000000000003</v>
      </c>
      <c r="L50" s="13">
        <v>0.93108000000000002</v>
      </c>
      <c r="M50" s="13">
        <v>0.87275999999999998</v>
      </c>
      <c r="N50" s="13">
        <v>0.83262999999999998</v>
      </c>
      <c r="O50" s="13">
        <v>0.81320999999999999</v>
      </c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</row>
    <row r="51" spans="1:26" x14ac:dyDescent="0.3">
      <c r="A51" s="67" t="s">
        <v>4674</v>
      </c>
      <c r="B51" s="67" t="s">
        <v>4675</v>
      </c>
      <c r="C51" s="67" t="s">
        <v>124</v>
      </c>
      <c r="D51" s="68"/>
      <c r="E51" s="68"/>
      <c r="F51" s="68"/>
      <c r="G51" s="68"/>
      <c r="H51" s="68"/>
      <c r="I51" s="68"/>
      <c r="J51" s="68"/>
      <c r="K51" s="13">
        <v>0.89617000000000002</v>
      </c>
      <c r="L51" s="13">
        <v>0.96606999999999998</v>
      </c>
      <c r="M51" s="13">
        <v>0.92913000000000001</v>
      </c>
      <c r="N51" s="13">
        <v>0.80042999999999997</v>
      </c>
      <c r="O51" s="13">
        <v>0.7923</v>
      </c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</row>
    <row r="52" spans="1:26" x14ac:dyDescent="0.3">
      <c r="A52" s="67" t="s">
        <v>4682</v>
      </c>
      <c r="B52" s="67" t="s">
        <v>4683</v>
      </c>
      <c r="C52" s="67" t="s">
        <v>124</v>
      </c>
      <c r="D52" s="68"/>
      <c r="E52" s="68"/>
      <c r="F52" s="68"/>
      <c r="G52" s="68"/>
      <c r="H52" s="68"/>
      <c r="I52" s="68"/>
      <c r="J52" s="68"/>
      <c r="K52" s="13">
        <v>0.83479999999999999</v>
      </c>
      <c r="L52" s="13">
        <v>0.81427000000000005</v>
      </c>
      <c r="M52" s="13">
        <v>0.84014</v>
      </c>
      <c r="N52" s="13">
        <v>0.76512000000000002</v>
      </c>
      <c r="O52" s="13">
        <v>0.78342000000000001</v>
      </c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</row>
    <row r="53" spans="1:26" x14ac:dyDescent="0.3">
      <c r="A53" s="67" t="s">
        <v>4662</v>
      </c>
      <c r="B53" s="67" t="s">
        <v>4663</v>
      </c>
      <c r="C53" s="67" t="s">
        <v>124</v>
      </c>
      <c r="D53" s="68"/>
      <c r="E53" s="68"/>
      <c r="F53" s="68"/>
      <c r="G53" s="68"/>
      <c r="H53" s="68"/>
      <c r="I53" s="68"/>
      <c r="J53" s="68"/>
      <c r="K53" s="13">
        <v>1.0600700000000001</v>
      </c>
      <c r="L53" s="13">
        <v>0.96392999999999995</v>
      </c>
      <c r="M53" s="13">
        <v>0.89439000000000002</v>
      </c>
      <c r="N53" s="13">
        <v>0.76071999999999995</v>
      </c>
      <c r="O53" s="13">
        <v>0.78339000000000003</v>
      </c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</row>
    <row r="54" spans="1:26" x14ac:dyDescent="0.3">
      <c r="A54" s="67" t="s">
        <v>133</v>
      </c>
      <c r="B54" s="67" t="s">
        <v>134</v>
      </c>
      <c r="C54" s="67" t="s">
        <v>124</v>
      </c>
      <c r="D54" s="13">
        <v>2.9372799999999999</v>
      </c>
      <c r="E54" s="13">
        <v>2.7153299999999998</v>
      </c>
      <c r="F54" s="13">
        <v>2.5259100000000001</v>
      </c>
      <c r="G54" s="13">
        <v>2.43994</v>
      </c>
      <c r="H54" s="13">
        <v>2.1779500000000001</v>
      </c>
      <c r="I54" s="13">
        <v>2.09083</v>
      </c>
      <c r="J54" s="13">
        <v>1.96235</v>
      </c>
      <c r="K54" s="13">
        <v>0.86553999999999998</v>
      </c>
      <c r="L54" s="13">
        <v>0.77644999999999997</v>
      </c>
      <c r="M54" s="13">
        <v>0.80359999999999998</v>
      </c>
      <c r="N54" s="13">
        <v>0.75575999999999999</v>
      </c>
      <c r="O54" s="13">
        <v>0.74804000000000004</v>
      </c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</row>
    <row r="55" spans="1:26" x14ac:dyDescent="0.3">
      <c r="A55" s="67" t="s">
        <v>4680</v>
      </c>
      <c r="B55" s="67" t="s">
        <v>4681</v>
      </c>
      <c r="C55" s="67" t="s">
        <v>124</v>
      </c>
      <c r="D55" s="68"/>
      <c r="E55" s="68"/>
      <c r="F55" s="68"/>
      <c r="G55" s="68"/>
      <c r="H55" s="68"/>
      <c r="I55" s="68"/>
      <c r="J55" s="68"/>
      <c r="K55" s="13">
        <v>0.84160999999999997</v>
      </c>
      <c r="L55" s="13">
        <v>0.87146999999999997</v>
      </c>
      <c r="M55" s="13">
        <v>0.90452999999999995</v>
      </c>
      <c r="N55" s="13">
        <v>0.75478999999999996</v>
      </c>
      <c r="O55" s="13">
        <v>0.74673999999999996</v>
      </c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</row>
    <row r="56" spans="1:26" x14ac:dyDescent="0.3">
      <c r="A56" s="67" t="s">
        <v>263</v>
      </c>
      <c r="B56" s="67" t="s">
        <v>264</v>
      </c>
      <c r="C56" s="67" t="s">
        <v>124</v>
      </c>
      <c r="D56" s="13">
        <v>0.48465000000000003</v>
      </c>
      <c r="E56" s="13">
        <v>0.50941000000000003</v>
      </c>
      <c r="F56" s="13">
        <v>0.49257000000000001</v>
      </c>
      <c r="G56" s="13">
        <v>0.25835999999999998</v>
      </c>
      <c r="H56" s="13">
        <v>7.0059999999999997E-2</v>
      </c>
      <c r="I56" s="13">
        <v>6.5259999999999999E-2</v>
      </c>
      <c r="J56" s="13">
        <v>7.5600000000000001E-2</v>
      </c>
      <c r="K56" s="13">
        <v>0.42252000000000001</v>
      </c>
      <c r="L56" s="13">
        <v>0.71826999999999996</v>
      </c>
      <c r="M56" s="13">
        <v>0.71869000000000005</v>
      </c>
      <c r="N56" s="13">
        <v>0.72943000000000002</v>
      </c>
      <c r="O56" s="13">
        <v>0.72316000000000003</v>
      </c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</row>
    <row r="57" spans="1:26" x14ac:dyDescent="0.3">
      <c r="A57" s="67" t="s">
        <v>4708</v>
      </c>
      <c r="B57" s="67" t="s">
        <v>4709</v>
      </c>
      <c r="C57" s="67" t="s">
        <v>124</v>
      </c>
      <c r="D57" s="68"/>
      <c r="E57" s="68"/>
      <c r="F57" s="68"/>
      <c r="G57" s="68"/>
      <c r="H57" s="68"/>
      <c r="I57" s="68"/>
      <c r="J57" s="68"/>
      <c r="K57" s="13">
        <v>0.47882999999999998</v>
      </c>
      <c r="L57" s="13">
        <v>0.55130999999999997</v>
      </c>
      <c r="M57" s="13">
        <v>0.58474000000000004</v>
      </c>
      <c r="N57" s="13">
        <v>0.72050999999999998</v>
      </c>
      <c r="O57" s="13">
        <v>0.72211000000000003</v>
      </c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</row>
    <row r="58" spans="1:26" x14ac:dyDescent="0.3">
      <c r="A58" s="67" t="s">
        <v>4664</v>
      </c>
      <c r="B58" s="67" t="s">
        <v>4665</v>
      </c>
      <c r="C58" s="67" t="s">
        <v>124</v>
      </c>
      <c r="D58" s="68"/>
      <c r="E58" s="68"/>
      <c r="F58" s="68"/>
      <c r="G58" s="13">
        <v>0.53961000000000003</v>
      </c>
      <c r="H58" s="13">
        <v>0.50521000000000005</v>
      </c>
      <c r="I58" s="13">
        <v>0.54176000000000002</v>
      </c>
      <c r="J58" s="13">
        <v>0.60634999999999994</v>
      </c>
      <c r="K58" s="13">
        <v>0.98119999999999996</v>
      </c>
      <c r="L58" s="13">
        <v>0.90085000000000004</v>
      </c>
      <c r="M58" s="13">
        <v>0.84362999999999999</v>
      </c>
      <c r="N58" s="13">
        <v>0.71957000000000004</v>
      </c>
      <c r="O58" s="13">
        <v>0.70965999999999996</v>
      </c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</row>
    <row r="59" spans="1:26" x14ac:dyDescent="0.3">
      <c r="A59" s="67" t="s">
        <v>4666</v>
      </c>
      <c r="B59" s="67" t="s">
        <v>4667</v>
      </c>
      <c r="C59" s="67" t="s">
        <v>124</v>
      </c>
      <c r="D59" s="68"/>
      <c r="E59" s="68"/>
      <c r="F59" s="68"/>
      <c r="G59" s="68"/>
      <c r="H59" s="68"/>
      <c r="I59" s="68"/>
      <c r="J59" s="68"/>
      <c r="K59" s="13">
        <v>0.94699999999999995</v>
      </c>
      <c r="L59" s="13">
        <v>0.94893000000000005</v>
      </c>
      <c r="M59" s="13">
        <v>0.86478999999999995</v>
      </c>
      <c r="N59" s="13">
        <v>0.70167000000000002</v>
      </c>
      <c r="O59" s="13">
        <v>0.68581999999999999</v>
      </c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</row>
    <row r="60" spans="1:26" x14ac:dyDescent="0.3">
      <c r="A60" s="67" t="s">
        <v>4684</v>
      </c>
      <c r="B60" s="67" t="s">
        <v>4685</v>
      </c>
      <c r="C60" s="67" t="s">
        <v>124</v>
      </c>
      <c r="D60" s="68"/>
      <c r="E60" s="68"/>
      <c r="F60" s="68"/>
      <c r="G60" s="68"/>
      <c r="H60" s="68"/>
      <c r="I60" s="68"/>
      <c r="J60" s="68"/>
      <c r="K60" s="13">
        <v>0.78022999999999998</v>
      </c>
      <c r="L60" s="13">
        <v>0.70118000000000003</v>
      </c>
      <c r="M60" s="13">
        <v>0.67161999999999999</v>
      </c>
      <c r="N60" s="13">
        <v>0.69754000000000005</v>
      </c>
      <c r="O60" s="13">
        <v>0.66910000000000003</v>
      </c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</row>
    <row r="61" spans="1:26" x14ac:dyDescent="0.3">
      <c r="A61" s="67" t="s">
        <v>4692</v>
      </c>
      <c r="B61" s="67" t="s">
        <v>4693</v>
      </c>
      <c r="C61" s="67" t="s">
        <v>124</v>
      </c>
      <c r="D61" s="68"/>
      <c r="E61" s="68"/>
      <c r="F61" s="68"/>
      <c r="G61" s="68"/>
      <c r="H61" s="68"/>
      <c r="I61" s="68"/>
      <c r="J61" s="68"/>
      <c r="K61" s="13">
        <v>0.66078000000000003</v>
      </c>
      <c r="L61" s="13">
        <v>0.7026</v>
      </c>
      <c r="M61" s="13">
        <v>0.63954999999999995</v>
      </c>
      <c r="N61" s="13">
        <v>0.67325000000000002</v>
      </c>
      <c r="O61" s="13">
        <v>0.66361000000000003</v>
      </c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</row>
    <row r="62" spans="1:26" x14ac:dyDescent="0.3">
      <c r="A62" s="67" t="s">
        <v>137</v>
      </c>
      <c r="B62" s="67" t="s">
        <v>138</v>
      </c>
      <c r="C62" s="67" t="s">
        <v>124</v>
      </c>
      <c r="D62" s="13">
        <v>2.4144199999999998</v>
      </c>
      <c r="E62" s="13">
        <v>2.52169</v>
      </c>
      <c r="F62" s="13">
        <v>2.11145</v>
      </c>
      <c r="G62" s="13">
        <v>1.8707199999999999</v>
      </c>
      <c r="H62" s="13">
        <v>1.8228800000000001</v>
      </c>
      <c r="I62" s="13">
        <v>1.7212799999999999</v>
      </c>
      <c r="J62" s="13">
        <v>1.5794699999999999</v>
      </c>
      <c r="K62" s="13">
        <v>0.62868000000000002</v>
      </c>
      <c r="L62" s="13">
        <v>0.63392999999999999</v>
      </c>
      <c r="M62" s="13">
        <v>0.61836000000000002</v>
      </c>
      <c r="N62" s="13">
        <v>0.67049999999999998</v>
      </c>
      <c r="O62" s="13">
        <v>0.66013999999999995</v>
      </c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</row>
    <row r="63" spans="1:26" x14ac:dyDescent="0.3">
      <c r="A63" s="67" t="s">
        <v>305</v>
      </c>
      <c r="B63" s="67" t="s">
        <v>306</v>
      </c>
      <c r="C63" s="67" t="s">
        <v>124</v>
      </c>
      <c r="D63" s="13">
        <v>5.1020000000000003E-2</v>
      </c>
      <c r="E63" s="13">
        <v>5.1150000000000001E-2</v>
      </c>
      <c r="F63" s="13">
        <v>0.15798999999999999</v>
      </c>
      <c r="G63" s="13">
        <v>0.14348</v>
      </c>
      <c r="H63" s="13">
        <v>0.2097</v>
      </c>
      <c r="I63" s="13">
        <v>0.14355999999999999</v>
      </c>
      <c r="J63" s="13">
        <v>0.16718</v>
      </c>
      <c r="K63" s="13">
        <v>0.68574999999999997</v>
      </c>
      <c r="L63" s="13">
        <v>0.63177000000000005</v>
      </c>
      <c r="M63" s="13">
        <v>0.58586000000000005</v>
      </c>
      <c r="N63" s="13">
        <v>0.64929999999999999</v>
      </c>
      <c r="O63" s="13">
        <v>0.65488999999999997</v>
      </c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</row>
    <row r="64" spans="1:26" x14ac:dyDescent="0.3">
      <c r="A64" s="67" t="s">
        <v>4704</v>
      </c>
      <c r="B64" s="67" t="s">
        <v>4705</v>
      </c>
      <c r="C64" s="67" t="s">
        <v>124</v>
      </c>
      <c r="D64" s="68"/>
      <c r="E64" s="68"/>
      <c r="F64" s="68"/>
      <c r="G64" s="68"/>
      <c r="H64" s="68"/>
      <c r="I64" s="68"/>
      <c r="J64" s="68"/>
      <c r="K64" s="13">
        <v>0.59526000000000001</v>
      </c>
      <c r="L64" s="13">
        <v>0.60223000000000004</v>
      </c>
      <c r="M64" s="13">
        <v>0.62953999999999999</v>
      </c>
      <c r="N64" s="13">
        <v>0.63183</v>
      </c>
      <c r="O64" s="13">
        <v>0.64095999999999997</v>
      </c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</row>
    <row r="65" spans="1:26" x14ac:dyDescent="0.3">
      <c r="A65" s="67" t="s">
        <v>4700</v>
      </c>
      <c r="B65" s="67" t="s">
        <v>4701</v>
      </c>
      <c r="C65" s="67" t="s">
        <v>124</v>
      </c>
      <c r="D65" s="68"/>
      <c r="E65" s="68"/>
      <c r="F65" s="68"/>
      <c r="G65" s="68"/>
      <c r="H65" s="68"/>
      <c r="I65" s="68"/>
      <c r="J65" s="68"/>
      <c r="K65" s="13">
        <v>0.62712000000000001</v>
      </c>
      <c r="L65" s="13">
        <v>0.59984000000000004</v>
      </c>
      <c r="M65" s="13">
        <v>0.62266999999999995</v>
      </c>
      <c r="N65" s="13">
        <v>0.61958999999999997</v>
      </c>
      <c r="O65" s="69">
        <v>0.60382000000000002</v>
      </c>
      <c r="P65" s="69"/>
      <c r="Q65" s="67"/>
      <c r="R65" s="67"/>
      <c r="S65" s="13"/>
      <c r="T65" s="13"/>
      <c r="U65" s="13"/>
      <c r="V65" s="13"/>
      <c r="W65" s="13"/>
      <c r="X65" s="13"/>
      <c r="Y65" s="13"/>
      <c r="Z65" s="13"/>
    </row>
    <row r="66" spans="1:26" x14ac:dyDescent="0.3">
      <c r="A66" s="67" t="s">
        <v>4688</v>
      </c>
      <c r="B66" s="67" t="s">
        <v>4689</v>
      </c>
      <c r="C66" s="67" t="s">
        <v>124</v>
      </c>
      <c r="D66" s="68"/>
      <c r="E66" s="68"/>
      <c r="F66" s="68"/>
      <c r="G66" s="68"/>
      <c r="H66" s="68"/>
      <c r="I66" s="68"/>
      <c r="J66" s="68"/>
      <c r="K66" s="13">
        <v>0.74150000000000005</v>
      </c>
      <c r="L66" s="13">
        <v>0.66878000000000004</v>
      </c>
      <c r="M66" s="13">
        <v>0.65612000000000004</v>
      </c>
      <c r="N66" s="13">
        <v>0.61934999999999996</v>
      </c>
      <c r="O66" s="69">
        <v>0.60018000000000005</v>
      </c>
      <c r="P66" s="69"/>
      <c r="Q66" s="67"/>
      <c r="R66" s="67"/>
      <c r="S66" s="67"/>
      <c r="T66" s="67"/>
      <c r="U66" s="67"/>
      <c r="V66" s="67"/>
      <c r="W66" s="67"/>
      <c r="X66" s="67"/>
      <c r="Y66" s="67"/>
      <c r="Z66" s="13"/>
    </row>
    <row r="67" spans="1:26" x14ac:dyDescent="0.3">
      <c r="A67" s="67" t="s">
        <v>4696</v>
      </c>
      <c r="B67" s="67" t="s">
        <v>4697</v>
      </c>
      <c r="C67" s="67" t="s">
        <v>124</v>
      </c>
      <c r="D67" s="68"/>
      <c r="E67" s="68"/>
      <c r="F67" s="68"/>
      <c r="G67" s="68"/>
      <c r="H67" s="68"/>
      <c r="I67" s="68"/>
      <c r="J67" s="68"/>
      <c r="K67" s="13">
        <v>0.63829999999999998</v>
      </c>
      <c r="L67" s="13">
        <v>0.57959000000000005</v>
      </c>
      <c r="M67" s="13">
        <v>0.63031999999999999</v>
      </c>
      <c r="N67" s="13">
        <v>0.61416999999999999</v>
      </c>
      <c r="O67" s="69">
        <v>0.57747999999999999</v>
      </c>
      <c r="P67" s="69"/>
      <c r="Q67" s="13"/>
      <c r="R67" s="13"/>
      <c r="S67" s="13"/>
      <c r="T67" s="13"/>
      <c r="U67" s="13"/>
      <c r="V67" s="13"/>
      <c r="W67" s="13"/>
      <c r="X67" s="13"/>
      <c r="Y67" s="13"/>
      <c r="Z67" s="13"/>
    </row>
    <row r="68" spans="1:26" x14ac:dyDescent="0.3">
      <c r="A68" s="67" t="s">
        <v>189</v>
      </c>
      <c r="B68" s="67" t="s">
        <v>190</v>
      </c>
      <c r="C68" s="67" t="s">
        <v>124</v>
      </c>
      <c r="D68" s="13">
        <v>1.1204099999999999</v>
      </c>
      <c r="E68" s="13">
        <v>1.2339199999999999</v>
      </c>
      <c r="F68" s="13">
        <v>1.33561</v>
      </c>
      <c r="G68" s="13">
        <v>1.5086200000000001</v>
      </c>
      <c r="H68" s="13">
        <v>1.6584099999999999</v>
      </c>
      <c r="I68" s="13">
        <v>1.68337</v>
      </c>
      <c r="J68" s="13">
        <v>1.85138</v>
      </c>
      <c r="K68" s="13">
        <v>0.70557000000000003</v>
      </c>
      <c r="L68" s="13">
        <v>0.64932999999999996</v>
      </c>
      <c r="M68" s="13">
        <v>0.68672</v>
      </c>
      <c r="N68" s="13">
        <v>0.61207</v>
      </c>
      <c r="O68" s="69">
        <v>0.55440999999999996</v>
      </c>
      <c r="P68" s="69"/>
      <c r="Q68" s="67"/>
      <c r="R68" s="67"/>
      <c r="S68" s="67"/>
      <c r="T68" s="13"/>
      <c r="U68" s="13"/>
      <c r="V68" s="13"/>
      <c r="W68" s="13"/>
      <c r="X68" s="13"/>
      <c r="Y68" s="13"/>
      <c r="Z68" s="13"/>
    </row>
    <row r="69" spans="1:26" x14ac:dyDescent="0.3">
      <c r="A69" s="67" t="s">
        <v>4706</v>
      </c>
      <c r="B69" s="67" t="s">
        <v>4707</v>
      </c>
      <c r="C69" s="67" t="s">
        <v>241</v>
      </c>
      <c r="D69" s="68"/>
      <c r="E69" s="68"/>
      <c r="F69" s="68"/>
      <c r="G69" s="68"/>
      <c r="H69" s="68"/>
      <c r="I69" s="68"/>
      <c r="J69" s="68"/>
      <c r="K69" s="13">
        <v>0.58211999999999997</v>
      </c>
      <c r="L69" s="13">
        <v>0.58359000000000005</v>
      </c>
      <c r="M69" s="13">
        <v>0.54742999999999997</v>
      </c>
      <c r="N69" s="13">
        <v>0.56969999999999998</v>
      </c>
      <c r="O69" s="13">
        <v>0.54100999999999999</v>
      </c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</row>
    <row r="70" spans="1:26" x14ac:dyDescent="0.3">
      <c r="A70" s="67" t="s">
        <v>185</v>
      </c>
      <c r="B70" s="67" t="s">
        <v>186</v>
      </c>
      <c r="C70" s="67" t="s">
        <v>124</v>
      </c>
      <c r="D70" s="13">
        <v>1.19347</v>
      </c>
      <c r="E70" s="13">
        <v>1.2605900000000001</v>
      </c>
      <c r="F70" s="13">
        <v>1.2469300000000001</v>
      </c>
      <c r="G70" s="13">
        <v>1.5698399999999999</v>
      </c>
      <c r="H70" s="13">
        <v>1.2709299999999999</v>
      </c>
      <c r="I70" s="13">
        <v>1.1408</v>
      </c>
      <c r="J70" s="13">
        <v>1.1697299999999999</v>
      </c>
      <c r="K70" s="13">
        <v>0.59250000000000003</v>
      </c>
      <c r="L70" s="13">
        <v>0.56630000000000003</v>
      </c>
      <c r="M70" s="13">
        <v>0.58079000000000003</v>
      </c>
      <c r="N70" s="13">
        <v>0.56559000000000004</v>
      </c>
      <c r="O70" s="69">
        <v>0.53996999999999995</v>
      </c>
      <c r="P70" s="69"/>
      <c r="Q70" s="67"/>
      <c r="R70" s="67"/>
      <c r="S70" s="67"/>
      <c r="T70" s="67"/>
      <c r="U70" s="67"/>
      <c r="V70" s="13"/>
      <c r="W70" s="13"/>
      <c r="X70" s="13"/>
      <c r="Y70" s="13"/>
      <c r="Z70" s="13"/>
    </row>
    <row r="71" spans="1:26" x14ac:dyDescent="0.3">
      <c r="A71" s="67" t="s">
        <v>4678</v>
      </c>
      <c r="B71" s="67" t="s">
        <v>4679</v>
      </c>
      <c r="C71" s="67" t="s">
        <v>124</v>
      </c>
      <c r="D71" s="68"/>
      <c r="E71" s="68"/>
      <c r="F71" s="68"/>
      <c r="G71" s="68"/>
      <c r="H71" s="68"/>
      <c r="I71" s="68"/>
      <c r="J71" s="68"/>
      <c r="K71" s="13">
        <v>0.85951</v>
      </c>
      <c r="L71" s="13">
        <v>0.48143999999999998</v>
      </c>
      <c r="M71" s="13">
        <v>0.51665000000000005</v>
      </c>
      <c r="N71" s="13">
        <v>0.55784999999999996</v>
      </c>
      <c r="O71" s="13">
        <v>0.52359</v>
      </c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</row>
    <row r="72" spans="1:26" x14ac:dyDescent="0.3">
      <c r="A72" s="67" t="s">
        <v>175</v>
      </c>
      <c r="B72" s="67" t="s">
        <v>176</v>
      </c>
      <c r="C72" s="67" t="s">
        <v>124</v>
      </c>
      <c r="D72" s="13">
        <v>1.3318700000000001</v>
      </c>
      <c r="E72" s="13">
        <v>1.42259</v>
      </c>
      <c r="F72" s="13">
        <v>1.7885</v>
      </c>
      <c r="G72" s="13">
        <v>2.1184599999999998</v>
      </c>
      <c r="H72" s="13">
        <v>1.9852700000000001</v>
      </c>
      <c r="I72" s="13">
        <v>2.1399599999999999</v>
      </c>
      <c r="J72" s="13">
        <v>2.1056499999999998</v>
      </c>
      <c r="K72" s="13">
        <v>1.45807</v>
      </c>
      <c r="L72" s="13">
        <v>0.67129000000000005</v>
      </c>
      <c r="M72" s="13">
        <v>0.63326000000000005</v>
      </c>
      <c r="N72" s="13">
        <v>0.55718999999999996</v>
      </c>
      <c r="O72" s="13">
        <v>0.50461</v>
      </c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</row>
    <row r="73" spans="1:26" x14ac:dyDescent="0.3">
      <c r="A73" s="67" t="s">
        <v>4698</v>
      </c>
      <c r="B73" s="67" t="s">
        <v>4699</v>
      </c>
      <c r="C73" s="67" t="s">
        <v>241</v>
      </c>
      <c r="D73" s="68"/>
      <c r="E73" s="68"/>
      <c r="F73" s="68"/>
      <c r="G73" s="13">
        <v>0.11715</v>
      </c>
      <c r="H73" s="13">
        <v>0.15722</v>
      </c>
      <c r="I73" s="13">
        <v>0.16913</v>
      </c>
      <c r="J73" s="13">
        <v>0.17832999999999999</v>
      </c>
      <c r="K73" s="13">
        <v>0.63468999999999998</v>
      </c>
      <c r="L73" s="13">
        <v>0.59296000000000004</v>
      </c>
      <c r="M73" s="13">
        <v>0.61297999999999997</v>
      </c>
      <c r="N73" s="13">
        <v>0.55640000000000001</v>
      </c>
      <c r="O73" s="13">
        <v>0.50295999999999996</v>
      </c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</row>
    <row r="74" spans="1:26" x14ac:dyDescent="0.3">
      <c r="A74" s="67" t="s">
        <v>4702</v>
      </c>
      <c r="B74" s="67" t="s">
        <v>4703</v>
      </c>
      <c r="C74" s="67" t="s">
        <v>124</v>
      </c>
      <c r="D74" s="68"/>
      <c r="E74" s="68"/>
      <c r="F74" s="68"/>
      <c r="G74" s="68"/>
      <c r="H74" s="68"/>
      <c r="I74" s="68"/>
      <c r="J74" s="68"/>
      <c r="K74" s="13">
        <v>0.60509999999999997</v>
      </c>
      <c r="L74" s="13">
        <v>0.59133000000000002</v>
      </c>
      <c r="M74" s="13">
        <v>0.61614999999999998</v>
      </c>
      <c r="N74" s="13">
        <v>0.55469000000000002</v>
      </c>
      <c r="O74" s="13">
        <v>0.50014000000000003</v>
      </c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</row>
    <row r="75" spans="1:26" x14ac:dyDescent="0.3">
      <c r="A75" s="67" t="s">
        <v>267</v>
      </c>
      <c r="B75" s="67" t="s">
        <v>268</v>
      </c>
      <c r="C75" s="67" t="s">
        <v>124</v>
      </c>
      <c r="D75" s="13">
        <v>0.46184999999999998</v>
      </c>
      <c r="E75" s="13">
        <v>0.43792999999999999</v>
      </c>
      <c r="F75" s="13">
        <v>0.43896000000000002</v>
      </c>
      <c r="G75" s="13">
        <v>0.58896999999999999</v>
      </c>
      <c r="H75" s="13">
        <v>0.66466000000000003</v>
      </c>
      <c r="I75" s="13">
        <v>0.72194000000000003</v>
      </c>
      <c r="J75" s="13">
        <v>0.66393999999999997</v>
      </c>
      <c r="K75" s="13">
        <v>0.55847999999999998</v>
      </c>
      <c r="L75" s="13">
        <v>0.60045000000000004</v>
      </c>
      <c r="M75" s="13">
        <v>0.60679000000000005</v>
      </c>
      <c r="N75" s="13">
        <v>0.55252000000000001</v>
      </c>
      <c r="O75" s="13">
        <v>0.49398999999999998</v>
      </c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</row>
    <row r="76" spans="1:26" x14ac:dyDescent="0.3">
      <c r="A76" s="67" t="s">
        <v>242</v>
      </c>
      <c r="B76" s="67" t="s">
        <v>243</v>
      </c>
      <c r="C76" s="67" t="s">
        <v>241</v>
      </c>
      <c r="D76" s="13">
        <v>0.62607999999999997</v>
      </c>
      <c r="E76" s="13">
        <v>0.52246999999999999</v>
      </c>
      <c r="F76" s="13">
        <v>0.49398999999999998</v>
      </c>
      <c r="G76" s="13">
        <v>0.50666999999999995</v>
      </c>
      <c r="H76" s="13">
        <v>0.44133</v>
      </c>
      <c r="I76" s="13">
        <v>0.46256000000000003</v>
      </c>
      <c r="J76" s="13">
        <v>0.47619</v>
      </c>
      <c r="K76" s="13">
        <v>0.66271999999999998</v>
      </c>
      <c r="L76" s="13">
        <v>0.68588000000000005</v>
      </c>
      <c r="M76" s="13">
        <v>0.58965999999999996</v>
      </c>
      <c r="N76" s="13">
        <v>0.54501999999999995</v>
      </c>
      <c r="O76" s="13">
        <v>0.49257000000000001</v>
      </c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</row>
    <row r="77" spans="1:26" x14ac:dyDescent="0.3">
      <c r="A77" s="67" t="s">
        <v>211</v>
      </c>
      <c r="B77" s="67" t="s">
        <v>212</v>
      </c>
      <c r="C77" s="67" t="s">
        <v>124</v>
      </c>
      <c r="D77" s="13">
        <v>0.86906000000000005</v>
      </c>
      <c r="E77" s="13">
        <v>0.90742</v>
      </c>
      <c r="F77" s="13">
        <v>0.95052000000000003</v>
      </c>
      <c r="G77" s="13">
        <v>1.0018800000000001</v>
      </c>
      <c r="H77" s="13">
        <v>1.02711</v>
      </c>
      <c r="I77" s="13">
        <v>1.03148</v>
      </c>
      <c r="J77" s="13">
        <v>1.14964</v>
      </c>
      <c r="K77" s="13">
        <v>0.30808000000000002</v>
      </c>
      <c r="L77" s="13">
        <v>0.38057000000000002</v>
      </c>
      <c r="M77" s="13">
        <v>0.51365000000000005</v>
      </c>
      <c r="N77" s="13">
        <v>0.53037999999999996</v>
      </c>
      <c r="O77" s="13">
        <v>0.48891000000000001</v>
      </c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</row>
    <row r="78" spans="1:26" x14ac:dyDescent="0.3">
      <c r="A78" s="67" t="s">
        <v>4690</v>
      </c>
      <c r="B78" s="67" t="s">
        <v>4691</v>
      </c>
      <c r="C78" s="67" t="s">
        <v>124</v>
      </c>
      <c r="D78" s="68"/>
      <c r="E78" s="68"/>
      <c r="F78" s="68"/>
      <c r="G78" s="68"/>
      <c r="H78" s="68"/>
      <c r="I78" s="68"/>
      <c r="J78" s="68"/>
      <c r="K78" s="13">
        <v>0.73255999999999999</v>
      </c>
      <c r="L78" s="13">
        <v>0.62736000000000003</v>
      </c>
      <c r="M78" s="13">
        <v>0.58520000000000005</v>
      </c>
      <c r="N78" s="13">
        <v>0.50619999999999998</v>
      </c>
      <c r="O78" s="69">
        <v>0.48648000000000002</v>
      </c>
      <c r="P78" s="69"/>
      <c r="Q78" s="67"/>
      <c r="R78" s="67"/>
      <c r="S78" s="67"/>
      <c r="T78" s="67"/>
      <c r="U78" s="13"/>
      <c r="V78" s="13"/>
      <c r="W78" s="13"/>
      <c r="X78" s="13"/>
      <c r="Y78" s="13"/>
      <c r="Z78" s="13"/>
    </row>
    <row r="79" spans="1:26" x14ac:dyDescent="0.3">
      <c r="A79" s="67" t="s">
        <v>167</v>
      </c>
      <c r="B79" s="67" t="s">
        <v>168</v>
      </c>
      <c r="C79" s="67" t="s">
        <v>124</v>
      </c>
      <c r="D79" s="13">
        <v>1.41706</v>
      </c>
      <c r="E79" s="13">
        <v>1.4867900000000001</v>
      </c>
      <c r="F79" s="13">
        <v>1.4319</v>
      </c>
      <c r="G79" s="13">
        <v>1.50244</v>
      </c>
      <c r="H79" s="13">
        <v>1.29036</v>
      </c>
      <c r="I79" s="13">
        <v>1.2902</v>
      </c>
      <c r="J79" s="13">
        <v>1.44815</v>
      </c>
      <c r="K79" s="13">
        <v>0.73104999999999998</v>
      </c>
      <c r="L79" s="13">
        <v>0.72665000000000002</v>
      </c>
      <c r="M79" s="13">
        <v>0.65125999999999995</v>
      </c>
      <c r="N79" s="13">
        <v>0.48058000000000001</v>
      </c>
      <c r="O79" s="13">
        <v>0.47522999999999999</v>
      </c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</row>
    <row r="80" spans="1:26" x14ac:dyDescent="0.3">
      <c r="A80" s="67" t="s">
        <v>4564</v>
      </c>
      <c r="B80" s="67" t="s">
        <v>4565</v>
      </c>
      <c r="C80" s="67" t="s">
        <v>124</v>
      </c>
      <c r="D80" s="68"/>
      <c r="E80" s="13">
        <v>9.5549999999999996E-2</v>
      </c>
      <c r="F80" s="13">
        <v>0.10100000000000001</v>
      </c>
      <c r="G80" s="13">
        <v>0.46848000000000001</v>
      </c>
      <c r="H80" s="13">
        <v>0.50373000000000001</v>
      </c>
      <c r="I80" s="13">
        <v>0.50297999999999998</v>
      </c>
      <c r="J80" s="13">
        <v>0.52022999999999997</v>
      </c>
      <c r="K80" s="13">
        <v>0.48203000000000001</v>
      </c>
      <c r="L80" s="13">
        <v>0.48116999999999999</v>
      </c>
      <c r="M80" s="13">
        <v>0.48149999999999998</v>
      </c>
      <c r="N80" s="13">
        <v>0.45501000000000003</v>
      </c>
      <c r="O80" s="13">
        <v>0.44835999999999998</v>
      </c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</row>
    <row r="81" spans="1:26" x14ac:dyDescent="0.3">
      <c r="A81" s="67" t="s">
        <v>246</v>
      </c>
      <c r="B81" s="67" t="s">
        <v>247</v>
      </c>
      <c r="C81" s="67" t="s">
        <v>241</v>
      </c>
      <c r="D81" s="13">
        <v>0.61714000000000002</v>
      </c>
      <c r="E81" s="13">
        <v>0.76063000000000003</v>
      </c>
      <c r="F81" s="13">
        <v>0.72211000000000003</v>
      </c>
      <c r="G81" s="13">
        <v>0.74453000000000003</v>
      </c>
      <c r="H81" s="13">
        <v>1.0202199999999999</v>
      </c>
      <c r="I81" s="13">
        <v>0.98792000000000002</v>
      </c>
      <c r="J81" s="13">
        <v>1.07023</v>
      </c>
      <c r="K81" s="13">
        <v>0.52164999999999995</v>
      </c>
      <c r="L81" s="13">
        <v>0.48666999999999999</v>
      </c>
      <c r="M81" s="13">
        <v>0.49209000000000003</v>
      </c>
      <c r="N81" s="13">
        <v>0.45489000000000002</v>
      </c>
      <c r="O81" s="13">
        <v>0.43896000000000002</v>
      </c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</row>
    <row r="82" spans="1:26" x14ac:dyDescent="0.3">
      <c r="A82" s="67" t="s">
        <v>4710</v>
      </c>
      <c r="B82" s="67" t="s">
        <v>4711</v>
      </c>
      <c r="C82" s="67" t="s">
        <v>124</v>
      </c>
      <c r="D82" s="68"/>
      <c r="E82" s="68"/>
      <c r="F82" s="68"/>
      <c r="G82" s="68"/>
      <c r="H82" s="68"/>
      <c r="I82" s="68"/>
      <c r="J82" s="68"/>
      <c r="K82" s="13">
        <v>0.46948000000000001</v>
      </c>
      <c r="L82" s="13">
        <v>0.48161999999999999</v>
      </c>
      <c r="M82" s="13">
        <v>0.44890999999999998</v>
      </c>
      <c r="N82" s="13">
        <v>0.44358999999999998</v>
      </c>
      <c r="O82" s="13">
        <v>0.42503000000000002</v>
      </c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</row>
    <row r="83" spans="1:26" x14ac:dyDescent="0.3">
      <c r="A83" s="67" t="s">
        <v>346</v>
      </c>
      <c r="B83" s="67" t="s">
        <v>347</v>
      </c>
      <c r="C83" s="67" t="s">
        <v>124</v>
      </c>
      <c r="D83" s="68"/>
      <c r="E83" s="68"/>
      <c r="F83" s="68"/>
      <c r="G83" s="68"/>
      <c r="H83" s="68"/>
      <c r="I83" s="68"/>
      <c r="J83" s="68"/>
      <c r="K83" s="13">
        <v>0.44990999999999998</v>
      </c>
      <c r="L83" s="13">
        <v>0.43601000000000001</v>
      </c>
      <c r="M83" s="13">
        <v>0.44403999999999999</v>
      </c>
      <c r="N83" s="13">
        <v>0.41907</v>
      </c>
      <c r="O83" s="69">
        <v>0.42227999999999999</v>
      </c>
      <c r="P83" s="69"/>
      <c r="Q83" s="67"/>
      <c r="R83" s="67"/>
      <c r="S83" s="67"/>
      <c r="T83" s="67"/>
      <c r="U83" s="67"/>
      <c r="V83" s="67"/>
      <c r="W83" s="13"/>
      <c r="X83" s="13"/>
      <c r="Y83" s="13"/>
      <c r="Z83" s="13"/>
    </row>
    <row r="84" spans="1:26" x14ac:dyDescent="0.3">
      <c r="A84" s="67" t="s">
        <v>4714</v>
      </c>
      <c r="B84" s="67" t="s">
        <v>4715</v>
      </c>
      <c r="C84" s="67" t="s">
        <v>124</v>
      </c>
      <c r="D84" s="68"/>
      <c r="E84" s="68"/>
      <c r="F84" s="68"/>
      <c r="G84" s="68"/>
      <c r="H84" s="68"/>
      <c r="I84" s="68"/>
      <c r="J84" s="68"/>
      <c r="K84" s="13">
        <v>0.41982999999999998</v>
      </c>
      <c r="L84" s="13">
        <v>0.46861999999999998</v>
      </c>
      <c r="M84" s="13">
        <v>0.45393</v>
      </c>
      <c r="N84" s="13">
        <v>0.41483999999999999</v>
      </c>
      <c r="O84" s="13">
        <v>0.38274999999999998</v>
      </c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</row>
    <row r="85" spans="1:26" x14ac:dyDescent="0.3">
      <c r="A85" s="67" t="s">
        <v>181</v>
      </c>
      <c r="B85" s="67" t="s">
        <v>182</v>
      </c>
      <c r="C85" s="67" t="s">
        <v>124</v>
      </c>
      <c r="D85" s="13">
        <v>1.2267399999999999</v>
      </c>
      <c r="E85" s="13">
        <v>1.3348</v>
      </c>
      <c r="F85" s="13">
        <v>1.1490400000000001</v>
      </c>
      <c r="G85" s="13">
        <v>0.93735999999999997</v>
      </c>
      <c r="H85" s="13">
        <v>1.00966</v>
      </c>
      <c r="I85" s="13">
        <v>0.98785000000000001</v>
      </c>
      <c r="J85" s="13">
        <v>0.92481999999999998</v>
      </c>
      <c r="K85" s="13">
        <v>0.35510000000000003</v>
      </c>
      <c r="L85" s="13">
        <v>0.34415000000000001</v>
      </c>
      <c r="M85" s="13">
        <v>0.34545999999999999</v>
      </c>
      <c r="N85" s="13">
        <v>0.38485000000000003</v>
      </c>
      <c r="O85" s="13">
        <v>0.35265999999999997</v>
      </c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</row>
    <row r="86" spans="1:26" x14ac:dyDescent="0.3">
      <c r="A86" s="67" t="s">
        <v>4720</v>
      </c>
      <c r="B86" s="67" t="s">
        <v>4721</v>
      </c>
      <c r="C86" s="67" t="s">
        <v>241</v>
      </c>
      <c r="D86" s="68"/>
      <c r="E86" s="68"/>
      <c r="F86" s="68"/>
      <c r="G86" s="68"/>
      <c r="H86" s="68"/>
      <c r="I86" s="68"/>
      <c r="J86" s="68"/>
      <c r="K86" s="13">
        <v>0.36359000000000002</v>
      </c>
      <c r="L86" s="13">
        <v>0.37991000000000003</v>
      </c>
      <c r="M86" s="13">
        <v>0.39578999999999998</v>
      </c>
      <c r="N86" s="13">
        <v>0.38342999999999999</v>
      </c>
      <c r="O86" s="13">
        <v>0.30243999999999999</v>
      </c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</row>
    <row r="87" spans="1:26" x14ac:dyDescent="0.3">
      <c r="A87" s="67" t="s">
        <v>4716</v>
      </c>
      <c r="B87" s="67" t="s">
        <v>4717</v>
      </c>
      <c r="C87" s="67" t="s">
        <v>124</v>
      </c>
      <c r="D87" s="68"/>
      <c r="E87" s="68"/>
      <c r="F87" s="68"/>
      <c r="G87" s="68"/>
      <c r="H87" s="68"/>
      <c r="I87" s="68"/>
      <c r="J87" s="68"/>
      <c r="K87" s="13">
        <v>0.41975000000000001</v>
      </c>
      <c r="L87" s="13">
        <v>0.35754000000000002</v>
      </c>
      <c r="M87" s="13">
        <v>0.36264999999999997</v>
      </c>
      <c r="N87" s="13">
        <v>0.38306000000000001</v>
      </c>
      <c r="O87" s="13">
        <v>0.29286000000000001</v>
      </c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</row>
    <row r="88" spans="1:26" x14ac:dyDescent="0.3">
      <c r="A88" s="67" t="s">
        <v>4718</v>
      </c>
      <c r="B88" s="67" t="s">
        <v>4719</v>
      </c>
      <c r="C88" s="67" t="s">
        <v>124</v>
      </c>
      <c r="D88" s="68"/>
      <c r="E88" s="68"/>
      <c r="F88" s="68"/>
      <c r="G88" s="68"/>
      <c r="H88" s="68"/>
      <c r="I88" s="68"/>
      <c r="J88" s="68"/>
      <c r="K88" s="13">
        <v>0.41360000000000002</v>
      </c>
      <c r="L88" s="13">
        <v>0.38111</v>
      </c>
      <c r="M88" s="13">
        <v>0.33835999999999999</v>
      </c>
      <c r="N88" s="13">
        <v>0.36963000000000001</v>
      </c>
      <c r="O88" s="13">
        <v>0.27862999999999999</v>
      </c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</row>
    <row r="89" spans="1:26" x14ac:dyDescent="0.3">
      <c r="A89" s="67" t="s">
        <v>4712</v>
      </c>
      <c r="B89" s="67" t="s">
        <v>4713</v>
      </c>
      <c r="C89" s="67" t="s">
        <v>124</v>
      </c>
      <c r="D89" s="68"/>
      <c r="E89" s="68"/>
      <c r="F89" s="68"/>
      <c r="G89" s="68"/>
      <c r="H89" s="68"/>
      <c r="I89" s="68"/>
      <c r="J89" s="68"/>
      <c r="K89" s="13">
        <v>0.45339000000000002</v>
      </c>
      <c r="L89" s="13">
        <v>0.42759999999999998</v>
      </c>
      <c r="M89" s="13">
        <v>0.38094</v>
      </c>
      <c r="N89" s="13">
        <v>0.34644999999999998</v>
      </c>
      <c r="O89" s="13">
        <v>0.15798999999999999</v>
      </c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</row>
    <row r="90" spans="1:26" x14ac:dyDescent="0.3">
      <c r="A90" s="67" t="s">
        <v>252</v>
      </c>
      <c r="B90" s="67" t="s">
        <v>253</v>
      </c>
      <c r="C90" s="67" t="s">
        <v>241</v>
      </c>
      <c r="D90" s="13">
        <v>0.54869999999999997</v>
      </c>
      <c r="E90" s="13">
        <v>0.56135000000000002</v>
      </c>
      <c r="F90" s="13">
        <v>0.50461</v>
      </c>
      <c r="G90" s="13">
        <v>0.50549999999999995</v>
      </c>
      <c r="H90" s="13">
        <v>0.50666</v>
      </c>
      <c r="I90" s="13">
        <v>0.49620999999999998</v>
      </c>
      <c r="J90" s="13">
        <v>0.47899999999999998</v>
      </c>
      <c r="K90" s="13">
        <v>0.34406999999999999</v>
      </c>
      <c r="L90" s="13">
        <v>0.33883000000000002</v>
      </c>
      <c r="M90" s="13">
        <v>0.34905000000000003</v>
      </c>
      <c r="N90" s="13">
        <v>0.34188000000000002</v>
      </c>
      <c r="O90" s="69">
        <v>0.14487</v>
      </c>
      <c r="P90" s="69"/>
      <c r="Q90" s="67"/>
      <c r="R90" s="67"/>
      <c r="S90" s="67"/>
      <c r="T90" s="67"/>
      <c r="U90" s="67"/>
      <c r="V90" s="67"/>
      <c r="W90" s="67"/>
      <c r="X90" s="67"/>
      <c r="Y90" s="13"/>
      <c r="Z90" s="13"/>
    </row>
    <row r="91" spans="1:26" x14ac:dyDescent="0.3">
      <c r="A91" s="67" t="s">
        <v>4722</v>
      </c>
      <c r="B91" s="67" t="s">
        <v>4723</v>
      </c>
      <c r="C91" s="67" t="s">
        <v>124</v>
      </c>
      <c r="D91" s="68"/>
      <c r="E91" s="68"/>
      <c r="F91" s="68"/>
      <c r="G91" s="68"/>
      <c r="H91" s="68"/>
      <c r="I91" s="68"/>
      <c r="J91" s="68"/>
      <c r="K91" s="13">
        <v>0.35643999999999998</v>
      </c>
      <c r="L91" s="13">
        <v>0.37396000000000001</v>
      </c>
      <c r="M91" s="13">
        <v>0.34856999999999999</v>
      </c>
      <c r="N91" s="13">
        <v>0.33616000000000001</v>
      </c>
      <c r="O91" s="13">
        <v>0.13933999999999999</v>
      </c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</row>
    <row r="92" spans="1:26" x14ac:dyDescent="0.3">
      <c r="A92" s="67" t="s">
        <v>4726</v>
      </c>
      <c r="B92" s="67" t="s">
        <v>4727</v>
      </c>
      <c r="C92" s="67" t="s">
        <v>241</v>
      </c>
      <c r="D92" s="68"/>
      <c r="E92" s="68"/>
      <c r="F92" s="68"/>
      <c r="G92" s="68"/>
      <c r="H92" s="68"/>
      <c r="I92" s="68"/>
      <c r="J92" s="68"/>
      <c r="K92" s="13">
        <v>0.31931999999999999</v>
      </c>
      <c r="L92" s="13">
        <v>0.32929999999999998</v>
      </c>
      <c r="M92" s="13">
        <v>0.34555000000000002</v>
      </c>
      <c r="N92" s="13">
        <v>0.32980999999999999</v>
      </c>
      <c r="O92" s="69">
        <v>0.13805000000000001</v>
      </c>
      <c r="P92" s="69"/>
      <c r="Q92" s="67"/>
      <c r="R92" s="67"/>
      <c r="S92" s="67"/>
      <c r="T92" s="67"/>
      <c r="U92" s="67"/>
      <c r="V92" s="67"/>
      <c r="W92" s="67"/>
      <c r="X92" s="67"/>
      <c r="Y92" s="67"/>
      <c r="Z92" s="13"/>
    </row>
    <row r="93" spans="1:26" x14ac:dyDescent="0.3">
      <c r="A93" s="67" t="s">
        <v>239</v>
      </c>
      <c r="B93" s="67" t="s">
        <v>240</v>
      </c>
      <c r="C93" s="67" t="s">
        <v>241</v>
      </c>
      <c r="D93" s="13">
        <v>0.63055000000000005</v>
      </c>
      <c r="E93" s="13">
        <v>0.53964000000000001</v>
      </c>
      <c r="F93" s="13">
        <v>0.57747999999999999</v>
      </c>
      <c r="G93" s="13">
        <v>0.57682</v>
      </c>
      <c r="H93" s="13">
        <v>0.51193</v>
      </c>
      <c r="I93" s="13">
        <v>0.52881999999999996</v>
      </c>
      <c r="J93" s="13">
        <v>0.58121</v>
      </c>
      <c r="K93" s="13">
        <v>0.36764999999999998</v>
      </c>
      <c r="L93" s="13">
        <v>0.35349000000000003</v>
      </c>
      <c r="M93" s="13">
        <v>0.32455000000000001</v>
      </c>
      <c r="N93" s="13">
        <v>0.31646000000000002</v>
      </c>
      <c r="O93" s="13">
        <v>0.1197</v>
      </c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</row>
    <row r="94" spans="1:26" x14ac:dyDescent="0.3">
      <c r="A94" s="67" t="s">
        <v>269</v>
      </c>
      <c r="B94" s="67" t="s">
        <v>270</v>
      </c>
      <c r="C94" s="67" t="s">
        <v>124</v>
      </c>
      <c r="D94" s="13">
        <v>0.43841000000000002</v>
      </c>
      <c r="E94" s="13">
        <v>0.46866000000000002</v>
      </c>
      <c r="F94" s="13">
        <v>0.47522999999999999</v>
      </c>
      <c r="G94" s="13">
        <v>0.56813999999999998</v>
      </c>
      <c r="H94" s="13">
        <v>0.50617999999999996</v>
      </c>
      <c r="I94" s="13">
        <v>0.52524000000000004</v>
      </c>
      <c r="J94" s="13">
        <v>0.55286999999999997</v>
      </c>
      <c r="K94" s="13">
        <v>0.32926</v>
      </c>
      <c r="L94" s="13">
        <v>0.33906999999999998</v>
      </c>
      <c r="M94" s="13">
        <v>0.31866</v>
      </c>
      <c r="N94" s="13">
        <v>0.30476999999999999</v>
      </c>
      <c r="O94" s="13">
        <v>0.11248</v>
      </c>
      <c r="P94" s="13"/>
      <c r="Q94" s="13"/>
      <c r="R94" s="13"/>
      <c r="S94" s="13"/>
      <c r="T94" s="13"/>
      <c r="U94" s="13"/>
      <c r="V94" s="67"/>
      <c r="W94" s="67"/>
      <c r="X94" s="67"/>
      <c r="Y94" s="67"/>
      <c r="Z94" s="13"/>
    </row>
    <row r="95" spans="1:26" x14ac:dyDescent="0.3">
      <c r="A95" s="67" t="s">
        <v>4724</v>
      </c>
      <c r="B95" s="67" t="s">
        <v>4725</v>
      </c>
      <c r="C95" s="67" t="s">
        <v>124</v>
      </c>
      <c r="D95" s="68"/>
      <c r="E95" s="68"/>
      <c r="F95" s="68"/>
      <c r="G95" s="68"/>
      <c r="H95" s="68"/>
      <c r="I95" s="68"/>
      <c r="J95" s="68"/>
      <c r="K95" s="13">
        <v>0.32674999999999998</v>
      </c>
      <c r="L95" s="13">
        <v>0.26400000000000001</v>
      </c>
      <c r="M95" s="13">
        <v>0.26639000000000002</v>
      </c>
      <c r="N95" s="13">
        <v>0.29318</v>
      </c>
      <c r="O95" s="69">
        <v>0.1031</v>
      </c>
      <c r="P95" s="69"/>
      <c r="Q95" s="67"/>
      <c r="R95" s="67"/>
      <c r="S95" s="67"/>
      <c r="T95" s="67"/>
      <c r="U95" s="67"/>
      <c r="V95" s="67"/>
      <c r="W95" s="67"/>
      <c r="X95" s="67"/>
      <c r="Y95" s="13"/>
      <c r="Z95" s="13"/>
    </row>
    <row r="96" spans="1:26" x14ac:dyDescent="0.3">
      <c r="A96" s="67" t="s">
        <v>261</v>
      </c>
      <c r="B96" s="67" t="s">
        <v>262</v>
      </c>
      <c r="C96" s="67" t="s">
        <v>241</v>
      </c>
      <c r="D96" s="13">
        <v>0.51204000000000005</v>
      </c>
      <c r="E96" s="13">
        <v>0.50022999999999995</v>
      </c>
      <c r="F96" s="13">
        <v>0.52359</v>
      </c>
      <c r="G96" s="13">
        <v>0.51993999999999996</v>
      </c>
      <c r="H96" s="13">
        <v>0.41503000000000001</v>
      </c>
      <c r="I96" s="13">
        <v>0.42388999999999999</v>
      </c>
      <c r="J96" s="13">
        <v>0.43665999999999999</v>
      </c>
      <c r="K96" s="13">
        <v>0.44763999999999998</v>
      </c>
      <c r="L96" s="13">
        <v>0.32232</v>
      </c>
      <c r="M96" s="13">
        <v>0.29863000000000001</v>
      </c>
      <c r="N96" s="13">
        <v>0.29099999999999998</v>
      </c>
      <c r="O96" s="69">
        <v>0.10100000000000001</v>
      </c>
      <c r="P96" s="69"/>
      <c r="Q96" s="67"/>
      <c r="R96" s="67"/>
      <c r="S96" s="67"/>
      <c r="T96" s="67"/>
      <c r="U96" s="67"/>
      <c r="V96" s="67"/>
      <c r="W96" s="67"/>
      <c r="X96" s="67"/>
      <c r="Y96" s="67"/>
      <c r="Z96" s="13"/>
    </row>
    <row r="97" spans="1:26" x14ac:dyDescent="0.3">
      <c r="A97" s="67" t="s">
        <v>233</v>
      </c>
      <c r="B97" s="67" t="s">
        <v>234</v>
      </c>
      <c r="C97" s="67" t="s">
        <v>124</v>
      </c>
      <c r="D97" s="13">
        <v>0.65856999999999999</v>
      </c>
      <c r="E97" s="13">
        <v>0.67728999999999995</v>
      </c>
      <c r="F97" s="13">
        <v>0.66013999999999995</v>
      </c>
      <c r="G97" s="13">
        <v>0.52266999999999997</v>
      </c>
      <c r="H97" s="13">
        <v>0.48925999999999997</v>
      </c>
      <c r="I97" s="13">
        <v>0.61014999999999997</v>
      </c>
      <c r="J97" s="13">
        <v>0.65664</v>
      </c>
      <c r="K97" s="13">
        <v>0.25968999999999998</v>
      </c>
      <c r="L97" s="13">
        <v>0.28301999999999999</v>
      </c>
      <c r="M97" s="13">
        <v>0.29298999999999997</v>
      </c>
      <c r="N97" s="13">
        <v>0.27492</v>
      </c>
      <c r="O97" s="69">
        <v>0.10045999999999999</v>
      </c>
      <c r="P97" s="69"/>
      <c r="Q97" s="67"/>
      <c r="R97" s="67"/>
      <c r="S97" s="67"/>
      <c r="T97" s="67"/>
      <c r="U97" s="67"/>
      <c r="V97" s="67"/>
      <c r="W97" s="67"/>
      <c r="X97" s="67"/>
      <c r="Y97" s="13"/>
      <c r="Z97" s="13"/>
    </row>
    <row r="98" spans="1:26" x14ac:dyDescent="0.3">
      <c r="A98" s="67" t="s">
        <v>4676</v>
      </c>
      <c r="B98" s="67" t="s">
        <v>4677</v>
      </c>
      <c r="C98" s="67" t="s">
        <v>124</v>
      </c>
      <c r="D98" s="68"/>
      <c r="E98" s="68"/>
      <c r="F98" s="68"/>
      <c r="G98" s="68"/>
      <c r="H98" s="68"/>
      <c r="I98" s="68"/>
      <c r="J98" s="68"/>
      <c r="K98" s="13">
        <v>0.88019999999999998</v>
      </c>
      <c r="L98" s="13">
        <v>0.19628000000000001</v>
      </c>
      <c r="M98" s="13">
        <v>0.18303</v>
      </c>
      <c r="N98" s="13">
        <v>0.24987999999999999</v>
      </c>
      <c r="O98" s="69">
        <v>8.5059999999999997E-2</v>
      </c>
      <c r="P98" s="69"/>
      <c r="Q98" s="67"/>
      <c r="R98" s="67"/>
      <c r="S98" s="67"/>
      <c r="T98" s="67"/>
      <c r="U98" s="67"/>
      <c r="V98" s="67"/>
      <c r="W98" s="67"/>
      <c r="X98" s="67"/>
      <c r="Y98" s="67"/>
      <c r="Z98" s="13"/>
    </row>
    <row r="99" spans="1:26" x14ac:dyDescent="0.3">
      <c r="A99" s="67" t="s">
        <v>4734</v>
      </c>
      <c r="B99" s="67" t="s">
        <v>4735</v>
      </c>
      <c r="C99" s="67" t="s">
        <v>124</v>
      </c>
      <c r="D99" s="68"/>
      <c r="E99" s="68"/>
      <c r="F99" s="68"/>
      <c r="G99" s="68"/>
      <c r="H99" s="68"/>
      <c r="I99" s="68"/>
      <c r="J99" s="68"/>
      <c r="K99" s="13">
        <v>0.24804999999999999</v>
      </c>
      <c r="L99" s="13">
        <v>0.23108999999999999</v>
      </c>
      <c r="M99" s="13">
        <v>0.26762000000000002</v>
      </c>
      <c r="N99" s="13">
        <v>0.24399000000000001</v>
      </c>
      <c r="O99" s="13">
        <v>8.4500000000000006E-2</v>
      </c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</row>
    <row r="100" spans="1:26" x14ac:dyDescent="0.3">
      <c r="A100" s="67" t="s">
        <v>4728</v>
      </c>
      <c r="B100" s="67" t="s">
        <v>4729</v>
      </c>
      <c r="C100" s="67" t="s">
        <v>124</v>
      </c>
      <c r="D100" s="68"/>
      <c r="E100" s="68"/>
      <c r="F100" s="68"/>
      <c r="G100" s="68"/>
      <c r="H100" s="68"/>
      <c r="I100" s="68"/>
      <c r="J100" s="68"/>
      <c r="K100" s="13">
        <v>0.27661000000000002</v>
      </c>
      <c r="L100" s="13">
        <v>0.25588</v>
      </c>
      <c r="M100" s="13">
        <v>0.25480000000000003</v>
      </c>
      <c r="N100" s="13">
        <v>0.23444999999999999</v>
      </c>
      <c r="O100" s="69">
        <v>7.8750000000000001E-2</v>
      </c>
      <c r="P100" s="69"/>
      <c r="Q100" s="67"/>
      <c r="R100" s="67"/>
      <c r="S100" s="67"/>
      <c r="T100" s="67"/>
      <c r="U100" s="67"/>
      <c r="V100" s="67"/>
      <c r="W100" s="67"/>
      <c r="X100" s="67"/>
      <c r="Y100" s="67"/>
      <c r="Z100" s="13"/>
    </row>
    <row r="101" spans="1:26" x14ac:dyDescent="0.3">
      <c r="A101" s="67" t="s">
        <v>4740</v>
      </c>
      <c r="B101" s="67" t="s">
        <v>4741</v>
      </c>
      <c r="C101" s="67" t="s">
        <v>124</v>
      </c>
      <c r="D101" s="68"/>
      <c r="E101" s="68"/>
      <c r="F101" s="68"/>
      <c r="G101" s="68"/>
      <c r="H101" s="68"/>
      <c r="I101" s="68"/>
      <c r="J101" s="68"/>
      <c r="K101" s="13">
        <v>0.19388</v>
      </c>
      <c r="L101" s="13">
        <v>0.19067000000000001</v>
      </c>
      <c r="M101" s="13">
        <v>0.19933000000000001</v>
      </c>
      <c r="N101" s="13">
        <v>0.21487999999999999</v>
      </c>
      <c r="O101" s="69">
        <v>7.1360000000000007E-2</v>
      </c>
      <c r="P101" s="69"/>
      <c r="Q101" s="67"/>
      <c r="R101" s="67"/>
      <c r="S101" s="67"/>
      <c r="T101" s="67"/>
      <c r="U101" s="67"/>
      <c r="V101" s="67"/>
      <c r="W101" s="67"/>
      <c r="X101" s="67"/>
      <c r="Y101" s="13"/>
      <c r="Z101" s="13"/>
    </row>
    <row r="102" spans="1:26" x14ac:dyDescent="0.3">
      <c r="A102" s="68"/>
      <c r="B102" s="67" t="s">
        <v>291</v>
      </c>
      <c r="C102" s="67" t="s">
        <v>222</v>
      </c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13">
        <v>0.20851</v>
      </c>
      <c r="O102" s="13">
        <v>5.3519999999999998E-2</v>
      </c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</row>
    <row r="103" spans="1:26" x14ac:dyDescent="0.3">
      <c r="A103" s="67" t="s">
        <v>4730</v>
      </c>
      <c r="B103" s="67" t="s">
        <v>4731</v>
      </c>
      <c r="C103" s="67" t="s">
        <v>124</v>
      </c>
      <c r="D103" s="68"/>
      <c r="E103" s="68"/>
      <c r="F103" s="68"/>
      <c r="G103" s="68"/>
      <c r="H103" s="68"/>
      <c r="I103" s="68"/>
      <c r="J103" s="68"/>
      <c r="K103" s="13">
        <v>0.26673999999999998</v>
      </c>
      <c r="L103" s="13">
        <v>0.25653999999999999</v>
      </c>
      <c r="M103" s="13">
        <v>0.23995</v>
      </c>
      <c r="N103" s="13">
        <v>0.19475000000000001</v>
      </c>
      <c r="O103" s="69">
        <v>5.3330000000000002E-2</v>
      </c>
      <c r="P103" s="69"/>
      <c r="Q103" s="67"/>
      <c r="R103" s="67"/>
      <c r="S103" s="67"/>
      <c r="T103" s="67"/>
      <c r="U103" s="67"/>
      <c r="V103" s="67"/>
      <c r="W103" s="67"/>
      <c r="X103" s="67"/>
      <c r="Y103" s="67"/>
      <c r="Z103" s="13"/>
    </row>
    <row r="104" spans="1:26" x14ac:dyDescent="0.3">
      <c r="A104" s="67" t="s">
        <v>4744</v>
      </c>
      <c r="B104" s="67" t="s">
        <v>4745</v>
      </c>
      <c r="C104" s="67" t="s">
        <v>124</v>
      </c>
      <c r="D104" s="68"/>
      <c r="E104" s="68"/>
      <c r="F104" s="68"/>
      <c r="G104" s="68"/>
      <c r="H104" s="68"/>
      <c r="I104" s="68"/>
      <c r="J104" s="68"/>
      <c r="K104" s="13">
        <v>0.16555</v>
      </c>
      <c r="L104" s="13">
        <v>0.17737</v>
      </c>
      <c r="M104" s="13">
        <v>0.17494999999999999</v>
      </c>
      <c r="N104" s="13">
        <v>0.18969</v>
      </c>
      <c r="O104" s="69">
        <v>5.2100000000000002E-3</v>
      </c>
      <c r="P104" s="69"/>
      <c r="Q104" s="67"/>
      <c r="R104" s="67"/>
      <c r="S104" s="67"/>
      <c r="T104" s="67"/>
      <c r="U104" s="67"/>
      <c r="V104" s="67"/>
      <c r="W104" s="67"/>
      <c r="X104" s="67"/>
      <c r="Y104" s="67"/>
      <c r="Z104" s="13"/>
    </row>
    <row r="105" spans="1:26" x14ac:dyDescent="0.3">
      <c r="A105" s="67" t="s">
        <v>4742</v>
      </c>
      <c r="B105" s="67" t="s">
        <v>4743</v>
      </c>
      <c r="C105" s="67" t="s">
        <v>124</v>
      </c>
      <c r="D105" s="68"/>
      <c r="E105" s="68"/>
      <c r="F105" s="68"/>
      <c r="G105" s="68"/>
      <c r="H105" s="68"/>
      <c r="I105" s="68"/>
      <c r="J105" s="68"/>
      <c r="K105" s="13">
        <v>0.17244000000000001</v>
      </c>
      <c r="L105" s="13">
        <v>0.17105999999999999</v>
      </c>
      <c r="M105" s="13">
        <v>0.17171</v>
      </c>
      <c r="N105" s="13">
        <v>0.18681</v>
      </c>
      <c r="O105" s="69">
        <v>1.2999999999999999E-4</v>
      </c>
      <c r="P105" s="69"/>
      <c r="Q105" s="67"/>
      <c r="R105" s="67"/>
      <c r="S105" s="67"/>
      <c r="T105" s="67"/>
      <c r="U105" s="67"/>
      <c r="V105" s="67"/>
      <c r="W105" s="67"/>
      <c r="X105" s="67"/>
      <c r="Y105" s="67"/>
      <c r="Z105" s="13"/>
    </row>
    <row r="106" spans="1:26" x14ac:dyDescent="0.3">
      <c r="A106" s="67" t="s">
        <v>316</v>
      </c>
      <c r="B106" s="67" t="s">
        <v>317</v>
      </c>
      <c r="C106" s="67" t="s">
        <v>124</v>
      </c>
      <c r="D106" s="68"/>
      <c r="E106" s="68"/>
      <c r="F106" s="68"/>
      <c r="G106" s="68"/>
      <c r="H106" s="68"/>
      <c r="I106" s="68"/>
      <c r="J106" s="68"/>
      <c r="K106" s="13">
        <v>0.55249999999999999</v>
      </c>
      <c r="L106" s="13">
        <v>0.22434000000000001</v>
      </c>
      <c r="M106" s="13">
        <v>0.20893</v>
      </c>
      <c r="N106" s="13">
        <v>0.18536</v>
      </c>
      <c r="O106" s="69">
        <v>0</v>
      </c>
      <c r="P106" s="69"/>
      <c r="Q106" s="67"/>
      <c r="R106" s="67"/>
      <c r="S106" s="67"/>
      <c r="T106" s="67"/>
      <c r="U106" s="67"/>
      <c r="V106" s="67"/>
      <c r="W106" s="67"/>
      <c r="X106" s="67"/>
      <c r="Y106" s="67"/>
      <c r="Z106" s="13"/>
    </row>
    <row r="107" spans="1:26" x14ac:dyDescent="0.3">
      <c r="A107" s="68"/>
      <c r="B107" s="67" t="s">
        <v>312</v>
      </c>
      <c r="C107" s="67" t="s">
        <v>222</v>
      </c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13">
        <v>0.16736999999999999</v>
      </c>
      <c r="O107" s="67"/>
      <c r="P107" s="67"/>
      <c r="Q107" s="67"/>
      <c r="R107" s="67"/>
      <c r="S107" s="67"/>
      <c r="T107" s="67"/>
      <c r="U107" s="67"/>
      <c r="V107" s="67"/>
      <c r="W107" s="67"/>
      <c r="X107" s="67"/>
      <c r="Y107" s="13"/>
      <c r="Z107" s="67"/>
    </row>
    <row r="108" spans="1:26" x14ac:dyDescent="0.3">
      <c r="A108" s="67" t="s">
        <v>4736</v>
      </c>
      <c r="B108" s="67" t="s">
        <v>4737</v>
      </c>
      <c r="C108" s="67" t="s">
        <v>124</v>
      </c>
      <c r="D108" s="68"/>
      <c r="E108" s="68"/>
      <c r="F108" s="68"/>
      <c r="G108" s="68"/>
      <c r="H108" s="68"/>
      <c r="I108" s="68"/>
      <c r="J108" s="68"/>
      <c r="K108" s="13">
        <v>0.23726</v>
      </c>
      <c r="L108" s="13">
        <v>0.21351000000000001</v>
      </c>
      <c r="M108" s="13">
        <v>0.18529999999999999</v>
      </c>
      <c r="N108" s="13">
        <v>0.16569999999999999</v>
      </c>
      <c r="O108" s="67"/>
      <c r="P108" s="67"/>
      <c r="Q108" s="67"/>
      <c r="R108" s="67"/>
      <c r="S108" s="67"/>
      <c r="T108" s="67"/>
      <c r="U108" s="67"/>
      <c r="V108" s="67"/>
      <c r="W108" s="67"/>
      <c r="X108" s="67"/>
      <c r="Y108" s="13"/>
      <c r="Z108" s="67"/>
    </row>
    <row r="109" spans="1:26" x14ac:dyDescent="0.3">
      <c r="A109" s="67" t="s">
        <v>4732</v>
      </c>
      <c r="B109" s="67" t="s">
        <v>4733</v>
      </c>
      <c r="C109" s="67" t="s">
        <v>124</v>
      </c>
      <c r="D109" s="68"/>
      <c r="E109" s="68"/>
      <c r="F109" s="68"/>
      <c r="G109" s="68"/>
      <c r="H109" s="68"/>
      <c r="I109" s="68"/>
      <c r="J109" s="68"/>
      <c r="K109" s="13">
        <v>0.25107000000000002</v>
      </c>
      <c r="L109" s="13">
        <v>0.23050000000000001</v>
      </c>
      <c r="M109" s="13">
        <v>0.24056</v>
      </c>
      <c r="N109" s="13">
        <v>0.15531</v>
      </c>
      <c r="O109" s="67"/>
      <c r="P109" s="67"/>
      <c r="Q109" s="67"/>
      <c r="R109" s="67"/>
      <c r="S109" s="67"/>
      <c r="T109" s="67"/>
      <c r="U109" s="67"/>
      <c r="V109" s="67"/>
      <c r="W109" s="67"/>
      <c r="X109" s="67"/>
      <c r="Y109" s="13"/>
      <c r="Z109" s="67"/>
    </row>
    <row r="110" spans="1:26" x14ac:dyDescent="0.3">
      <c r="A110" s="67" t="s">
        <v>279</v>
      </c>
      <c r="B110" s="67" t="s">
        <v>280</v>
      </c>
      <c r="C110" s="67" t="s">
        <v>241</v>
      </c>
      <c r="D110" s="13">
        <v>0.36092999999999997</v>
      </c>
      <c r="E110" s="13">
        <v>0.38777</v>
      </c>
      <c r="F110" s="13">
        <v>0.35265999999999997</v>
      </c>
      <c r="G110" s="13">
        <v>0.34240999999999999</v>
      </c>
      <c r="H110" s="13">
        <v>0.39478000000000002</v>
      </c>
      <c r="I110" s="13">
        <v>0.38107999999999997</v>
      </c>
      <c r="J110" s="13">
        <v>0.35668</v>
      </c>
      <c r="K110" s="13">
        <v>0.16048999999999999</v>
      </c>
      <c r="L110" s="13">
        <v>0.15601999999999999</v>
      </c>
      <c r="M110" s="13">
        <v>0.14401</v>
      </c>
      <c r="N110" s="13">
        <v>0.15178</v>
      </c>
      <c r="O110" s="67"/>
      <c r="P110" s="67"/>
      <c r="Q110" s="67"/>
      <c r="R110" s="67"/>
      <c r="S110" s="67"/>
      <c r="T110" s="67"/>
      <c r="U110" s="67"/>
      <c r="V110" s="67"/>
      <c r="W110" s="67"/>
      <c r="X110" s="67"/>
      <c r="Y110" s="13"/>
      <c r="Z110" s="67"/>
    </row>
    <row r="111" spans="1:26" x14ac:dyDescent="0.3">
      <c r="A111" s="67" t="s">
        <v>348</v>
      </c>
      <c r="B111" s="67" t="s">
        <v>349</v>
      </c>
      <c r="C111" s="67" t="s">
        <v>124</v>
      </c>
      <c r="D111" s="68"/>
      <c r="E111" s="68"/>
      <c r="F111" s="68"/>
      <c r="G111" s="13">
        <v>0.30558999999999997</v>
      </c>
      <c r="H111" s="13">
        <v>0.29696</v>
      </c>
      <c r="I111" s="13">
        <v>0.30151</v>
      </c>
      <c r="J111" s="13">
        <v>0.28416999999999998</v>
      </c>
      <c r="K111" s="13">
        <v>0.20394999999999999</v>
      </c>
      <c r="L111" s="13">
        <v>0.14732000000000001</v>
      </c>
      <c r="M111" s="13">
        <v>0.14746000000000001</v>
      </c>
      <c r="N111" s="13">
        <v>0.13838</v>
      </c>
      <c r="O111" s="67"/>
      <c r="P111" s="67"/>
      <c r="Q111" s="67"/>
      <c r="R111" s="67"/>
      <c r="S111" s="67"/>
      <c r="T111" s="67"/>
      <c r="U111" s="67"/>
      <c r="V111" s="67"/>
      <c r="W111" s="67"/>
      <c r="X111" s="67"/>
      <c r="Y111" s="13"/>
      <c r="Z111" s="67"/>
    </row>
    <row r="112" spans="1:26" x14ac:dyDescent="0.3">
      <c r="A112" s="67" t="s">
        <v>5174</v>
      </c>
      <c r="B112" s="67" t="s">
        <v>5175</v>
      </c>
      <c r="C112" s="67" t="s">
        <v>124</v>
      </c>
      <c r="D112" s="68"/>
      <c r="E112" s="68"/>
      <c r="F112" s="68"/>
      <c r="G112" s="68"/>
      <c r="H112" s="68"/>
      <c r="I112" s="68"/>
      <c r="J112" s="68"/>
      <c r="K112" s="68"/>
      <c r="L112" s="13">
        <v>7.2950000000000001E-2</v>
      </c>
      <c r="M112" s="13">
        <v>0.13563</v>
      </c>
      <c r="N112" s="13">
        <v>0.13355</v>
      </c>
      <c r="O112" s="67"/>
      <c r="P112" s="67"/>
      <c r="Q112" s="67"/>
      <c r="R112" s="67"/>
      <c r="S112" s="67"/>
      <c r="T112" s="67"/>
      <c r="U112" s="67"/>
      <c r="V112" s="67"/>
      <c r="W112" s="67"/>
      <c r="X112" s="67"/>
      <c r="Y112" s="13"/>
      <c r="Z112" s="67"/>
    </row>
    <row r="113" spans="1:26" x14ac:dyDescent="0.3">
      <c r="A113" s="67" t="s">
        <v>4746</v>
      </c>
      <c r="B113" s="67" t="s">
        <v>4747</v>
      </c>
      <c r="C113" s="67" t="s">
        <v>124</v>
      </c>
      <c r="D113" s="68"/>
      <c r="E113" s="68"/>
      <c r="F113" s="68"/>
      <c r="G113" s="68"/>
      <c r="H113" s="68"/>
      <c r="I113" s="68"/>
      <c r="J113" s="68"/>
      <c r="K113" s="13">
        <v>0.13952999999999999</v>
      </c>
      <c r="L113" s="13">
        <v>0.16014</v>
      </c>
      <c r="M113" s="13">
        <v>0.14401</v>
      </c>
      <c r="N113" s="13">
        <v>0.13303000000000001</v>
      </c>
      <c r="O113" s="67"/>
      <c r="P113" s="67"/>
      <c r="Q113" s="67"/>
      <c r="R113" s="67"/>
      <c r="S113" s="67"/>
      <c r="T113" s="67"/>
      <c r="U113" s="67"/>
      <c r="V113" s="67"/>
      <c r="W113" s="67"/>
      <c r="X113" s="67"/>
      <c r="Y113" s="13"/>
      <c r="Z113" s="67"/>
    </row>
    <row r="114" spans="1:26" x14ac:dyDescent="0.3">
      <c r="A114" s="67" t="s">
        <v>173</v>
      </c>
      <c r="B114" s="67" t="s">
        <v>174</v>
      </c>
      <c r="C114" s="67" t="s">
        <v>124</v>
      </c>
      <c r="D114" s="13">
        <v>1.3347500000000001</v>
      </c>
      <c r="E114" s="13">
        <v>1.48353</v>
      </c>
      <c r="F114" s="13">
        <v>1.58342</v>
      </c>
      <c r="G114" s="13">
        <v>1.8794</v>
      </c>
      <c r="H114" s="13">
        <v>1.8498000000000001</v>
      </c>
      <c r="I114" s="13">
        <v>1.7414099999999999</v>
      </c>
      <c r="J114" s="13">
        <v>1.9698899999999999</v>
      </c>
      <c r="K114" s="13">
        <v>0.11022</v>
      </c>
      <c r="L114" s="13">
        <v>0.10528</v>
      </c>
      <c r="M114" s="13">
        <v>0.11158999999999999</v>
      </c>
      <c r="N114" s="13">
        <v>0.12409000000000001</v>
      </c>
      <c r="O114" s="67"/>
      <c r="P114" s="67"/>
      <c r="Q114" s="67"/>
      <c r="R114" s="67"/>
      <c r="S114" s="67"/>
      <c r="T114" s="67"/>
      <c r="U114" s="67"/>
      <c r="V114" s="67"/>
      <c r="W114" s="67"/>
      <c r="X114" s="67"/>
      <c r="Y114" s="13"/>
      <c r="Z114" s="67"/>
    </row>
    <row r="115" spans="1:26" x14ac:dyDescent="0.3">
      <c r="A115" s="67" t="s">
        <v>4738</v>
      </c>
      <c r="B115" s="67" t="s">
        <v>4739</v>
      </c>
      <c r="C115" s="67" t="s">
        <v>124</v>
      </c>
      <c r="D115" s="68"/>
      <c r="E115" s="68"/>
      <c r="F115" s="68"/>
      <c r="G115" s="68"/>
      <c r="H115" s="68"/>
      <c r="I115" s="68"/>
      <c r="J115" s="68"/>
      <c r="K115" s="13">
        <v>0.23099</v>
      </c>
      <c r="L115" s="13">
        <v>0.13414000000000001</v>
      </c>
      <c r="M115" s="13">
        <v>0.12786</v>
      </c>
      <c r="N115" s="13">
        <v>0.12262000000000001</v>
      </c>
      <c r="O115" s="67"/>
      <c r="P115" s="67"/>
      <c r="Q115" s="67"/>
      <c r="R115" s="67"/>
      <c r="S115" s="67"/>
      <c r="T115" s="67"/>
      <c r="U115" s="67"/>
      <c r="V115" s="67"/>
      <c r="W115" s="67"/>
      <c r="X115" s="13"/>
      <c r="Y115" s="67"/>
      <c r="Z115" s="67"/>
    </row>
    <row r="116" spans="1:26" x14ac:dyDescent="0.3">
      <c r="A116" s="67" t="s">
        <v>4748</v>
      </c>
      <c r="B116" s="67" t="s">
        <v>4749</v>
      </c>
      <c r="C116" s="67" t="s">
        <v>124</v>
      </c>
      <c r="D116" s="68"/>
      <c r="E116" s="68"/>
      <c r="F116" s="68"/>
      <c r="G116" s="68"/>
      <c r="H116" s="68"/>
      <c r="I116" s="68"/>
      <c r="J116" s="68"/>
      <c r="K116" s="13">
        <v>0.13242000000000001</v>
      </c>
      <c r="L116" s="13">
        <v>0.12069000000000001</v>
      </c>
      <c r="M116" s="13">
        <v>0.11287</v>
      </c>
      <c r="N116" s="13">
        <v>0.11711000000000001</v>
      </c>
      <c r="O116" s="67"/>
      <c r="P116" s="68"/>
      <c r="Q116" s="13"/>
      <c r="R116" s="13"/>
      <c r="S116" s="13"/>
      <c r="T116" s="13"/>
      <c r="U116" s="13"/>
      <c r="V116" s="13"/>
      <c r="W116" s="13"/>
      <c r="X116" s="13"/>
      <c r="Y116" s="67"/>
      <c r="Z116" s="67"/>
    </row>
    <row r="117" spans="1:26" x14ac:dyDescent="0.3">
      <c r="A117" s="67" t="s">
        <v>229</v>
      </c>
      <c r="B117" s="67" t="s">
        <v>230</v>
      </c>
      <c r="C117" s="67" t="s">
        <v>124</v>
      </c>
      <c r="D117" s="13">
        <v>0.67466000000000004</v>
      </c>
      <c r="E117" s="13">
        <v>0.70784999999999998</v>
      </c>
      <c r="F117" s="13">
        <v>0.86004999999999998</v>
      </c>
      <c r="G117" s="13">
        <v>0.96245000000000003</v>
      </c>
      <c r="H117" s="13">
        <v>0.82691999999999999</v>
      </c>
      <c r="I117" s="13">
        <v>0.80145999999999995</v>
      </c>
      <c r="J117" s="13">
        <v>0.79652999999999996</v>
      </c>
      <c r="K117" s="68"/>
      <c r="L117" s="68"/>
      <c r="M117" s="68"/>
      <c r="N117" s="13">
        <v>8.498E-2</v>
      </c>
      <c r="O117" s="67"/>
      <c r="P117" s="68"/>
      <c r="Q117" s="13"/>
      <c r="R117" s="13"/>
      <c r="S117" s="13"/>
      <c r="T117" s="13"/>
      <c r="U117" s="13"/>
      <c r="V117" s="13"/>
      <c r="W117" s="13"/>
      <c r="X117" s="13"/>
      <c r="Y117" s="67"/>
      <c r="Z117" s="67"/>
    </row>
    <row r="118" spans="1:26" x14ac:dyDescent="0.3">
      <c r="A118" s="67" t="s">
        <v>255</v>
      </c>
      <c r="B118" s="67" t="s">
        <v>256</v>
      </c>
      <c r="C118" s="67" t="s">
        <v>124</v>
      </c>
      <c r="D118" s="13">
        <v>0.54066999999999998</v>
      </c>
      <c r="E118" s="13">
        <v>0.57089999999999996</v>
      </c>
      <c r="F118" s="13">
        <v>0.53996999999999995</v>
      </c>
      <c r="G118" s="13">
        <v>0.70428999999999997</v>
      </c>
      <c r="H118" s="13">
        <v>0.69491999999999998</v>
      </c>
      <c r="I118" s="13">
        <v>0.67339000000000004</v>
      </c>
      <c r="J118" s="13">
        <v>0.66873000000000005</v>
      </c>
      <c r="K118" s="13">
        <v>8.5309999999999997E-2</v>
      </c>
      <c r="L118" s="13">
        <v>7.7549999999999994E-2</v>
      </c>
      <c r="M118" s="13">
        <v>7.5700000000000003E-2</v>
      </c>
      <c r="N118" s="13">
        <v>7.1779999999999997E-2</v>
      </c>
      <c r="O118" s="67"/>
      <c r="P118" s="67"/>
      <c r="Q118" s="67"/>
      <c r="R118" s="67"/>
      <c r="S118" s="67"/>
      <c r="T118" s="67"/>
      <c r="U118" s="67"/>
      <c r="V118" s="67"/>
      <c r="W118" s="67"/>
      <c r="X118" s="13"/>
      <c r="Y118" s="67"/>
      <c r="Z118" s="67"/>
    </row>
    <row r="119" spans="1:26" x14ac:dyDescent="0.3">
      <c r="A119" s="67" t="s">
        <v>4754</v>
      </c>
      <c r="B119" s="67" t="s">
        <v>4755</v>
      </c>
      <c r="C119" s="67" t="s">
        <v>124</v>
      </c>
      <c r="D119" s="68"/>
      <c r="E119" s="68"/>
      <c r="F119" s="68"/>
      <c r="G119" s="68"/>
      <c r="H119" s="68"/>
      <c r="I119" s="68"/>
      <c r="J119" s="68"/>
      <c r="K119" s="13">
        <v>7.4539999999999995E-2</v>
      </c>
      <c r="L119" s="13">
        <v>7.5289999999999996E-2</v>
      </c>
      <c r="M119" s="13">
        <v>8.029E-2</v>
      </c>
      <c r="N119" s="13">
        <v>6.8699999999999997E-2</v>
      </c>
      <c r="O119" s="67"/>
      <c r="P119" s="68"/>
      <c r="Q119" s="13"/>
      <c r="R119" s="13"/>
      <c r="S119" s="13"/>
      <c r="T119" s="13"/>
      <c r="U119" s="13"/>
      <c r="V119" s="13"/>
      <c r="W119" s="13"/>
      <c r="X119" s="13"/>
      <c r="Y119" s="67"/>
      <c r="Z119" s="67"/>
    </row>
    <row r="120" spans="1:26" x14ac:dyDescent="0.3">
      <c r="A120" s="67" t="s">
        <v>4752</v>
      </c>
      <c r="B120" s="67" t="s">
        <v>4753</v>
      </c>
      <c r="C120" s="67" t="s">
        <v>124</v>
      </c>
      <c r="D120" s="68"/>
      <c r="E120" s="68"/>
      <c r="F120" s="68"/>
      <c r="G120" s="68"/>
      <c r="H120" s="68"/>
      <c r="I120" s="68"/>
      <c r="J120" s="68"/>
      <c r="K120" s="13">
        <v>7.4719999999999995E-2</v>
      </c>
      <c r="L120" s="13">
        <v>7.3889999999999997E-2</v>
      </c>
      <c r="M120" s="13">
        <v>7.1919999999999998E-2</v>
      </c>
      <c r="N120" s="13">
        <v>6.6960000000000006E-2</v>
      </c>
      <c r="O120" s="67"/>
      <c r="P120" s="67"/>
      <c r="Q120" s="67"/>
      <c r="R120" s="67"/>
      <c r="S120" s="67"/>
      <c r="T120" s="67"/>
      <c r="U120" s="67"/>
      <c r="V120" s="67"/>
      <c r="W120" s="67"/>
      <c r="X120" s="13"/>
      <c r="Y120" s="67"/>
      <c r="Z120" s="67"/>
    </row>
    <row r="121" spans="1:26" x14ac:dyDescent="0.3">
      <c r="A121" s="68"/>
      <c r="B121" s="67" t="s">
        <v>5176</v>
      </c>
      <c r="C121" s="67" t="s">
        <v>5177</v>
      </c>
      <c r="D121" s="68"/>
      <c r="E121" s="68"/>
      <c r="F121" s="68"/>
      <c r="G121" s="68"/>
      <c r="H121" s="68"/>
      <c r="I121" s="68"/>
      <c r="J121" s="68"/>
      <c r="K121" s="68"/>
      <c r="L121" s="68"/>
      <c r="M121" s="68"/>
      <c r="N121" s="13">
        <v>9.1599999999999997E-3</v>
      </c>
      <c r="O121" s="67"/>
      <c r="P121" s="67"/>
      <c r="Q121" s="67"/>
      <c r="R121" s="67"/>
      <c r="S121" s="67"/>
      <c r="T121" s="67"/>
      <c r="U121" s="67"/>
      <c r="V121" s="67"/>
      <c r="W121" s="67"/>
      <c r="X121" s="13"/>
      <c r="Y121" s="67"/>
      <c r="Z121" s="67"/>
    </row>
    <row r="122" spans="1:26" x14ac:dyDescent="0.3">
      <c r="A122" s="68"/>
      <c r="B122" s="67" t="s">
        <v>298</v>
      </c>
      <c r="C122" s="67" t="s">
        <v>222</v>
      </c>
      <c r="D122" s="68"/>
      <c r="E122" s="68"/>
      <c r="F122" s="68"/>
      <c r="G122" s="68"/>
      <c r="H122" s="68"/>
      <c r="I122" s="68"/>
      <c r="J122" s="68"/>
      <c r="K122" s="68"/>
      <c r="L122" s="68"/>
      <c r="M122" s="68"/>
      <c r="N122" s="13">
        <v>4.7000000000000002E-3</v>
      </c>
      <c r="O122" s="67"/>
      <c r="P122" s="67"/>
      <c r="Q122" s="67"/>
      <c r="R122" s="67"/>
      <c r="S122" s="67"/>
      <c r="T122" s="67"/>
      <c r="U122" s="67"/>
      <c r="V122" s="67"/>
      <c r="W122" s="67"/>
      <c r="X122" s="13"/>
      <c r="Y122" s="67"/>
      <c r="Z122" s="67"/>
    </row>
    <row r="123" spans="1:26" x14ac:dyDescent="0.3">
      <c r="A123" s="68"/>
      <c r="B123" s="67" t="s">
        <v>309</v>
      </c>
      <c r="C123" s="67" t="s">
        <v>222</v>
      </c>
      <c r="D123" s="68"/>
      <c r="E123" s="68"/>
      <c r="F123" s="68"/>
      <c r="G123" s="68"/>
      <c r="H123" s="68"/>
      <c r="I123" s="68"/>
      <c r="J123" s="68"/>
      <c r="K123" s="68"/>
      <c r="L123" s="68"/>
      <c r="M123" s="68"/>
      <c r="N123" s="13">
        <v>8.0999999999999996E-4</v>
      </c>
      <c r="O123" s="67"/>
      <c r="P123" s="67"/>
      <c r="Q123" s="67"/>
      <c r="R123" s="67"/>
      <c r="S123" s="67"/>
      <c r="T123" s="67"/>
      <c r="U123" s="67"/>
      <c r="V123" s="67"/>
      <c r="W123" s="67"/>
      <c r="X123" s="13"/>
      <c r="Y123" s="67"/>
      <c r="Z123" s="67"/>
    </row>
    <row r="124" spans="1:26" x14ac:dyDescent="0.3">
      <c r="A124" s="68"/>
      <c r="B124" s="67" t="s">
        <v>310</v>
      </c>
      <c r="C124" s="67" t="s">
        <v>222</v>
      </c>
      <c r="D124" s="68"/>
      <c r="E124" s="68"/>
      <c r="F124" s="68"/>
      <c r="G124" s="68"/>
      <c r="H124" s="68"/>
      <c r="I124" s="68"/>
      <c r="J124" s="68"/>
      <c r="K124" s="68"/>
      <c r="L124" s="68"/>
      <c r="M124" s="68"/>
      <c r="N124" s="13">
        <v>5.0000000000000001E-4</v>
      </c>
      <c r="O124" s="67"/>
      <c r="P124" s="67"/>
      <c r="Q124" s="67"/>
      <c r="R124" s="67"/>
      <c r="S124" s="67"/>
      <c r="T124" s="67"/>
      <c r="U124" s="67"/>
      <c r="V124" s="67"/>
      <c r="W124" s="67"/>
      <c r="X124" s="13"/>
      <c r="Y124" s="67"/>
      <c r="Z124" s="67"/>
    </row>
    <row r="125" spans="1:26" x14ac:dyDescent="0.3">
      <c r="A125" s="68"/>
      <c r="B125" s="67" t="s">
        <v>311</v>
      </c>
      <c r="C125" s="67" t="s">
        <v>222</v>
      </c>
      <c r="D125" s="68"/>
      <c r="E125" s="68"/>
      <c r="F125" s="68"/>
      <c r="G125" s="68"/>
      <c r="H125" s="68"/>
      <c r="I125" s="68"/>
      <c r="J125" s="68"/>
      <c r="K125" s="68"/>
      <c r="L125" s="68"/>
      <c r="M125" s="68"/>
      <c r="N125" s="13">
        <v>1.6000000000000001E-4</v>
      </c>
      <c r="O125" s="67"/>
      <c r="P125" s="67"/>
      <c r="Q125" s="67"/>
      <c r="R125" s="67"/>
      <c r="S125" s="67"/>
      <c r="T125" s="67"/>
      <c r="U125" s="67"/>
      <c r="V125" s="67"/>
      <c r="W125" s="13"/>
      <c r="X125" s="67"/>
      <c r="Y125" s="67"/>
      <c r="Z125" s="67"/>
    </row>
    <row r="126" spans="1:26" x14ac:dyDescent="0.3">
      <c r="A126" s="68"/>
      <c r="B126" s="67" t="s">
        <v>313</v>
      </c>
      <c r="C126" s="67" t="s">
        <v>314</v>
      </c>
      <c r="D126" s="68"/>
      <c r="E126" s="68"/>
      <c r="F126" s="68"/>
      <c r="G126" s="68"/>
      <c r="H126" s="68"/>
      <c r="I126" s="68"/>
      <c r="J126" s="68"/>
      <c r="K126" s="68"/>
      <c r="L126" s="68"/>
      <c r="M126" s="68"/>
      <c r="N126" s="13">
        <v>0</v>
      </c>
      <c r="O126" s="67"/>
      <c r="P126" s="67"/>
      <c r="Q126" s="67"/>
      <c r="R126" s="67"/>
      <c r="S126" s="67"/>
      <c r="T126" s="67"/>
      <c r="U126" s="67"/>
      <c r="V126" s="67"/>
      <c r="W126" s="13"/>
      <c r="X126" s="67"/>
      <c r="Y126" s="67"/>
      <c r="Z126" s="67"/>
    </row>
    <row r="127" spans="1:26" x14ac:dyDescent="0.3">
      <c r="A127" s="68"/>
      <c r="B127" s="67" t="s">
        <v>221</v>
      </c>
      <c r="C127" s="67" t="s">
        <v>222</v>
      </c>
      <c r="D127" s="68"/>
      <c r="E127" s="68"/>
      <c r="F127" s="68"/>
      <c r="G127" s="68"/>
      <c r="H127" s="68"/>
      <c r="I127" s="68"/>
      <c r="J127" s="68"/>
      <c r="K127" s="68"/>
      <c r="L127" s="68"/>
      <c r="M127" s="68"/>
      <c r="N127" s="13">
        <v>-8.8260000000000005E-2</v>
      </c>
      <c r="O127" s="67"/>
      <c r="P127" s="67"/>
      <c r="Q127" s="67"/>
      <c r="R127" s="67"/>
      <c r="S127" s="67"/>
      <c r="T127" s="67"/>
      <c r="U127" s="67"/>
      <c r="V127" s="67"/>
      <c r="W127" s="13"/>
      <c r="X127" s="67"/>
      <c r="Y127" s="67"/>
      <c r="Z127" s="67"/>
    </row>
    <row r="128" spans="1:26" x14ac:dyDescent="0.3">
      <c r="A128" s="68"/>
      <c r="B128" s="67" t="s">
        <v>291</v>
      </c>
      <c r="C128" s="67" t="s">
        <v>222</v>
      </c>
      <c r="D128" s="68"/>
      <c r="E128" s="68"/>
      <c r="F128" s="68"/>
      <c r="G128" s="68"/>
      <c r="H128" s="68"/>
      <c r="I128" s="68"/>
      <c r="J128" s="68"/>
      <c r="K128" s="68"/>
      <c r="L128" s="68"/>
      <c r="M128" s="13">
        <v>0.16511000000000001</v>
      </c>
      <c r="N128" s="68"/>
      <c r="O128" s="67"/>
      <c r="P128" s="67"/>
      <c r="Q128" s="67"/>
      <c r="R128" s="67"/>
      <c r="S128" s="67"/>
      <c r="T128" s="67"/>
      <c r="U128" s="67"/>
      <c r="V128" s="67"/>
      <c r="W128" s="13"/>
      <c r="X128" s="67"/>
      <c r="Y128" s="67"/>
      <c r="Z128" s="67"/>
    </row>
    <row r="129" spans="1:26" x14ac:dyDescent="0.3">
      <c r="A129" s="68"/>
      <c r="B129" s="67" t="s">
        <v>309</v>
      </c>
      <c r="C129" s="67" t="s">
        <v>222</v>
      </c>
      <c r="D129" s="68"/>
      <c r="E129" s="68"/>
      <c r="F129" s="68"/>
      <c r="G129" s="68"/>
      <c r="H129" s="68"/>
      <c r="I129" s="68"/>
      <c r="J129" s="68"/>
      <c r="K129" s="68"/>
      <c r="L129" s="68"/>
      <c r="M129" s="13">
        <v>5.5140000000000002E-2</v>
      </c>
      <c r="N129" s="68"/>
      <c r="O129" s="67"/>
      <c r="P129" s="67"/>
      <c r="Q129" s="67"/>
      <c r="R129" s="67"/>
      <c r="S129" s="67"/>
      <c r="T129" s="67"/>
      <c r="U129" s="67"/>
      <c r="V129" s="67"/>
      <c r="W129" s="13"/>
      <c r="X129" s="67"/>
      <c r="Y129" s="67"/>
      <c r="Z129" s="67"/>
    </row>
    <row r="130" spans="1:26" x14ac:dyDescent="0.3">
      <c r="A130" s="68"/>
      <c r="B130" s="67" t="s">
        <v>312</v>
      </c>
      <c r="C130" s="67" t="s">
        <v>222</v>
      </c>
      <c r="D130" s="68"/>
      <c r="E130" s="68"/>
      <c r="F130" s="68"/>
      <c r="G130" s="68"/>
      <c r="H130" s="68"/>
      <c r="I130" s="68"/>
      <c r="J130" s="68"/>
      <c r="K130" s="68"/>
      <c r="L130" s="68"/>
      <c r="M130" s="13">
        <v>5.1740000000000001E-2</v>
      </c>
      <c r="N130" s="68"/>
      <c r="O130" s="67"/>
      <c r="P130" s="67"/>
      <c r="Q130" s="67"/>
      <c r="R130" s="67"/>
      <c r="S130" s="67"/>
      <c r="T130" s="67"/>
      <c r="U130" s="67"/>
      <c r="V130" s="67"/>
      <c r="W130" s="13"/>
      <c r="X130" s="67"/>
      <c r="Y130" s="67"/>
      <c r="Z130" s="67"/>
    </row>
    <row r="131" spans="1:26" x14ac:dyDescent="0.3">
      <c r="A131" s="68"/>
      <c r="B131" s="67" t="s">
        <v>221</v>
      </c>
      <c r="C131" s="67" t="s">
        <v>222</v>
      </c>
      <c r="D131" s="68"/>
      <c r="E131" s="68"/>
      <c r="F131" s="68"/>
      <c r="G131" s="68"/>
      <c r="H131" s="68"/>
      <c r="I131" s="68"/>
      <c r="J131" s="68"/>
      <c r="K131" s="68"/>
      <c r="L131" s="68"/>
      <c r="M131" s="13">
        <v>5.0689999999999999E-2</v>
      </c>
      <c r="N131" s="68"/>
      <c r="O131" s="67"/>
      <c r="P131" s="67"/>
      <c r="Q131" s="67"/>
      <c r="R131" s="67"/>
      <c r="S131" s="67"/>
      <c r="T131" s="67"/>
      <c r="U131" s="67"/>
      <c r="V131" s="67"/>
      <c r="W131" s="13"/>
      <c r="X131" s="67"/>
      <c r="Y131" s="67"/>
      <c r="Z131" s="67"/>
    </row>
    <row r="132" spans="1:26" x14ac:dyDescent="0.3">
      <c r="A132" s="68"/>
      <c r="B132" s="67" t="s">
        <v>310</v>
      </c>
      <c r="C132" s="67" t="s">
        <v>222</v>
      </c>
      <c r="D132" s="68"/>
      <c r="E132" s="68"/>
      <c r="F132" s="68"/>
      <c r="G132" s="68"/>
      <c r="H132" s="68"/>
      <c r="I132" s="68"/>
      <c r="J132" s="68"/>
      <c r="K132" s="68"/>
      <c r="L132" s="68"/>
      <c r="M132" s="13">
        <v>1.95E-2</v>
      </c>
      <c r="N132" s="68"/>
      <c r="O132" s="67"/>
      <c r="P132" s="67"/>
      <c r="Q132" s="67"/>
      <c r="R132" s="67"/>
      <c r="S132" s="67"/>
      <c r="T132" s="67"/>
      <c r="U132" s="67"/>
      <c r="V132" s="67"/>
      <c r="W132" s="13"/>
      <c r="X132" s="67"/>
      <c r="Y132" s="67"/>
      <c r="Z132" s="67"/>
    </row>
    <row r="133" spans="1:26" x14ac:dyDescent="0.3">
      <c r="A133" s="68"/>
      <c r="B133" s="67" t="s">
        <v>298</v>
      </c>
      <c r="C133" s="67" t="s">
        <v>222</v>
      </c>
      <c r="D133" s="68"/>
      <c r="E133" s="68"/>
      <c r="F133" s="68"/>
      <c r="G133" s="68"/>
      <c r="H133" s="68"/>
      <c r="I133" s="68"/>
      <c r="J133" s="68"/>
      <c r="K133" s="68"/>
      <c r="L133" s="68"/>
      <c r="M133" s="13">
        <v>1.389E-2</v>
      </c>
      <c r="N133" s="68"/>
      <c r="O133" s="67"/>
      <c r="P133" s="68"/>
      <c r="Q133" s="13"/>
      <c r="R133" s="13"/>
      <c r="S133" s="13"/>
      <c r="T133" s="13"/>
      <c r="U133" s="13"/>
      <c r="V133" s="13"/>
      <c r="W133" s="67"/>
      <c r="X133" s="67"/>
      <c r="Y133" s="67"/>
      <c r="Z133" s="67"/>
    </row>
    <row r="134" spans="1:26" x14ac:dyDescent="0.3">
      <c r="A134" s="68"/>
      <c r="B134" s="67" t="s">
        <v>311</v>
      </c>
      <c r="C134" s="67" t="s">
        <v>222</v>
      </c>
      <c r="D134" s="68"/>
      <c r="E134" s="68"/>
      <c r="F134" s="68"/>
      <c r="G134" s="68"/>
      <c r="H134" s="68"/>
      <c r="I134" s="68"/>
      <c r="J134" s="68"/>
      <c r="K134" s="68"/>
      <c r="L134" s="68"/>
      <c r="M134" s="13">
        <v>1.7000000000000001E-4</v>
      </c>
      <c r="N134" s="68"/>
      <c r="O134" s="67"/>
      <c r="P134" s="67"/>
      <c r="Q134" s="67"/>
      <c r="R134" s="67"/>
      <c r="S134" s="67"/>
      <c r="T134" s="67"/>
      <c r="U134" s="67"/>
      <c r="V134" s="13"/>
      <c r="W134" s="67"/>
      <c r="X134" s="67"/>
      <c r="Y134" s="67"/>
      <c r="Z134" s="67"/>
    </row>
    <row r="135" spans="1:26" x14ac:dyDescent="0.3">
      <c r="A135" s="68"/>
      <c r="B135" s="67" t="s">
        <v>313</v>
      </c>
      <c r="C135" s="67" t="s">
        <v>314</v>
      </c>
      <c r="D135" s="68"/>
      <c r="E135" s="68"/>
      <c r="F135" s="68"/>
      <c r="G135" s="68"/>
      <c r="H135" s="68"/>
      <c r="I135" s="68"/>
      <c r="J135" s="68"/>
      <c r="K135" s="68"/>
      <c r="L135" s="68"/>
      <c r="M135" s="13">
        <v>0</v>
      </c>
      <c r="N135" s="68"/>
      <c r="O135" s="67"/>
      <c r="P135" s="68"/>
      <c r="Q135" s="13"/>
      <c r="R135" s="13"/>
      <c r="S135" s="13"/>
      <c r="T135" s="13"/>
      <c r="U135" s="13"/>
      <c r="V135" s="13"/>
      <c r="W135" s="67"/>
      <c r="X135" s="67"/>
      <c r="Y135" s="67"/>
      <c r="Z135" s="67"/>
    </row>
    <row r="136" spans="1:26" x14ac:dyDescent="0.3">
      <c r="A136" s="68"/>
      <c r="B136" s="67" t="s">
        <v>291</v>
      </c>
      <c r="C136" s="67" t="s">
        <v>222</v>
      </c>
      <c r="D136" s="68"/>
      <c r="E136" s="68"/>
      <c r="F136" s="68"/>
      <c r="G136" s="68"/>
      <c r="H136" s="68"/>
      <c r="I136" s="68"/>
      <c r="J136" s="68"/>
      <c r="K136" s="68"/>
      <c r="L136" s="13">
        <v>0.25245000000000001</v>
      </c>
      <c r="M136" s="68"/>
      <c r="N136" s="68"/>
      <c r="O136" s="67"/>
      <c r="P136" s="67"/>
      <c r="Q136" s="67"/>
      <c r="R136" s="67"/>
      <c r="S136" s="67"/>
      <c r="T136" s="67"/>
      <c r="U136" s="67"/>
      <c r="V136" s="13"/>
      <c r="W136" s="67"/>
      <c r="X136" s="67"/>
      <c r="Y136" s="67"/>
      <c r="Z136" s="67"/>
    </row>
    <row r="137" spans="1:26" x14ac:dyDescent="0.3">
      <c r="A137" s="68"/>
      <c r="B137" s="67" t="s">
        <v>309</v>
      </c>
      <c r="C137" s="67" t="s">
        <v>222</v>
      </c>
      <c r="D137" s="68"/>
      <c r="E137" s="68"/>
      <c r="F137" s="68"/>
      <c r="G137" s="68"/>
      <c r="H137" s="68"/>
      <c r="I137" s="68"/>
      <c r="J137" s="68"/>
      <c r="K137" s="68"/>
      <c r="L137" s="13">
        <v>5.6030000000000003E-2</v>
      </c>
      <c r="M137" s="68"/>
      <c r="N137" s="68"/>
      <c r="O137" s="67"/>
      <c r="P137" s="67"/>
      <c r="Q137" s="67"/>
      <c r="R137" s="67"/>
      <c r="S137" s="67"/>
      <c r="T137" s="67"/>
      <c r="U137" s="67"/>
      <c r="V137" s="13"/>
      <c r="W137" s="67"/>
      <c r="X137" s="67"/>
      <c r="Y137" s="67"/>
      <c r="Z137" s="67"/>
    </row>
    <row r="138" spans="1:26" x14ac:dyDescent="0.3">
      <c r="A138" s="68"/>
      <c r="B138" s="67" t="s">
        <v>310</v>
      </c>
      <c r="C138" s="67" t="s">
        <v>222</v>
      </c>
      <c r="D138" s="68"/>
      <c r="E138" s="68"/>
      <c r="F138" s="68"/>
      <c r="G138" s="68"/>
      <c r="H138" s="68"/>
      <c r="I138" s="68"/>
      <c r="J138" s="68"/>
      <c r="K138" s="68"/>
      <c r="L138" s="13">
        <v>5.3190000000000001E-2</v>
      </c>
      <c r="M138" s="68"/>
      <c r="N138" s="68"/>
      <c r="O138" s="67"/>
      <c r="P138" s="67"/>
      <c r="Q138" s="67"/>
      <c r="R138" s="67"/>
      <c r="S138" s="67"/>
      <c r="T138" s="67"/>
      <c r="U138" s="67"/>
      <c r="V138" s="13"/>
      <c r="W138" s="67"/>
      <c r="X138" s="67"/>
      <c r="Y138" s="67"/>
      <c r="Z138" s="67"/>
    </row>
    <row r="139" spans="1:26" x14ac:dyDescent="0.3">
      <c r="A139" s="68"/>
      <c r="B139" s="67" t="s">
        <v>312</v>
      </c>
      <c r="C139" s="67" t="s">
        <v>222</v>
      </c>
      <c r="D139" s="68"/>
      <c r="E139" s="68"/>
      <c r="F139" s="68"/>
      <c r="G139" s="68"/>
      <c r="H139" s="68"/>
      <c r="I139" s="68"/>
      <c r="J139" s="68"/>
      <c r="K139" s="68"/>
      <c r="L139" s="13">
        <v>4.4229999999999998E-2</v>
      </c>
      <c r="M139" s="68"/>
      <c r="N139" s="68"/>
      <c r="O139" s="67"/>
      <c r="P139" s="67"/>
      <c r="Q139" s="67"/>
      <c r="R139" s="67"/>
      <c r="S139" s="67"/>
      <c r="T139" s="67"/>
      <c r="U139" s="67"/>
      <c r="V139" s="13"/>
      <c r="W139" s="67"/>
      <c r="X139" s="67"/>
      <c r="Y139" s="67"/>
      <c r="Z139" s="67"/>
    </row>
    <row r="140" spans="1:26" x14ac:dyDescent="0.3">
      <c r="A140" s="68"/>
      <c r="B140" s="67" t="s">
        <v>298</v>
      </c>
      <c r="C140" s="67" t="s">
        <v>222</v>
      </c>
      <c r="D140" s="68"/>
      <c r="E140" s="68"/>
      <c r="F140" s="68"/>
      <c r="G140" s="68"/>
      <c r="H140" s="68"/>
      <c r="I140" s="68"/>
      <c r="J140" s="68"/>
      <c r="K140" s="68"/>
      <c r="L140" s="13">
        <v>1.4080000000000001E-2</v>
      </c>
      <c r="M140" s="68"/>
      <c r="N140" s="68"/>
      <c r="O140" s="67"/>
      <c r="P140" s="67"/>
      <c r="Q140" s="67"/>
      <c r="R140" s="67"/>
      <c r="S140" s="67"/>
      <c r="T140" s="67"/>
      <c r="U140" s="67"/>
      <c r="V140" s="13"/>
      <c r="W140" s="67"/>
      <c r="X140" s="67"/>
      <c r="Y140" s="67"/>
      <c r="Z140" s="67"/>
    </row>
    <row r="141" spans="1:26" x14ac:dyDescent="0.3">
      <c r="A141" s="68"/>
      <c r="B141" s="67" t="s">
        <v>311</v>
      </c>
      <c r="C141" s="67" t="s">
        <v>222</v>
      </c>
      <c r="D141" s="68"/>
      <c r="E141" s="68"/>
      <c r="F141" s="68"/>
      <c r="G141" s="68"/>
      <c r="H141" s="68"/>
      <c r="I141" s="68"/>
      <c r="J141" s="68"/>
      <c r="K141" s="68"/>
      <c r="L141" s="13">
        <v>1.7000000000000001E-4</v>
      </c>
      <c r="M141" s="68"/>
      <c r="N141" s="68"/>
      <c r="O141" s="67"/>
      <c r="P141" s="67"/>
      <c r="Q141" s="67"/>
      <c r="R141" s="67"/>
      <c r="S141" s="67"/>
      <c r="T141" s="67"/>
      <c r="U141" s="67"/>
      <c r="V141" s="13"/>
      <c r="W141" s="67"/>
      <c r="X141" s="67"/>
      <c r="Y141" s="67"/>
      <c r="Z141" s="67"/>
    </row>
    <row r="142" spans="1:26" x14ac:dyDescent="0.3">
      <c r="A142" s="68"/>
      <c r="B142" s="67" t="s">
        <v>221</v>
      </c>
      <c r="C142" s="67" t="s">
        <v>222</v>
      </c>
      <c r="D142" s="68"/>
      <c r="E142" s="68"/>
      <c r="F142" s="68"/>
      <c r="G142" s="68"/>
      <c r="H142" s="68"/>
      <c r="I142" s="68"/>
      <c r="J142" s="68"/>
      <c r="K142" s="68"/>
      <c r="L142" s="13">
        <v>-4.9009999999999998E-2</v>
      </c>
      <c r="M142" s="68"/>
      <c r="N142" s="68"/>
      <c r="O142" s="67"/>
      <c r="P142" s="67"/>
      <c r="Q142" s="67"/>
      <c r="R142" s="67"/>
      <c r="S142" s="67"/>
      <c r="T142" s="67"/>
      <c r="U142" s="67"/>
      <c r="V142" s="13"/>
      <c r="W142" s="67"/>
      <c r="X142" s="67"/>
      <c r="Y142" s="67"/>
      <c r="Z142" s="67"/>
    </row>
    <row r="143" spans="1:26" x14ac:dyDescent="0.3">
      <c r="A143" s="67" t="s">
        <v>328</v>
      </c>
      <c r="B143" s="67" t="s">
        <v>329</v>
      </c>
      <c r="C143" s="67" t="s">
        <v>124</v>
      </c>
      <c r="D143" s="68"/>
      <c r="E143" s="68"/>
      <c r="F143" s="68"/>
      <c r="G143" s="68"/>
      <c r="H143" s="68"/>
      <c r="I143" s="68"/>
      <c r="J143" s="68"/>
      <c r="K143" s="13">
        <v>0.55120999999999998</v>
      </c>
      <c r="L143" s="68"/>
      <c r="M143" s="68"/>
      <c r="N143" s="68"/>
      <c r="O143" s="67"/>
      <c r="P143" s="67"/>
      <c r="Q143" s="67"/>
      <c r="R143" s="67"/>
      <c r="S143" s="67"/>
      <c r="T143" s="67"/>
      <c r="U143" s="13"/>
      <c r="V143" s="67"/>
      <c r="W143" s="67"/>
      <c r="X143" s="67"/>
      <c r="Y143" s="67"/>
      <c r="Z143" s="67"/>
    </row>
    <row r="144" spans="1:26" x14ac:dyDescent="0.3">
      <c r="A144" s="68"/>
      <c r="B144" s="67" t="s">
        <v>221</v>
      </c>
      <c r="C144" s="67" t="s">
        <v>222</v>
      </c>
      <c r="D144" s="68"/>
      <c r="E144" s="68"/>
      <c r="F144" s="68"/>
      <c r="G144" s="68"/>
      <c r="H144" s="68"/>
      <c r="I144" s="68"/>
      <c r="J144" s="68"/>
      <c r="K144" s="13">
        <v>0.42992000000000002</v>
      </c>
      <c r="L144" s="68"/>
      <c r="M144" s="68"/>
      <c r="N144" s="68"/>
      <c r="O144" s="67"/>
      <c r="P144" s="67"/>
      <c r="Q144" s="67"/>
      <c r="R144" s="67"/>
      <c r="S144" s="67"/>
      <c r="T144" s="67"/>
      <c r="U144" s="13"/>
      <c r="V144" s="67"/>
      <c r="W144" s="67"/>
      <c r="X144" s="67"/>
      <c r="Y144" s="67"/>
      <c r="Z144" s="67"/>
    </row>
    <row r="145" spans="1:26" x14ac:dyDescent="0.3">
      <c r="A145" s="67" t="s">
        <v>157</v>
      </c>
      <c r="B145" s="67" t="s">
        <v>158</v>
      </c>
      <c r="C145" s="67" t="s">
        <v>124</v>
      </c>
      <c r="D145" s="13">
        <v>1.7372000000000001</v>
      </c>
      <c r="E145" s="13">
        <v>1.6207800000000001</v>
      </c>
      <c r="F145" s="13">
        <v>1.5647800000000001</v>
      </c>
      <c r="G145" s="13">
        <v>1.4217299999999999</v>
      </c>
      <c r="H145" s="13">
        <v>1.49962</v>
      </c>
      <c r="I145" s="13">
        <v>1.6348800000000001</v>
      </c>
      <c r="J145" s="13">
        <v>1.6400699999999999</v>
      </c>
      <c r="K145" s="13">
        <v>0.23566999999999999</v>
      </c>
      <c r="L145" s="68"/>
      <c r="M145" s="68"/>
      <c r="N145" s="68"/>
      <c r="O145" s="67"/>
      <c r="P145" s="67"/>
      <c r="Q145" s="67"/>
      <c r="R145" s="67"/>
      <c r="S145" s="67"/>
      <c r="T145" s="67"/>
      <c r="U145" s="13"/>
      <c r="V145" s="67"/>
      <c r="W145" s="67"/>
      <c r="X145" s="67"/>
      <c r="Y145" s="67"/>
      <c r="Z145" s="67"/>
    </row>
    <row r="146" spans="1:26" x14ac:dyDescent="0.3">
      <c r="A146" s="68"/>
      <c r="B146" s="67" t="s">
        <v>298</v>
      </c>
      <c r="C146" s="67" t="s">
        <v>222</v>
      </c>
      <c r="D146" s="68"/>
      <c r="E146" s="68"/>
      <c r="F146" s="68"/>
      <c r="G146" s="68"/>
      <c r="H146" s="68"/>
      <c r="I146" s="68"/>
      <c r="J146" s="68"/>
      <c r="K146" s="13">
        <v>0.12984000000000001</v>
      </c>
      <c r="L146" s="68"/>
      <c r="M146" s="68"/>
      <c r="N146" s="68"/>
      <c r="O146" s="67"/>
      <c r="P146" s="67"/>
      <c r="Q146" s="67"/>
      <c r="R146" s="67"/>
      <c r="S146" s="67"/>
      <c r="T146" s="67"/>
      <c r="U146" s="13"/>
      <c r="V146" s="67"/>
      <c r="W146" s="67"/>
      <c r="X146" s="67"/>
      <c r="Y146" s="67"/>
      <c r="Z146" s="67"/>
    </row>
    <row r="147" spans="1:26" x14ac:dyDescent="0.3">
      <c r="A147" s="67" t="s">
        <v>4750</v>
      </c>
      <c r="B147" s="67" t="s">
        <v>4751</v>
      </c>
      <c r="C147" s="67" t="s">
        <v>124</v>
      </c>
      <c r="D147" s="68"/>
      <c r="E147" s="68"/>
      <c r="F147" s="68"/>
      <c r="G147" s="68"/>
      <c r="H147" s="68"/>
      <c r="I147" s="68"/>
      <c r="J147" s="68"/>
      <c r="K147" s="13">
        <v>9.0789999999999996E-2</v>
      </c>
      <c r="L147" s="68"/>
      <c r="M147" s="68"/>
      <c r="N147" s="68"/>
      <c r="O147" s="67"/>
      <c r="P147" s="67"/>
      <c r="Q147" s="67"/>
      <c r="R147" s="67"/>
      <c r="S147" s="67"/>
      <c r="T147" s="67"/>
      <c r="U147" s="13"/>
      <c r="V147" s="67"/>
      <c r="W147" s="67"/>
      <c r="X147" s="67"/>
      <c r="Y147" s="67"/>
      <c r="Z147" s="67"/>
    </row>
    <row r="148" spans="1:26" x14ac:dyDescent="0.3">
      <c r="A148" s="68"/>
      <c r="B148" s="67" t="s">
        <v>312</v>
      </c>
      <c r="C148" s="67" t="s">
        <v>222</v>
      </c>
      <c r="D148" s="68"/>
      <c r="E148" s="68"/>
      <c r="F148" s="68"/>
      <c r="G148" s="68"/>
      <c r="H148" s="68"/>
      <c r="I148" s="68"/>
      <c r="J148" s="68"/>
      <c r="K148" s="13">
        <v>9.0179999999999996E-2</v>
      </c>
      <c r="L148" s="68"/>
      <c r="M148" s="68"/>
      <c r="N148" s="68"/>
      <c r="O148" s="67"/>
      <c r="P148" s="67"/>
      <c r="Q148" s="67"/>
      <c r="R148" s="67"/>
      <c r="S148" s="67"/>
      <c r="T148" s="67"/>
      <c r="U148" s="13"/>
      <c r="V148" s="67"/>
      <c r="W148" s="67"/>
      <c r="X148" s="67"/>
      <c r="Y148" s="67"/>
      <c r="Z148" s="67"/>
    </row>
    <row r="149" spans="1:26" x14ac:dyDescent="0.3">
      <c r="A149" s="68"/>
      <c r="B149" s="67" t="s">
        <v>291</v>
      </c>
      <c r="C149" s="67" t="s">
        <v>222</v>
      </c>
      <c r="D149" s="68"/>
      <c r="E149" s="68"/>
      <c r="F149" s="68"/>
      <c r="G149" s="68"/>
      <c r="H149" s="68"/>
      <c r="I149" s="68"/>
      <c r="J149" s="68"/>
      <c r="K149" s="13">
        <v>7.6399999999999996E-2</v>
      </c>
      <c r="L149" s="68"/>
      <c r="M149" s="68"/>
      <c r="N149" s="68"/>
      <c r="O149" s="67"/>
      <c r="P149" s="67"/>
      <c r="Q149" s="67"/>
      <c r="R149" s="67"/>
      <c r="S149" s="67"/>
      <c r="T149" s="67"/>
      <c r="U149" s="13"/>
      <c r="V149" s="67"/>
      <c r="W149" s="67"/>
      <c r="X149" s="67"/>
      <c r="Y149" s="67"/>
      <c r="Z149" s="67"/>
    </row>
    <row r="150" spans="1:26" x14ac:dyDescent="0.3">
      <c r="A150" s="67" t="s">
        <v>307</v>
      </c>
      <c r="B150" s="67" t="s">
        <v>308</v>
      </c>
      <c r="C150" s="67" t="s">
        <v>124</v>
      </c>
      <c r="D150" s="13">
        <v>4.0960000000000003E-2</v>
      </c>
      <c r="E150" s="13">
        <v>0.10972999999999999</v>
      </c>
      <c r="F150" s="13">
        <v>5.3330000000000002E-2</v>
      </c>
      <c r="G150" s="13">
        <v>5.2299999999999999E-2</v>
      </c>
      <c r="H150" s="13">
        <v>5.9389999999999998E-2</v>
      </c>
      <c r="I150" s="13">
        <v>6.2700000000000006E-2</v>
      </c>
      <c r="J150" s="13">
        <v>5.4539999999999998E-2</v>
      </c>
      <c r="K150" s="13">
        <v>7.4870000000000006E-2</v>
      </c>
      <c r="L150" s="68"/>
      <c r="M150" s="68"/>
      <c r="N150" s="68"/>
      <c r="O150" s="67"/>
      <c r="P150" s="67"/>
      <c r="Q150" s="67"/>
      <c r="R150" s="67"/>
      <c r="S150" s="67"/>
      <c r="T150" s="67"/>
      <c r="U150" s="13"/>
      <c r="V150" s="67"/>
      <c r="W150" s="67"/>
      <c r="X150" s="67"/>
      <c r="Y150" s="67"/>
      <c r="Z150" s="67"/>
    </row>
    <row r="151" spans="1:26" x14ac:dyDescent="0.3">
      <c r="A151" s="68"/>
      <c r="B151" s="67" t="s">
        <v>309</v>
      </c>
      <c r="C151" s="67" t="s">
        <v>222</v>
      </c>
      <c r="D151" s="68"/>
      <c r="E151" s="68"/>
      <c r="F151" s="68"/>
      <c r="G151" s="68"/>
      <c r="H151" s="68"/>
      <c r="I151" s="68"/>
      <c r="J151" s="68"/>
      <c r="K151" s="13">
        <v>7.0389999999999994E-2</v>
      </c>
      <c r="L151" s="68"/>
      <c r="M151" s="68"/>
      <c r="N151" s="68"/>
      <c r="O151" s="67"/>
      <c r="P151" s="67"/>
      <c r="Q151" s="67"/>
      <c r="R151" s="67"/>
      <c r="S151" s="67"/>
      <c r="T151" s="13"/>
      <c r="U151" s="67"/>
      <c r="V151" s="67"/>
      <c r="W151" s="67"/>
      <c r="X151" s="67"/>
      <c r="Y151" s="67"/>
      <c r="Z151" s="67"/>
    </row>
    <row r="152" spans="1:26" x14ac:dyDescent="0.3">
      <c r="A152" s="68"/>
      <c r="B152" s="67" t="s">
        <v>310</v>
      </c>
      <c r="C152" s="67" t="s">
        <v>222</v>
      </c>
      <c r="D152" s="68"/>
      <c r="E152" s="68"/>
      <c r="F152" s="68"/>
      <c r="G152" s="68"/>
      <c r="H152" s="68"/>
      <c r="I152" s="68"/>
      <c r="J152" s="68"/>
      <c r="K152" s="13">
        <v>1.0460000000000001E-2</v>
      </c>
      <c r="L152" s="68"/>
      <c r="M152" s="68"/>
      <c r="N152" s="68"/>
      <c r="O152" s="67"/>
      <c r="P152" s="67"/>
      <c r="Q152" s="67"/>
      <c r="R152" s="67"/>
      <c r="S152" s="67"/>
      <c r="T152" s="13"/>
      <c r="U152" s="67"/>
      <c r="V152" s="67"/>
      <c r="W152" s="67"/>
      <c r="X152" s="67"/>
      <c r="Y152" s="67"/>
      <c r="Z152" s="67"/>
    </row>
    <row r="153" spans="1:26" x14ac:dyDescent="0.3">
      <c r="A153" s="68"/>
      <c r="B153" s="67" t="s">
        <v>311</v>
      </c>
      <c r="C153" s="67" t="s">
        <v>222</v>
      </c>
      <c r="D153" s="68"/>
      <c r="E153" s="68"/>
      <c r="F153" s="68"/>
      <c r="G153" s="68"/>
      <c r="H153" s="68"/>
      <c r="I153" s="68"/>
      <c r="J153" s="68"/>
      <c r="K153" s="13">
        <v>1.8000000000000001E-4</v>
      </c>
      <c r="L153" s="68"/>
      <c r="M153" s="68"/>
      <c r="N153" s="68"/>
      <c r="O153" s="67"/>
      <c r="P153" s="67"/>
      <c r="Q153" s="67"/>
      <c r="R153" s="67"/>
      <c r="S153" s="67"/>
      <c r="T153" s="13"/>
      <c r="U153" s="67"/>
      <c r="V153" s="67"/>
      <c r="W153" s="67"/>
      <c r="X153" s="67"/>
      <c r="Y153" s="67"/>
      <c r="Z153" s="67"/>
    </row>
    <row r="154" spans="1:26" x14ac:dyDescent="0.3">
      <c r="A154" s="68"/>
      <c r="B154" s="67" t="s">
        <v>313</v>
      </c>
      <c r="C154" s="67" t="s">
        <v>314</v>
      </c>
      <c r="D154" s="68"/>
      <c r="E154" s="68"/>
      <c r="F154" s="68"/>
      <c r="G154" s="68"/>
      <c r="H154" s="68"/>
      <c r="I154" s="68"/>
      <c r="J154" s="68"/>
      <c r="K154" s="13">
        <v>0</v>
      </c>
      <c r="L154" s="68"/>
      <c r="M154" s="68"/>
      <c r="N154" s="68"/>
      <c r="O154" s="67"/>
      <c r="P154" s="67"/>
      <c r="Q154" s="67"/>
      <c r="R154" s="67"/>
      <c r="S154" s="67"/>
      <c r="T154" s="13"/>
      <c r="U154" s="67"/>
      <c r="V154" s="67"/>
      <c r="W154" s="67"/>
      <c r="X154" s="67"/>
      <c r="Y154" s="67"/>
      <c r="Z154" s="67"/>
    </row>
    <row r="155" spans="1:26" x14ac:dyDescent="0.3">
      <c r="A155" s="67" t="s">
        <v>122</v>
      </c>
      <c r="B155" s="67" t="s">
        <v>123</v>
      </c>
      <c r="C155" s="67" t="s">
        <v>124</v>
      </c>
      <c r="D155" s="13">
        <v>4.4065799999999999</v>
      </c>
      <c r="E155" s="13">
        <v>4.5730899999999997</v>
      </c>
      <c r="F155" s="13">
        <v>3.871</v>
      </c>
      <c r="G155" s="13">
        <v>4.1169799999999999</v>
      </c>
      <c r="H155" s="13">
        <v>3.8536700000000002</v>
      </c>
      <c r="I155" s="13">
        <v>3.5499399999999999</v>
      </c>
      <c r="J155" s="13">
        <v>3.4397700000000002</v>
      </c>
      <c r="K155" s="68"/>
      <c r="L155" s="68"/>
      <c r="M155" s="68"/>
      <c r="N155" s="68"/>
      <c r="O155" s="67"/>
      <c r="P155" s="67"/>
      <c r="Q155" s="67"/>
      <c r="R155" s="67"/>
      <c r="S155" s="67"/>
      <c r="T155" s="13"/>
      <c r="U155" s="67"/>
      <c r="V155" s="67"/>
      <c r="W155" s="67"/>
      <c r="X155" s="67"/>
      <c r="Y155" s="67"/>
      <c r="Z155" s="67"/>
    </row>
    <row r="156" spans="1:26" x14ac:dyDescent="0.3">
      <c r="A156" s="67" t="s">
        <v>143</v>
      </c>
      <c r="B156" s="67" t="s">
        <v>144</v>
      </c>
      <c r="C156" s="67" t="s">
        <v>124</v>
      </c>
      <c r="D156" s="13">
        <v>2.0072899999999998</v>
      </c>
      <c r="E156" s="13">
        <v>2.13713</v>
      </c>
      <c r="F156" s="13">
        <v>2.6365500000000002</v>
      </c>
      <c r="G156" s="13">
        <v>3.0804800000000001</v>
      </c>
      <c r="H156" s="13">
        <v>3.0625800000000001</v>
      </c>
      <c r="I156" s="13">
        <v>2.8432499999999998</v>
      </c>
      <c r="J156" s="13">
        <v>2.70892</v>
      </c>
      <c r="K156" s="68"/>
      <c r="L156" s="68"/>
      <c r="M156" s="68"/>
      <c r="N156" s="68"/>
      <c r="O156" s="67"/>
      <c r="P156" s="67"/>
      <c r="Q156" s="67"/>
      <c r="R156" s="67"/>
      <c r="S156" s="67"/>
      <c r="T156" s="13"/>
      <c r="U156" s="67"/>
      <c r="V156" s="67"/>
      <c r="W156" s="67"/>
      <c r="X156" s="67"/>
      <c r="Y156" s="67"/>
      <c r="Z156" s="67"/>
    </row>
    <row r="157" spans="1:26" x14ac:dyDescent="0.3">
      <c r="A157" s="67" t="s">
        <v>125</v>
      </c>
      <c r="B157" s="67" t="s">
        <v>126</v>
      </c>
      <c r="C157" s="67" t="s">
        <v>124</v>
      </c>
      <c r="D157" s="13">
        <v>3.44143</v>
      </c>
      <c r="E157" s="13">
        <v>2.7517299999999998</v>
      </c>
      <c r="F157" s="13">
        <v>3.0462699999999998</v>
      </c>
      <c r="G157" s="13">
        <v>2.3011599999999999</v>
      </c>
      <c r="H157" s="13">
        <v>2.0949</v>
      </c>
      <c r="I157" s="13">
        <v>2.1172499999999999</v>
      </c>
      <c r="J157" s="13">
        <v>2.2208899999999998</v>
      </c>
      <c r="K157" s="68"/>
      <c r="L157" s="68"/>
      <c r="M157" s="68"/>
      <c r="N157" s="68"/>
      <c r="O157" s="67"/>
      <c r="P157" s="67"/>
      <c r="Q157" s="67"/>
      <c r="R157" s="67"/>
      <c r="S157" s="67"/>
      <c r="T157" s="13"/>
      <c r="U157" s="67"/>
      <c r="V157" s="67"/>
      <c r="W157" s="67"/>
      <c r="X157" s="67"/>
      <c r="Y157" s="67"/>
      <c r="Z157" s="67"/>
    </row>
    <row r="158" spans="1:26" x14ac:dyDescent="0.3">
      <c r="A158" s="67" t="s">
        <v>145</v>
      </c>
      <c r="B158" s="67" t="s">
        <v>146</v>
      </c>
      <c r="C158" s="67" t="s">
        <v>124</v>
      </c>
      <c r="D158" s="13">
        <v>1.8501099999999999</v>
      </c>
      <c r="E158" s="13">
        <v>2.1868699999999999</v>
      </c>
      <c r="F158" s="13">
        <v>2.20309</v>
      </c>
      <c r="G158" s="13">
        <v>2.1247699999999998</v>
      </c>
      <c r="H158" s="13">
        <v>2.1035400000000002</v>
      </c>
      <c r="I158" s="13">
        <v>2.2781600000000002</v>
      </c>
      <c r="J158" s="13">
        <v>2.1945100000000002</v>
      </c>
      <c r="K158" s="68"/>
      <c r="L158" s="68"/>
      <c r="M158" s="68"/>
      <c r="N158" s="68"/>
      <c r="O158" s="67"/>
      <c r="P158" s="68"/>
      <c r="Q158" s="13"/>
      <c r="R158" s="13"/>
      <c r="S158" s="13"/>
      <c r="T158" s="67"/>
      <c r="U158" s="67"/>
      <c r="V158" s="67"/>
      <c r="W158" s="67"/>
      <c r="X158" s="67"/>
      <c r="Y158" s="67"/>
      <c r="Z158" s="67"/>
    </row>
    <row r="159" spans="1:26" x14ac:dyDescent="0.3">
      <c r="A159" s="67" t="s">
        <v>155</v>
      </c>
      <c r="B159" s="67" t="s">
        <v>156</v>
      </c>
      <c r="C159" s="67" t="s">
        <v>124</v>
      </c>
      <c r="D159" s="13">
        <v>1.7529999999999999</v>
      </c>
      <c r="E159" s="13">
        <v>1.91351</v>
      </c>
      <c r="F159" s="13">
        <v>1.91184</v>
      </c>
      <c r="G159" s="13">
        <v>1.95076</v>
      </c>
      <c r="H159" s="13">
        <v>2.0061300000000002</v>
      </c>
      <c r="I159" s="13">
        <v>2.0184600000000001</v>
      </c>
      <c r="J159" s="13">
        <v>1.78573</v>
      </c>
      <c r="K159" s="68"/>
      <c r="L159" s="68"/>
      <c r="M159" s="68"/>
      <c r="N159" s="68"/>
      <c r="O159" s="67"/>
      <c r="P159" s="68"/>
      <c r="Q159" s="13"/>
      <c r="R159" s="13"/>
      <c r="S159" s="13"/>
      <c r="T159" s="67"/>
      <c r="U159" s="67"/>
      <c r="V159" s="67"/>
      <c r="W159" s="67"/>
      <c r="X159" s="67"/>
      <c r="Y159" s="67"/>
      <c r="Z159" s="67"/>
    </row>
    <row r="160" spans="1:26" x14ac:dyDescent="0.3">
      <c r="A160" s="67" t="s">
        <v>187</v>
      </c>
      <c r="B160" s="67" t="s">
        <v>188</v>
      </c>
      <c r="C160" s="67" t="s">
        <v>124</v>
      </c>
      <c r="D160" s="13">
        <v>1.18116</v>
      </c>
      <c r="E160" s="13">
        <v>1.58066</v>
      </c>
      <c r="F160" s="13">
        <v>1.50926</v>
      </c>
      <c r="G160" s="13">
        <v>1.7762100000000001</v>
      </c>
      <c r="H160" s="13">
        <v>1.74125</v>
      </c>
      <c r="I160" s="13">
        <v>1.77321</v>
      </c>
      <c r="J160" s="13">
        <v>1.6741600000000001</v>
      </c>
      <c r="K160" s="68"/>
      <c r="L160" s="68"/>
      <c r="M160" s="68"/>
      <c r="N160" s="68"/>
      <c r="O160" s="67"/>
      <c r="P160" s="68"/>
      <c r="Q160" s="13"/>
      <c r="R160" s="13"/>
      <c r="S160" s="13"/>
      <c r="T160" s="67"/>
      <c r="U160" s="67"/>
      <c r="V160" s="67"/>
      <c r="W160" s="67"/>
      <c r="X160" s="67"/>
      <c r="Y160" s="67"/>
      <c r="Z160" s="67"/>
    </row>
    <row r="161" spans="1:26" x14ac:dyDescent="0.3">
      <c r="A161" s="67" t="s">
        <v>135</v>
      </c>
      <c r="B161" s="67" t="s">
        <v>136</v>
      </c>
      <c r="C161" s="67" t="s">
        <v>124</v>
      </c>
      <c r="D161" s="13">
        <v>2.8219699999999999</v>
      </c>
      <c r="E161" s="13">
        <v>2.6197599999999999</v>
      </c>
      <c r="F161" s="13">
        <v>2.61016</v>
      </c>
      <c r="G161" s="13">
        <v>2.2145999999999999</v>
      </c>
      <c r="H161" s="13">
        <v>1.85893</v>
      </c>
      <c r="I161" s="13">
        <v>1.6074299999999999</v>
      </c>
      <c r="J161" s="13">
        <v>1.6732199999999999</v>
      </c>
      <c r="K161" s="68"/>
      <c r="L161" s="68"/>
      <c r="M161" s="68"/>
      <c r="N161" s="68"/>
      <c r="O161" s="67"/>
      <c r="P161" s="68"/>
      <c r="Q161" s="13"/>
      <c r="R161" s="13"/>
      <c r="S161" s="13"/>
      <c r="T161" s="67"/>
      <c r="U161" s="67"/>
      <c r="V161" s="67"/>
      <c r="W161" s="67"/>
      <c r="X161" s="67"/>
      <c r="Y161" s="67"/>
      <c r="Z161" s="67"/>
    </row>
    <row r="162" spans="1:26" x14ac:dyDescent="0.3">
      <c r="A162" s="67" t="s">
        <v>149</v>
      </c>
      <c r="B162" s="67" t="s">
        <v>150</v>
      </c>
      <c r="C162" s="67" t="s">
        <v>124</v>
      </c>
      <c r="D162" s="13">
        <v>1.8177099999999999</v>
      </c>
      <c r="E162" s="13">
        <v>2.03355</v>
      </c>
      <c r="F162" s="13">
        <v>2.0347900000000001</v>
      </c>
      <c r="G162" s="13">
        <v>2.0701100000000001</v>
      </c>
      <c r="H162" s="13">
        <v>2.0516800000000002</v>
      </c>
      <c r="I162" s="13">
        <v>1.85524</v>
      </c>
      <c r="J162" s="13">
        <v>1.6536900000000001</v>
      </c>
      <c r="K162" s="68"/>
      <c r="L162" s="68"/>
      <c r="M162" s="68"/>
      <c r="N162" s="68"/>
      <c r="O162" s="67"/>
      <c r="P162" s="68"/>
      <c r="Q162" s="13"/>
      <c r="R162" s="13"/>
      <c r="S162" s="13"/>
      <c r="T162" s="67"/>
      <c r="U162" s="67"/>
      <c r="V162" s="67"/>
      <c r="W162" s="67"/>
      <c r="X162" s="67"/>
      <c r="Y162" s="67"/>
      <c r="Z162" s="67"/>
    </row>
    <row r="163" spans="1:26" x14ac:dyDescent="0.3">
      <c r="A163" s="67" t="s">
        <v>129</v>
      </c>
      <c r="B163" s="67" t="s">
        <v>130</v>
      </c>
      <c r="C163" s="67" t="s">
        <v>124</v>
      </c>
      <c r="D163" s="13">
        <v>3.14418</v>
      </c>
      <c r="E163" s="13">
        <v>2.7813099999999999</v>
      </c>
      <c r="F163" s="13">
        <v>2.6259000000000001</v>
      </c>
      <c r="G163" s="13">
        <v>2.1242000000000001</v>
      </c>
      <c r="H163" s="13">
        <v>2.00597</v>
      </c>
      <c r="I163" s="13">
        <v>1.9153100000000001</v>
      </c>
      <c r="J163" s="13">
        <v>1.6353599999999999</v>
      </c>
      <c r="K163" s="68"/>
      <c r="L163" s="68"/>
      <c r="M163" s="68"/>
      <c r="N163" s="68"/>
      <c r="O163" s="67"/>
      <c r="P163" s="68"/>
      <c r="Q163" s="13"/>
      <c r="R163" s="13"/>
      <c r="S163" s="13"/>
      <c r="T163" s="67"/>
      <c r="U163" s="67"/>
      <c r="V163" s="67"/>
      <c r="W163" s="67"/>
      <c r="X163" s="67"/>
      <c r="Y163" s="67"/>
      <c r="Z163" s="67"/>
    </row>
    <row r="164" spans="1:26" x14ac:dyDescent="0.3">
      <c r="A164" s="67" t="s">
        <v>159</v>
      </c>
      <c r="B164" s="67" t="s">
        <v>160</v>
      </c>
      <c r="C164" s="67" t="s">
        <v>124</v>
      </c>
      <c r="D164" s="13">
        <v>1.70882</v>
      </c>
      <c r="E164" s="13">
        <v>1.8438699999999999</v>
      </c>
      <c r="F164" s="13">
        <v>1.5668299999999999</v>
      </c>
      <c r="G164" s="13">
        <v>1.5042800000000001</v>
      </c>
      <c r="H164" s="13">
        <v>1.5021599999999999</v>
      </c>
      <c r="I164" s="13">
        <v>1.48177</v>
      </c>
      <c r="J164" s="13">
        <v>1.60164</v>
      </c>
      <c r="K164" s="68"/>
      <c r="L164" s="68"/>
      <c r="M164" s="68"/>
      <c r="N164" s="68"/>
      <c r="O164" s="67"/>
      <c r="P164" s="68"/>
      <c r="Q164" s="13"/>
      <c r="R164" s="13"/>
      <c r="S164" s="13"/>
      <c r="T164" s="67"/>
      <c r="U164" s="67"/>
      <c r="V164" s="67"/>
      <c r="W164" s="67"/>
      <c r="X164" s="67"/>
      <c r="Y164" s="67"/>
      <c r="Z164" s="67"/>
    </row>
    <row r="165" spans="1:26" x14ac:dyDescent="0.3">
      <c r="A165" s="67" t="s">
        <v>207</v>
      </c>
      <c r="B165" s="67" t="s">
        <v>208</v>
      </c>
      <c r="C165" s="67" t="s">
        <v>124</v>
      </c>
      <c r="D165" s="13">
        <v>0.89441999999999999</v>
      </c>
      <c r="E165" s="13">
        <v>0.93659999999999999</v>
      </c>
      <c r="F165" s="13">
        <v>1.0283</v>
      </c>
      <c r="G165" s="13">
        <v>1.2602100000000001</v>
      </c>
      <c r="H165" s="13">
        <v>1.44723</v>
      </c>
      <c r="I165" s="13">
        <v>1.48871</v>
      </c>
      <c r="J165" s="13">
        <v>1.56427</v>
      </c>
      <c r="K165" s="68"/>
      <c r="L165" s="68"/>
      <c r="M165" s="68"/>
      <c r="N165" s="68"/>
      <c r="O165" s="67"/>
      <c r="P165" s="67"/>
      <c r="Q165" s="67"/>
      <c r="R165" s="67"/>
      <c r="S165" s="13"/>
      <c r="T165" s="67"/>
      <c r="U165" s="67"/>
      <c r="V165" s="67"/>
      <c r="W165" s="67"/>
      <c r="X165" s="67"/>
      <c r="Y165" s="67"/>
      <c r="Z165" s="67"/>
    </row>
    <row r="166" spans="1:26" x14ac:dyDescent="0.3">
      <c r="A166" s="67" t="s">
        <v>227</v>
      </c>
      <c r="B166" s="67" t="s">
        <v>228</v>
      </c>
      <c r="C166" s="67" t="s">
        <v>124</v>
      </c>
      <c r="D166" s="13">
        <v>0.73409000000000002</v>
      </c>
      <c r="E166" s="13">
        <v>0.76604000000000005</v>
      </c>
      <c r="F166" s="13">
        <v>1.02383</v>
      </c>
      <c r="G166" s="13">
        <v>1.1203700000000001</v>
      </c>
      <c r="H166" s="13">
        <v>1.1388499999999999</v>
      </c>
      <c r="I166" s="13">
        <v>1.2101999999999999</v>
      </c>
      <c r="J166" s="13">
        <v>1.1988000000000001</v>
      </c>
      <c r="K166" s="68"/>
      <c r="L166" s="68"/>
      <c r="M166" s="68"/>
      <c r="N166" s="68"/>
      <c r="O166" s="67"/>
      <c r="P166" s="67"/>
      <c r="Q166" s="67"/>
      <c r="R166" s="67"/>
      <c r="S166" s="13"/>
      <c r="T166" s="67"/>
      <c r="U166" s="67"/>
      <c r="V166" s="67"/>
      <c r="W166" s="67"/>
      <c r="X166" s="67"/>
      <c r="Y166" s="67"/>
      <c r="Z166" s="67"/>
    </row>
    <row r="167" spans="1:26" x14ac:dyDescent="0.3">
      <c r="A167" s="67" t="s">
        <v>161</v>
      </c>
      <c r="B167" s="67" t="s">
        <v>162</v>
      </c>
      <c r="C167" s="67" t="s">
        <v>124</v>
      </c>
      <c r="D167" s="13">
        <v>1.6952</v>
      </c>
      <c r="E167" s="13">
        <v>1.6644600000000001</v>
      </c>
      <c r="F167" s="13">
        <v>1.6569</v>
      </c>
      <c r="G167" s="13">
        <v>1.59965</v>
      </c>
      <c r="H167" s="13">
        <v>1.333</v>
      </c>
      <c r="I167" s="13">
        <v>1.2601199999999999</v>
      </c>
      <c r="J167" s="13">
        <v>1.18838</v>
      </c>
      <c r="K167" s="68"/>
      <c r="L167" s="68"/>
      <c r="M167" s="68"/>
      <c r="N167" s="68"/>
      <c r="O167" s="67"/>
      <c r="P167" s="67"/>
      <c r="Q167" s="67"/>
      <c r="R167" s="67"/>
      <c r="S167" s="13"/>
      <c r="T167" s="67"/>
      <c r="U167" s="67"/>
      <c r="V167" s="67"/>
      <c r="W167" s="67"/>
      <c r="X167" s="67"/>
      <c r="Y167" s="67"/>
      <c r="Z167" s="67"/>
    </row>
    <row r="168" spans="1:26" x14ac:dyDescent="0.3">
      <c r="A168" s="67" t="s">
        <v>171</v>
      </c>
      <c r="B168" s="67" t="s">
        <v>172</v>
      </c>
      <c r="C168" s="67" t="s">
        <v>124</v>
      </c>
      <c r="D168" s="13">
        <v>1.3480399999999999</v>
      </c>
      <c r="E168" s="13">
        <v>1.3643799999999999</v>
      </c>
      <c r="F168" s="13">
        <v>1.39676</v>
      </c>
      <c r="G168" s="13">
        <v>1.4350700000000001</v>
      </c>
      <c r="H168" s="13">
        <v>1.2396</v>
      </c>
      <c r="I168" s="13">
        <v>1.2029099999999999</v>
      </c>
      <c r="J168" s="13">
        <v>1.14788</v>
      </c>
      <c r="K168" s="68"/>
      <c r="L168" s="68"/>
      <c r="M168" s="68"/>
      <c r="N168" s="68"/>
      <c r="O168" s="67"/>
      <c r="P168" s="68"/>
      <c r="Q168" s="13"/>
      <c r="R168" s="13"/>
      <c r="S168" s="13"/>
      <c r="T168" s="67"/>
      <c r="U168" s="67"/>
      <c r="V168" s="67"/>
      <c r="W168" s="67"/>
      <c r="X168" s="67"/>
      <c r="Y168" s="67"/>
      <c r="Z168" s="67"/>
    </row>
    <row r="169" spans="1:26" x14ac:dyDescent="0.3">
      <c r="A169" s="67" t="s">
        <v>209</v>
      </c>
      <c r="B169" s="67" t="s">
        <v>210</v>
      </c>
      <c r="C169" s="67" t="s">
        <v>124</v>
      </c>
      <c r="D169" s="13">
        <v>0.88241000000000003</v>
      </c>
      <c r="E169" s="13">
        <v>0.83284000000000002</v>
      </c>
      <c r="F169" s="13">
        <v>0.78342000000000001</v>
      </c>
      <c r="G169" s="13">
        <v>0.75922000000000001</v>
      </c>
      <c r="H169" s="13">
        <v>1.0188699999999999</v>
      </c>
      <c r="I169" s="13">
        <v>1.0159800000000001</v>
      </c>
      <c r="J169" s="13">
        <v>1.1226499999999999</v>
      </c>
      <c r="K169" s="68"/>
      <c r="L169" s="68"/>
      <c r="M169" s="68"/>
      <c r="N169" s="68"/>
      <c r="O169" s="67"/>
      <c r="P169" s="67"/>
      <c r="Q169" s="67"/>
      <c r="R169" s="67"/>
      <c r="S169" s="13"/>
      <c r="T169" s="67"/>
      <c r="U169" s="67"/>
      <c r="V169" s="67"/>
      <c r="W169" s="67"/>
      <c r="X169" s="67"/>
      <c r="Y169" s="67"/>
      <c r="Z169" s="67"/>
    </row>
    <row r="170" spans="1:26" x14ac:dyDescent="0.3">
      <c r="A170" s="67" t="s">
        <v>277</v>
      </c>
      <c r="B170" s="67" t="s">
        <v>278</v>
      </c>
      <c r="C170" s="67" t="s">
        <v>124</v>
      </c>
      <c r="D170" s="13">
        <v>0.36917</v>
      </c>
      <c r="E170" s="13">
        <v>0.49947999999999998</v>
      </c>
      <c r="F170" s="13">
        <v>0.60018000000000005</v>
      </c>
      <c r="G170" s="13">
        <v>0.66337999999999997</v>
      </c>
      <c r="H170" s="13">
        <v>0.66391999999999995</v>
      </c>
      <c r="I170" s="13">
        <v>0.75185999999999997</v>
      </c>
      <c r="J170" s="13">
        <v>1.0045900000000001</v>
      </c>
      <c r="K170" s="68"/>
      <c r="L170" s="68"/>
      <c r="M170" s="68"/>
      <c r="N170" s="68"/>
      <c r="O170" s="67"/>
      <c r="P170" s="67"/>
      <c r="Q170" s="67"/>
      <c r="R170" s="67"/>
      <c r="S170" s="13"/>
      <c r="T170" s="67"/>
      <c r="U170" s="67"/>
      <c r="V170" s="67"/>
      <c r="W170" s="67"/>
      <c r="X170" s="67"/>
      <c r="Y170" s="67"/>
      <c r="Z170" s="67"/>
    </row>
    <row r="171" spans="1:26" x14ac:dyDescent="0.3">
      <c r="A171" s="67" t="s">
        <v>177</v>
      </c>
      <c r="B171" s="67" t="s">
        <v>178</v>
      </c>
      <c r="C171" s="67" t="s">
        <v>124</v>
      </c>
      <c r="D171" s="13">
        <v>1.2494000000000001</v>
      </c>
      <c r="E171" s="13">
        <v>0.96555999999999997</v>
      </c>
      <c r="F171" s="13">
        <v>0.98209000000000002</v>
      </c>
      <c r="G171" s="13">
        <v>0.93693000000000004</v>
      </c>
      <c r="H171" s="13">
        <v>0.93401999999999996</v>
      </c>
      <c r="I171" s="13">
        <v>0.86284000000000005</v>
      </c>
      <c r="J171" s="13">
        <v>0.79913999999999996</v>
      </c>
      <c r="K171" s="68"/>
      <c r="L171" s="68"/>
      <c r="M171" s="68"/>
      <c r="N171" s="68"/>
      <c r="O171" s="67"/>
      <c r="P171" s="67"/>
      <c r="Q171" s="67"/>
      <c r="R171" s="67"/>
      <c r="S171" s="13"/>
      <c r="T171" s="67"/>
      <c r="U171" s="67"/>
      <c r="V171" s="67"/>
      <c r="W171" s="67"/>
      <c r="X171" s="67"/>
      <c r="Y171" s="67"/>
      <c r="Z171" s="67"/>
    </row>
    <row r="172" spans="1:26" x14ac:dyDescent="0.3">
      <c r="A172" s="67" t="s">
        <v>257</v>
      </c>
      <c r="B172" s="67" t="s">
        <v>258</v>
      </c>
      <c r="C172" s="67" t="s">
        <v>124</v>
      </c>
      <c r="D172" s="13">
        <v>0.53086</v>
      </c>
      <c r="E172" s="13">
        <v>0.59565999999999997</v>
      </c>
      <c r="F172" s="13">
        <v>0.65488999999999997</v>
      </c>
      <c r="G172" s="13">
        <v>0.77802000000000004</v>
      </c>
      <c r="H172" s="13">
        <v>0.77139999999999997</v>
      </c>
      <c r="I172" s="13">
        <v>0.75375999999999999</v>
      </c>
      <c r="J172" s="13">
        <v>0.76849999999999996</v>
      </c>
      <c r="K172" s="68"/>
      <c r="L172" s="68"/>
      <c r="M172" s="68"/>
      <c r="N172" s="68"/>
      <c r="O172" s="67"/>
      <c r="P172" s="67"/>
      <c r="Q172" s="67"/>
      <c r="R172" s="67"/>
      <c r="S172" s="13"/>
      <c r="T172" s="67"/>
      <c r="U172" s="67"/>
      <c r="V172" s="67"/>
      <c r="W172" s="67"/>
      <c r="X172" s="67"/>
      <c r="Y172" s="67"/>
      <c r="Z172" s="67"/>
    </row>
    <row r="173" spans="1:26" x14ac:dyDescent="0.3">
      <c r="A173" s="67" t="s">
        <v>265</v>
      </c>
      <c r="B173" s="67" t="s">
        <v>266</v>
      </c>
      <c r="C173" s="67" t="s">
        <v>124</v>
      </c>
      <c r="D173" s="13">
        <v>0.47748000000000002</v>
      </c>
      <c r="E173" s="13">
        <v>0.51088999999999996</v>
      </c>
      <c r="F173" s="13">
        <v>0.55440999999999996</v>
      </c>
      <c r="G173" s="13">
        <v>0.58809999999999996</v>
      </c>
      <c r="H173" s="13">
        <v>0.59645999999999999</v>
      </c>
      <c r="I173" s="13">
        <v>0.60555000000000003</v>
      </c>
      <c r="J173" s="13">
        <v>0.74348000000000003</v>
      </c>
      <c r="K173" s="68"/>
      <c r="L173" s="68"/>
      <c r="M173" s="68"/>
      <c r="N173" s="68"/>
      <c r="O173" s="67"/>
      <c r="P173" s="67"/>
      <c r="Q173" s="67"/>
      <c r="R173" s="67"/>
      <c r="S173" s="13"/>
      <c r="T173" s="67"/>
      <c r="U173" s="67"/>
      <c r="V173" s="67"/>
      <c r="W173" s="67"/>
      <c r="X173" s="67"/>
      <c r="Y173" s="67"/>
      <c r="Z173" s="67"/>
    </row>
    <row r="174" spans="1:26" x14ac:dyDescent="0.3">
      <c r="A174" s="67" t="s">
        <v>197</v>
      </c>
      <c r="B174" s="67" t="s">
        <v>198</v>
      </c>
      <c r="C174" s="67" t="s">
        <v>124</v>
      </c>
      <c r="D174" s="13">
        <v>1.0416099999999999</v>
      </c>
      <c r="E174" s="13">
        <v>1.05751</v>
      </c>
      <c r="F174" s="13">
        <v>1.0401400000000001</v>
      </c>
      <c r="G174" s="13">
        <v>1.02152</v>
      </c>
      <c r="H174" s="13">
        <v>0.92584</v>
      </c>
      <c r="I174" s="13">
        <v>0.91213</v>
      </c>
      <c r="J174" s="13">
        <v>0.73143000000000002</v>
      </c>
      <c r="K174" s="68"/>
      <c r="L174" s="68"/>
      <c r="M174" s="68"/>
      <c r="N174" s="68"/>
      <c r="O174" s="67"/>
      <c r="P174" s="67"/>
      <c r="Q174" s="67"/>
      <c r="R174" s="13"/>
      <c r="S174" s="67"/>
      <c r="T174" s="67"/>
      <c r="U174" s="67"/>
      <c r="V174" s="67"/>
      <c r="W174" s="67"/>
      <c r="X174" s="67"/>
      <c r="Y174" s="67"/>
      <c r="Z174" s="67"/>
    </row>
    <row r="175" spans="1:26" x14ac:dyDescent="0.3">
      <c r="A175" s="67" t="s">
        <v>215</v>
      </c>
      <c r="B175" s="67" t="s">
        <v>216</v>
      </c>
      <c r="C175" s="67" t="s">
        <v>124</v>
      </c>
      <c r="D175" s="13">
        <v>0.82826999999999995</v>
      </c>
      <c r="E175" s="13">
        <v>0.83162000000000003</v>
      </c>
      <c r="F175" s="13">
        <v>0.81320999999999999</v>
      </c>
      <c r="G175" s="13">
        <v>0.81332000000000004</v>
      </c>
      <c r="H175" s="13">
        <v>0.72474000000000005</v>
      </c>
      <c r="I175" s="13">
        <v>0.66010999999999997</v>
      </c>
      <c r="J175" s="13">
        <v>0.69971000000000005</v>
      </c>
      <c r="K175" s="68"/>
      <c r="L175" s="68"/>
      <c r="M175" s="68"/>
      <c r="N175" s="68"/>
      <c r="O175" s="67"/>
      <c r="P175" s="68"/>
      <c r="Q175" s="13"/>
      <c r="R175" s="13"/>
      <c r="S175" s="67"/>
      <c r="T175" s="67"/>
      <c r="U175" s="67"/>
      <c r="V175" s="67"/>
      <c r="W175" s="67"/>
      <c r="X175" s="67"/>
      <c r="Y175" s="67"/>
      <c r="Z175" s="67"/>
    </row>
    <row r="176" spans="1:26" x14ac:dyDescent="0.3">
      <c r="A176" s="67" t="s">
        <v>235</v>
      </c>
      <c r="B176" s="67" t="s">
        <v>236</v>
      </c>
      <c r="C176" s="67" t="s">
        <v>124</v>
      </c>
      <c r="D176" s="13">
        <v>0.65529999999999999</v>
      </c>
      <c r="E176" s="13">
        <v>0.74026000000000003</v>
      </c>
      <c r="F176" s="13">
        <v>0.78339000000000003</v>
      </c>
      <c r="G176" s="13">
        <v>0.95104</v>
      </c>
      <c r="H176" s="13">
        <v>0.84424999999999994</v>
      </c>
      <c r="I176" s="13">
        <v>0.97370999999999996</v>
      </c>
      <c r="J176" s="13">
        <v>0.6804</v>
      </c>
      <c r="K176" s="68"/>
      <c r="L176" s="68"/>
      <c r="M176" s="68"/>
      <c r="N176" s="68"/>
      <c r="O176" s="67"/>
      <c r="P176" s="67"/>
      <c r="Q176" s="67"/>
      <c r="R176" s="13"/>
      <c r="S176" s="67"/>
      <c r="T176" s="67"/>
      <c r="U176" s="67"/>
      <c r="V176" s="67"/>
      <c r="W176" s="67"/>
      <c r="X176" s="67"/>
      <c r="Y176" s="67"/>
      <c r="Z176" s="67"/>
    </row>
    <row r="177" spans="1:26" x14ac:dyDescent="0.3">
      <c r="A177" s="67" t="s">
        <v>223</v>
      </c>
      <c r="B177" s="67" t="s">
        <v>224</v>
      </c>
      <c r="C177" s="67" t="s">
        <v>124</v>
      </c>
      <c r="D177" s="13">
        <v>0.77253000000000005</v>
      </c>
      <c r="E177" s="13">
        <v>0.81933</v>
      </c>
      <c r="F177" s="13">
        <v>0.70965999999999996</v>
      </c>
      <c r="G177" s="13">
        <v>0.71631</v>
      </c>
      <c r="H177" s="13">
        <v>0.82574999999999998</v>
      </c>
      <c r="I177" s="13">
        <v>0.79688999999999999</v>
      </c>
      <c r="J177" s="13">
        <v>0.67932000000000003</v>
      </c>
      <c r="K177" s="68"/>
      <c r="L177" s="68"/>
      <c r="M177" s="68"/>
      <c r="N177" s="68"/>
      <c r="O177" s="67"/>
      <c r="P177" s="68"/>
      <c r="Q177" s="13"/>
      <c r="R177" s="13"/>
      <c r="S177" s="67"/>
      <c r="T177" s="67"/>
      <c r="U177" s="67"/>
      <c r="V177" s="67"/>
      <c r="W177" s="67"/>
      <c r="X177" s="67"/>
      <c r="Y177" s="67"/>
      <c r="Z177" s="67"/>
    </row>
    <row r="178" spans="1:26" x14ac:dyDescent="0.3">
      <c r="A178" s="67" t="s">
        <v>219</v>
      </c>
      <c r="B178" s="67" t="s">
        <v>220</v>
      </c>
      <c r="C178" s="67" t="s">
        <v>124</v>
      </c>
      <c r="D178" s="13">
        <v>0.78905999999999998</v>
      </c>
      <c r="E178" s="13">
        <v>0.79920000000000002</v>
      </c>
      <c r="F178" s="13">
        <v>0.64095999999999997</v>
      </c>
      <c r="G178" s="13">
        <v>0.59308000000000005</v>
      </c>
      <c r="H178" s="13">
        <v>0.61680000000000001</v>
      </c>
      <c r="I178" s="13">
        <v>0.61721000000000004</v>
      </c>
      <c r="J178" s="13">
        <v>0.63105999999999995</v>
      </c>
      <c r="K178" s="68"/>
      <c r="L178" s="68"/>
      <c r="M178" s="68"/>
      <c r="N178" s="68"/>
      <c r="O178" s="67"/>
      <c r="P178" s="68"/>
      <c r="Q178" s="13"/>
      <c r="R178" s="13"/>
      <c r="S178" s="67"/>
      <c r="T178" s="67"/>
      <c r="U178" s="67"/>
      <c r="V178" s="67"/>
      <c r="W178" s="67"/>
      <c r="X178" s="67"/>
      <c r="Y178" s="67"/>
      <c r="Z178" s="67"/>
    </row>
    <row r="179" spans="1:26" x14ac:dyDescent="0.3">
      <c r="A179" s="67" t="s">
        <v>195</v>
      </c>
      <c r="B179" s="67" t="s">
        <v>196</v>
      </c>
      <c r="C179" s="67" t="s">
        <v>124</v>
      </c>
      <c r="D179" s="13">
        <v>1.04881</v>
      </c>
      <c r="E179" s="13">
        <v>0.97502</v>
      </c>
      <c r="F179" s="13">
        <v>0.66910000000000003</v>
      </c>
      <c r="G179" s="13">
        <v>0.56628000000000001</v>
      </c>
      <c r="H179" s="13">
        <v>0.54659999999999997</v>
      </c>
      <c r="I179" s="13">
        <v>0.56188000000000005</v>
      </c>
      <c r="J179" s="13">
        <v>0.59984000000000004</v>
      </c>
      <c r="K179" s="68"/>
      <c r="L179" s="68"/>
      <c r="M179" s="68"/>
      <c r="N179" s="68"/>
      <c r="O179" s="67"/>
      <c r="P179" s="68"/>
      <c r="Q179" s="13"/>
      <c r="R179" s="13"/>
      <c r="S179" s="67"/>
      <c r="T179" s="67"/>
      <c r="U179" s="67"/>
      <c r="V179" s="67"/>
      <c r="W179" s="67"/>
      <c r="X179" s="67"/>
      <c r="Y179" s="67"/>
      <c r="Z179" s="67"/>
    </row>
    <row r="180" spans="1:26" x14ac:dyDescent="0.3">
      <c r="A180" s="67" t="s">
        <v>225</v>
      </c>
      <c r="B180" s="67" t="s">
        <v>226</v>
      </c>
      <c r="C180" s="67" t="s">
        <v>124</v>
      </c>
      <c r="D180" s="13">
        <v>0.74348000000000003</v>
      </c>
      <c r="E180" s="13">
        <v>0.65888000000000002</v>
      </c>
      <c r="F180" s="13">
        <v>0.74804000000000004</v>
      </c>
      <c r="G180" s="13">
        <v>0.68960999999999995</v>
      </c>
      <c r="H180" s="13">
        <v>0.53308999999999995</v>
      </c>
      <c r="I180" s="13">
        <v>0.51802999999999999</v>
      </c>
      <c r="J180" s="13">
        <v>0.58762000000000003</v>
      </c>
      <c r="K180" s="68"/>
      <c r="L180" s="68"/>
      <c r="M180" s="68"/>
      <c r="N180" s="68"/>
      <c r="O180" s="67"/>
      <c r="P180" s="67"/>
      <c r="Q180" s="67"/>
      <c r="R180" s="13"/>
      <c r="S180" s="67"/>
      <c r="T180" s="67"/>
      <c r="U180" s="67"/>
      <c r="V180" s="67"/>
      <c r="W180" s="67"/>
      <c r="X180" s="67"/>
      <c r="Y180" s="67"/>
      <c r="Z180" s="67"/>
    </row>
    <row r="181" spans="1:26" x14ac:dyDescent="0.3">
      <c r="A181" s="67" t="s">
        <v>244</v>
      </c>
      <c r="B181" s="67" t="s">
        <v>245</v>
      </c>
      <c r="C181" s="67" t="s">
        <v>124</v>
      </c>
      <c r="D181" s="13">
        <v>0.61953000000000003</v>
      </c>
      <c r="E181" s="13">
        <v>0.62512999999999996</v>
      </c>
      <c r="F181" s="13">
        <v>0.66361000000000003</v>
      </c>
      <c r="G181" s="13">
        <v>0.55464999999999998</v>
      </c>
      <c r="H181" s="13">
        <v>0.62902999999999998</v>
      </c>
      <c r="I181" s="13">
        <v>0.67667999999999995</v>
      </c>
      <c r="J181" s="13">
        <v>0.57628999999999997</v>
      </c>
      <c r="K181" s="68"/>
      <c r="L181" s="68"/>
      <c r="M181" s="68"/>
      <c r="N181" s="68"/>
      <c r="O181" s="67"/>
      <c r="P181" s="67"/>
      <c r="Q181" s="67"/>
      <c r="R181" s="13"/>
      <c r="S181" s="67"/>
      <c r="T181" s="67"/>
      <c r="U181" s="67"/>
      <c r="V181" s="67"/>
      <c r="W181" s="67"/>
      <c r="X181" s="67"/>
      <c r="Y181" s="67"/>
      <c r="Z181" s="67"/>
    </row>
    <row r="182" spans="1:26" x14ac:dyDescent="0.3">
      <c r="A182" s="67" t="s">
        <v>250</v>
      </c>
      <c r="B182" s="67" t="s">
        <v>251</v>
      </c>
      <c r="C182" s="67" t="s">
        <v>124</v>
      </c>
      <c r="D182" s="13">
        <v>0.56393000000000004</v>
      </c>
      <c r="E182" s="13">
        <v>0.53949999999999998</v>
      </c>
      <c r="F182" s="13">
        <v>0.48648000000000002</v>
      </c>
      <c r="G182" s="13">
        <v>0.56337999999999999</v>
      </c>
      <c r="H182" s="13">
        <v>0.65969</v>
      </c>
      <c r="I182" s="13">
        <v>0.51366999999999996</v>
      </c>
      <c r="J182" s="13">
        <v>0.49725999999999998</v>
      </c>
      <c r="K182" s="68"/>
      <c r="L182" s="68"/>
      <c r="M182" s="68"/>
      <c r="N182" s="68"/>
      <c r="O182" s="67"/>
      <c r="P182" s="67"/>
      <c r="Q182" s="67"/>
      <c r="R182" s="13"/>
      <c r="S182" s="67"/>
      <c r="T182" s="67"/>
      <c r="U182" s="67"/>
      <c r="V182" s="67"/>
      <c r="W182" s="67"/>
      <c r="X182" s="67"/>
      <c r="Y182" s="67"/>
      <c r="Z182" s="67"/>
    </row>
    <row r="183" spans="1:26" x14ac:dyDescent="0.3">
      <c r="A183" s="67" t="s">
        <v>254</v>
      </c>
      <c r="B183" s="67" t="s">
        <v>5178</v>
      </c>
      <c r="C183" s="67" t="s">
        <v>124</v>
      </c>
      <c r="D183" s="13">
        <v>0.54613999999999996</v>
      </c>
      <c r="E183" s="13">
        <v>0.49496000000000001</v>
      </c>
      <c r="F183" s="13">
        <v>0.50014000000000003</v>
      </c>
      <c r="G183" s="13">
        <v>0.45395999999999997</v>
      </c>
      <c r="H183" s="13">
        <v>0.53495000000000004</v>
      </c>
      <c r="I183" s="13">
        <v>0.51729000000000003</v>
      </c>
      <c r="J183" s="13">
        <v>0.48060999999999998</v>
      </c>
      <c r="K183" s="68"/>
      <c r="L183" s="68"/>
      <c r="M183" s="68"/>
      <c r="N183" s="68"/>
      <c r="O183" s="67"/>
      <c r="P183" s="67"/>
      <c r="Q183" s="67"/>
      <c r="R183" s="13"/>
      <c r="S183" s="67"/>
      <c r="T183" s="67"/>
      <c r="U183" s="67"/>
      <c r="V183" s="67"/>
      <c r="W183" s="67"/>
      <c r="X183" s="67"/>
      <c r="Y183" s="67"/>
      <c r="Z183" s="67"/>
    </row>
    <row r="184" spans="1:26" x14ac:dyDescent="0.3">
      <c r="A184" s="67" t="s">
        <v>285</v>
      </c>
      <c r="B184" s="67" t="s">
        <v>286</v>
      </c>
      <c r="C184" s="67" t="s">
        <v>124</v>
      </c>
      <c r="D184" s="13">
        <v>0.32090999999999997</v>
      </c>
      <c r="E184" s="13">
        <v>0.43014999999999998</v>
      </c>
      <c r="F184" s="13">
        <v>0.44835999999999998</v>
      </c>
      <c r="G184" s="13">
        <v>0.46560000000000001</v>
      </c>
      <c r="H184" s="13">
        <v>0.47060000000000002</v>
      </c>
      <c r="I184" s="13">
        <v>0.48285</v>
      </c>
      <c r="J184" s="13">
        <v>0.48016999999999999</v>
      </c>
      <c r="K184" s="68"/>
      <c r="L184" s="68"/>
      <c r="M184" s="68"/>
      <c r="N184" s="68"/>
      <c r="O184" s="67"/>
      <c r="P184" s="67"/>
      <c r="Q184" s="67"/>
      <c r="R184" s="13"/>
      <c r="S184" s="67"/>
      <c r="T184" s="67"/>
      <c r="U184" s="67"/>
      <c r="V184" s="67"/>
      <c r="W184" s="67"/>
      <c r="X184" s="67"/>
      <c r="Y184" s="67"/>
      <c r="Z184" s="67"/>
    </row>
    <row r="185" spans="1:26" x14ac:dyDescent="0.3">
      <c r="A185" s="67" t="s">
        <v>273</v>
      </c>
      <c r="B185" s="67" t="s">
        <v>274</v>
      </c>
      <c r="C185" s="67" t="s">
        <v>124</v>
      </c>
      <c r="D185" s="13">
        <v>0.43474000000000002</v>
      </c>
      <c r="E185" s="13">
        <v>0.40688999999999997</v>
      </c>
      <c r="F185" s="13">
        <v>0.42503000000000002</v>
      </c>
      <c r="G185" s="13">
        <v>0.42069000000000001</v>
      </c>
      <c r="H185" s="13">
        <v>0.37927</v>
      </c>
      <c r="I185" s="13">
        <v>0.38414999999999999</v>
      </c>
      <c r="J185" s="13">
        <v>0.41377000000000003</v>
      </c>
      <c r="K185" s="68"/>
      <c r="L185" s="68"/>
      <c r="M185" s="68"/>
      <c r="N185" s="68"/>
      <c r="O185" s="67"/>
      <c r="P185" s="67"/>
      <c r="Q185" s="67"/>
      <c r="R185" s="13"/>
      <c r="S185" s="67"/>
      <c r="T185" s="67"/>
      <c r="U185" s="67"/>
      <c r="V185" s="67"/>
      <c r="W185" s="67"/>
      <c r="X185" s="67"/>
      <c r="Y185" s="67"/>
      <c r="Z185" s="67"/>
    </row>
    <row r="186" spans="1:26" x14ac:dyDescent="0.3">
      <c r="A186" s="67" t="s">
        <v>283</v>
      </c>
      <c r="B186" s="67" t="s">
        <v>284</v>
      </c>
      <c r="C186" s="67" t="s">
        <v>124</v>
      </c>
      <c r="D186" s="13">
        <v>0.34057999999999999</v>
      </c>
      <c r="E186" s="13">
        <v>0.41708000000000001</v>
      </c>
      <c r="F186" s="13">
        <v>0.42227999999999999</v>
      </c>
      <c r="G186" s="13">
        <v>0.45854</v>
      </c>
      <c r="H186" s="13">
        <v>0.44973000000000002</v>
      </c>
      <c r="I186" s="13">
        <v>0.39266000000000001</v>
      </c>
      <c r="J186" s="13">
        <v>0.40479999999999999</v>
      </c>
      <c r="K186" s="68"/>
      <c r="L186" s="68"/>
      <c r="M186" s="68"/>
      <c r="N186" s="68"/>
      <c r="O186" s="67"/>
      <c r="P186" s="67"/>
      <c r="Q186" s="13"/>
      <c r="R186" s="67"/>
      <c r="S186" s="67"/>
      <c r="T186" s="67"/>
      <c r="U186" s="67"/>
      <c r="V186" s="67"/>
      <c r="W186" s="67"/>
      <c r="X186" s="67"/>
      <c r="Y186" s="67"/>
      <c r="Z186" s="67"/>
    </row>
    <row r="187" spans="1:26" x14ac:dyDescent="0.3">
      <c r="A187" s="67" t="s">
        <v>213</v>
      </c>
      <c r="B187" s="67" t="s">
        <v>214</v>
      </c>
      <c r="C187" s="67" t="s">
        <v>124</v>
      </c>
      <c r="D187" s="13">
        <v>0.86412</v>
      </c>
      <c r="E187" s="13">
        <v>0.75512999999999997</v>
      </c>
      <c r="F187" s="13">
        <v>0.74673999999999996</v>
      </c>
      <c r="G187" s="13">
        <v>0.57704</v>
      </c>
      <c r="H187" s="13">
        <v>0.51563999999999999</v>
      </c>
      <c r="I187" s="13">
        <v>0.50726000000000004</v>
      </c>
      <c r="J187" s="13">
        <v>0.38069999999999998</v>
      </c>
      <c r="K187" s="68"/>
      <c r="L187" s="68"/>
      <c r="M187" s="68"/>
      <c r="N187" s="68"/>
      <c r="O187" s="67"/>
      <c r="P187" s="67"/>
      <c r="Q187" s="13"/>
      <c r="R187" s="67"/>
      <c r="S187" s="67"/>
      <c r="T187" s="67"/>
      <c r="U187" s="67"/>
      <c r="V187" s="67"/>
      <c r="W187" s="67"/>
      <c r="X187" s="67"/>
      <c r="Y187" s="67"/>
      <c r="Z187" s="67"/>
    </row>
    <row r="188" spans="1:26" x14ac:dyDescent="0.3">
      <c r="A188" s="67" t="s">
        <v>289</v>
      </c>
      <c r="B188" s="67" t="s">
        <v>290</v>
      </c>
      <c r="C188" s="67" t="s">
        <v>124</v>
      </c>
      <c r="D188" s="13">
        <v>0.27511999999999998</v>
      </c>
      <c r="E188" s="13">
        <v>0.27167000000000002</v>
      </c>
      <c r="F188" s="13">
        <v>0.27862999999999999</v>
      </c>
      <c r="G188" s="13">
        <v>0.28282000000000002</v>
      </c>
      <c r="H188" s="13">
        <v>0.30334</v>
      </c>
      <c r="I188" s="13">
        <v>0.34222999999999998</v>
      </c>
      <c r="J188" s="13">
        <v>0.37739</v>
      </c>
      <c r="K188" s="68"/>
      <c r="L188" s="68"/>
      <c r="M188" s="68"/>
      <c r="N188" s="68"/>
      <c r="O188" s="67"/>
      <c r="P188" s="67"/>
      <c r="Q188" s="13"/>
      <c r="R188" s="67"/>
      <c r="S188" s="67"/>
      <c r="T188" s="67"/>
      <c r="U188" s="67"/>
      <c r="V188" s="67"/>
      <c r="W188" s="67"/>
      <c r="X188" s="67"/>
      <c r="Y188" s="67"/>
      <c r="Z188" s="67"/>
    </row>
    <row r="189" spans="1:26" x14ac:dyDescent="0.3">
      <c r="A189" s="67" t="s">
        <v>259</v>
      </c>
      <c r="B189" s="67" t="s">
        <v>260</v>
      </c>
      <c r="C189" s="67" t="s">
        <v>124</v>
      </c>
      <c r="D189" s="13">
        <v>0.51788999999999996</v>
      </c>
      <c r="E189" s="13">
        <v>0.52673000000000003</v>
      </c>
      <c r="F189" s="13">
        <v>0.48891000000000001</v>
      </c>
      <c r="G189" s="13">
        <v>0.36320000000000002</v>
      </c>
      <c r="H189" s="13">
        <v>0.35864000000000001</v>
      </c>
      <c r="I189" s="13">
        <v>0.40044000000000002</v>
      </c>
      <c r="J189" s="13">
        <v>0.37703999999999999</v>
      </c>
      <c r="K189" s="68"/>
      <c r="L189" s="68"/>
      <c r="M189" s="68"/>
      <c r="N189" s="68"/>
      <c r="O189" s="67"/>
      <c r="P189" s="67"/>
      <c r="Q189" s="13"/>
      <c r="R189" s="67"/>
      <c r="S189" s="67"/>
      <c r="T189" s="67"/>
      <c r="U189" s="67"/>
      <c r="V189" s="67"/>
      <c r="W189" s="67"/>
      <c r="X189" s="67"/>
      <c r="Y189" s="67"/>
      <c r="Z189" s="67"/>
    </row>
    <row r="190" spans="1:26" x14ac:dyDescent="0.3">
      <c r="A190" s="67" t="s">
        <v>271</v>
      </c>
      <c r="B190" s="67" t="s">
        <v>272</v>
      </c>
      <c r="C190" s="67" t="s">
        <v>124</v>
      </c>
      <c r="D190" s="13">
        <v>0.43711</v>
      </c>
      <c r="E190" s="13">
        <v>0.41341</v>
      </c>
      <c r="F190" s="13">
        <v>0.38274999999999998</v>
      </c>
      <c r="G190" s="13">
        <v>0.38635999999999998</v>
      </c>
      <c r="H190" s="13">
        <v>0.31367</v>
      </c>
      <c r="I190" s="13">
        <v>0.31458999999999998</v>
      </c>
      <c r="J190" s="13">
        <v>0.33566000000000001</v>
      </c>
      <c r="K190" s="68"/>
      <c r="L190" s="68"/>
      <c r="M190" s="68"/>
      <c r="N190" s="68"/>
      <c r="O190" s="67"/>
      <c r="P190" s="67"/>
      <c r="Q190" s="13"/>
      <c r="R190" s="67"/>
      <c r="S190" s="67"/>
      <c r="T190" s="67"/>
      <c r="U190" s="67"/>
      <c r="V190" s="67"/>
      <c r="W190" s="67"/>
      <c r="X190" s="67"/>
      <c r="Y190" s="67"/>
      <c r="Z190" s="67"/>
    </row>
    <row r="191" spans="1:26" x14ac:dyDescent="0.3">
      <c r="A191" s="67" t="s">
        <v>301</v>
      </c>
      <c r="B191" s="67" t="s">
        <v>302</v>
      </c>
      <c r="C191" s="67" t="s">
        <v>124</v>
      </c>
      <c r="D191" s="13">
        <v>6.0429999999999998E-2</v>
      </c>
      <c r="E191" s="13">
        <v>0.14407</v>
      </c>
      <c r="F191" s="13">
        <v>0.13805000000000001</v>
      </c>
      <c r="G191" s="13">
        <v>0.20508999999999999</v>
      </c>
      <c r="H191" s="13">
        <v>0.28988000000000003</v>
      </c>
      <c r="I191" s="13">
        <v>0.33146999999999999</v>
      </c>
      <c r="J191" s="13">
        <v>0.31329000000000001</v>
      </c>
      <c r="K191" s="68"/>
      <c r="L191" s="68"/>
      <c r="M191" s="68"/>
      <c r="N191" s="68"/>
      <c r="O191" s="67"/>
      <c r="P191" s="67"/>
      <c r="Q191" s="13"/>
      <c r="R191" s="67"/>
      <c r="S191" s="67"/>
      <c r="T191" s="67"/>
      <c r="U191" s="67"/>
      <c r="V191" s="67"/>
      <c r="W191" s="67"/>
      <c r="X191" s="67"/>
      <c r="Y191" s="67"/>
      <c r="Z191" s="67"/>
    </row>
    <row r="192" spans="1:26" x14ac:dyDescent="0.3">
      <c r="A192" s="68"/>
      <c r="B192" s="67" t="s">
        <v>221</v>
      </c>
      <c r="C192" s="67" t="s">
        <v>222</v>
      </c>
      <c r="D192" s="68"/>
      <c r="E192" s="68"/>
      <c r="F192" s="68"/>
      <c r="G192" s="68"/>
      <c r="H192" s="68"/>
      <c r="I192" s="68"/>
      <c r="J192" s="13">
        <v>0.27450000000000002</v>
      </c>
      <c r="K192" s="68"/>
      <c r="L192" s="68"/>
      <c r="M192" s="68"/>
      <c r="N192" s="68"/>
      <c r="O192" s="67"/>
      <c r="P192" s="67"/>
      <c r="Q192" s="13"/>
      <c r="R192" s="67"/>
      <c r="S192" s="67"/>
      <c r="T192" s="67"/>
      <c r="U192" s="67"/>
      <c r="V192" s="67"/>
      <c r="W192" s="67"/>
      <c r="X192" s="67"/>
      <c r="Y192" s="67"/>
      <c r="Z192" s="67"/>
    </row>
    <row r="193" spans="1:26" x14ac:dyDescent="0.3">
      <c r="A193" s="67" t="s">
        <v>275</v>
      </c>
      <c r="B193" s="67" t="s">
        <v>276</v>
      </c>
      <c r="C193" s="67" t="s">
        <v>124</v>
      </c>
      <c r="D193" s="13">
        <v>0.41504999999999997</v>
      </c>
      <c r="E193" s="13">
        <v>0.44825999999999999</v>
      </c>
      <c r="F193" s="13">
        <v>0.30243999999999999</v>
      </c>
      <c r="G193" s="13">
        <v>0.2873</v>
      </c>
      <c r="H193" s="13">
        <v>0.25033</v>
      </c>
      <c r="I193" s="13">
        <v>0.26246000000000003</v>
      </c>
      <c r="J193" s="13">
        <v>0.27216000000000001</v>
      </c>
      <c r="K193" s="68"/>
      <c r="L193" s="68"/>
      <c r="M193" s="68"/>
      <c r="N193" s="68"/>
      <c r="O193" s="67"/>
      <c r="P193" s="67"/>
      <c r="Q193" s="13"/>
      <c r="R193" s="67"/>
      <c r="S193" s="67"/>
      <c r="T193" s="67"/>
      <c r="U193" s="67"/>
      <c r="V193" s="67"/>
      <c r="W193" s="67"/>
      <c r="X193" s="67"/>
      <c r="Y193" s="67"/>
      <c r="Z193" s="67"/>
    </row>
    <row r="194" spans="1:26" x14ac:dyDescent="0.3">
      <c r="A194" s="67" t="s">
        <v>296</v>
      </c>
      <c r="B194" s="67" t="s">
        <v>297</v>
      </c>
      <c r="C194" s="67" t="s">
        <v>124</v>
      </c>
      <c r="D194" s="13">
        <v>8.8880000000000001E-2</v>
      </c>
      <c r="E194" s="13">
        <v>8.5260000000000002E-2</v>
      </c>
      <c r="F194" s="13">
        <v>8.4500000000000006E-2</v>
      </c>
      <c r="G194" s="13">
        <v>0.15706000000000001</v>
      </c>
      <c r="H194" s="13">
        <v>0.25070999999999999</v>
      </c>
      <c r="I194" s="13">
        <v>0.27434999999999998</v>
      </c>
      <c r="J194" s="13">
        <v>0.26784000000000002</v>
      </c>
      <c r="K194" s="68"/>
      <c r="L194" s="68"/>
      <c r="M194" s="68"/>
      <c r="N194" s="68"/>
      <c r="O194" s="67"/>
      <c r="P194" s="68"/>
      <c r="Q194" s="67"/>
      <c r="R194" s="67"/>
      <c r="S194" s="67"/>
      <c r="T194" s="67"/>
      <c r="U194" s="67"/>
      <c r="V194" s="67"/>
      <c r="W194" s="67"/>
      <c r="X194" s="67"/>
      <c r="Y194" s="67"/>
      <c r="Z194" s="67"/>
    </row>
    <row r="195" spans="1:26" x14ac:dyDescent="0.3">
      <c r="A195" s="67" t="s">
        <v>237</v>
      </c>
      <c r="B195" s="67" t="s">
        <v>238</v>
      </c>
      <c r="C195" s="67" t="s">
        <v>124</v>
      </c>
      <c r="D195" s="13">
        <v>0.63802999999999999</v>
      </c>
      <c r="E195" s="13">
        <v>0.62924999999999998</v>
      </c>
      <c r="F195" s="13">
        <v>0.60382000000000002</v>
      </c>
      <c r="G195" s="13">
        <v>0.56750999999999996</v>
      </c>
      <c r="H195" s="13">
        <v>0.49939</v>
      </c>
      <c r="I195" s="13">
        <v>0.50763000000000003</v>
      </c>
      <c r="J195" s="13">
        <v>0.24709999999999999</v>
      </c>
      <c r="K195" s="68"/>
      <c r="L195" s="68"/>
      <c r="M195" s="68"/>
      <c r="N195" s="68"/>
      <c r="O195" s="67"/>
      <c r="P195" s="68"/>
      <c r="Q195" s="67"/>
      <c r="R195" s="67"/>
      <c r="S195" s="67"/>
      <c r="T195" s="67"/>
      <c r="U195" s="67"/>
      <c r="V195" s="67"/>
      <c r="W195" s="67"/>
      <c r="X195" s="67"/>
      <c r="Y195" s="67"/>
      <c r="Z195" s="67"/>
    </row>
    <row r="196" spans="1:26" x14ac:dyDescent="0.3">
      <c r="A196" s="67" t="s">
        <v>292</v>
      </c>
      <c r="B196" s="67" t="s">
        <v>293</v>
      </c>
      <c r="C196" s="67" t="s">
        <v>124</v>
      </c>
      <c r="D196" s="13">
        <v>0.15018000000000001</v>
      </c>
      <c r="E196" s="13">
        <v>0.12692999999999999</v>
      </c>
      <c r="F196" s="13">
        <v>0.13933999999999999</v>
      </c>
      <c r="G196" s="13">
        <v>0.22525000000000001</v>
      </c>
      <c r="H196" s="13">
        <v>0.18854000000000001</v>
      </c>
      <c r="I196" s="13">
        <v>0.18493999999999999</v>
      </c>
      <c r="J196" s="13">
        <v>0.20795</v>
      </c>
      <c r="K196" s="68"/>
      <c r="L196" s="68"/>
      <c r="M196" s="68"/>
      <c r="N196" s="68"/>
      <c r="O196" s="67"/>
      <c r="P196" s="68"/>
      <c r="Q196" s="67"/>
      <c r="R196" s="67"/>
      <c r="S196" s="67"/>
      <c r="T196" s="67"/>
      <c r="U196" s="67"/>
      <c r="V196" s="67"/>
      <c r="W196" s="67"/>
      <c r="X196" s="67"/>
      <c r="Y196" s="67"/>
      <c r="Z196" s="67"/>
    </row>
    <row r="197" spans="1:26" x14ac:dyDescent="0.3">
      <c r="A197" s="67" t="s">
        <v>287</v>
      </c>
      <c r="B197" s="67" t="s">
        <v>288</v>
      </c>
      <c r="C197" s="67" t="s">
        <v>124</v>
      </c>
      <c r="D197" s="13">
        <v>0.30710999999999999</v>
      </c>
      <c r="E197" s="13">
        <v>0.28786</v>
      </c>
      <c r="F197" s="13">
        <v>0.29286000000000001</v>
      </c>
      <c r="G197" s="13">
        <v>0.28584999999999999</v>
      </c>
      <c r="H197" s="13">
        <v>0.12207</v>
      </c>
      <c r="I197" s="13">
        <v>0.12433</v>
      </c>
      <c r="J197" s="13">
        <v>0.12726999999999999</v>
      </c>
      <c r="K197" s="68"/>
      <c r="L197" s="68"/>
      <c r="M197" s="68"/>
      <c r="N197" s="68"/>
      <c r="O197" s="67"/>
      <c r="P197" s="68"/>
      <c r="Q197" s="67"/>
      <c r="R197" s="67"/>
      <c r="S197" s="67"/>
      <c r="T197" s="67"/>
      <c r="U197" s="67"/>
      <c r="V197" s="67"/>
      <c r="W197" s="67"/>
      <c r="X197" s="67"/>
      <c r="Y197" s="67"/>
      <c r="Z197" s="67"/>
    </row>
    <row r="198" spans="1:26" x14ac:dyDescent="0.3">
      <c r="A198" s="67" t="s">
        <v>5179</v>
      </c>
      <c r="B198" s="67" t="s">
        <v>5180</v>
      </c>
      <c r="C198" s="67" t="s">
        <v>124</v>
      </c>
      <c r="D198" s="68"/>
      <c r="E198" s="68"/>
      <c r="F198" s="68"/>
      <c r="G198" s="13">
        <v>0.11002000000000001</v>
      </c>
      <c r="H198" s="13">
        <v>0.16399</v>
      </c>
      <c r="I198" s="13">
        <v>0.19361</v>
      </c>
      <c r="J198" s="13">
        <v>8.2699999999999996E-2</v>
      </c>
      <c r="K198" s="68"/>
      <c r="L198" s="68"/>
      <c r="M198" s="68"/>
      <c r="N198" s="68"/>
      <c r="O198" s="67"/>
      <c r="P198" s="68"/>
      <c r="Q198" s="67"/>
      <c r="R198" s="67"/>
      <c r="S198" s="67"/>
      <c r="T198" s="67"/>
      <c r="U198" s="67"/>
      <c r="V198" s="67"/>
      <c r="W198" s="67"/>
      <c r="X198" s="67"/>
      <c r="Y198" s="67"/>
      <c r="Z198" s="67"/>
    </row>
    <row r="199" spans="1:26" x14ac:dyDescent="0.3">
      <c r="A199" s="68"/>
      <c r="B199" s="67" t="s">
        <v>291</v>
      </c>
      <c r="C199" s="67" t="s">
        <v>222</v>
      </c>
      <c r="D199" s="68"/>
      <c r="E199" s="68"/>
      <c r="F199" s="68"/>
      <c r="G199" s="68"/>
      <c r="H199" s="68"/>
      <c r="I199" s="68"/>
      <c r="J199" s="13">
        <v>8.201E-2</v>
      </c>
      <c r="K199" s="68"/>
      <c r="L199" s="68"/>
      <c r="M199" s="68"/>
      <c r="N199" s="68"/>
      <c r="O199" s="67"/>
      <c r="P199" s="68"/>
      <c r="Q199" s="67"/>
      <c r="R199" s="67"/>
      <c r="S199" s="67"/>
      <c r="T199" s="67"/>
      <c r="U199" s="67"/>
      <c r="V199" s="67"/>
      <c r="W199" s="67"/>
      <c r="X199" s="67"/>
      <c r="Y199" s="67"/>
      <c r="Z199" s="67"/>
    </row>
    <row r="200" spans="1:26" x14ac:dyDescent="0.3">
      <c r="A200" s="67" t="s">
        <v>322</v>
      </c>
      <c r="B200" s="67" t="s">
        <v>323</v>
      </c>
      <c r="C200" s="67" t="s">
        <v>124</v>
      </c>
      <c r="D200" s="68"/>
      <c r="E200" s="13">
        <v>0.10783</v>
      </c>
      <c r="F200" s="13">
        <v>0.1031</v>
      </c>
      <c r="G200" s="13">
        <v>0.10807</v>
      </c>
      <c r="H200" s="13">
        <v>8.1449999999999995E-2</v>
      </c>
      <c r="I200" s="13">
        <v>7.8149999999999997E-2</v>
      </c>
      <c r="J200" s="13">
        <v>7.5990000000000002E-2</v>
      </c>
      <c r="K200" s="68"/>
      <c r="L200" s="68"/>
      <c r="M200" s="68"/>
      <c r="N200" s="68"/>
      <c r="O200" s="67"/>
      <c r="P200" s="68"/>
      <c r="Q200" s="67"/>
      <c r="R200" s="67"/>
      <c r="S200" s="67"/>
      <c r="T200" s="67"/>
      <c r="U200" s="67"/>
      <c r="V200" s="67"/>
      <c r="W200" s="67"/>
      <c r="X200" s="67"/>
      <c r="Y200" s="67"/>
      <c r="Z200" s="67"/>
    </row>
    <row r="201" spans="1:26" x14ac:dyDescent="0.3">
      <c r="A201" s="68"/>
      <c r="B201" s="67" t="s">
        <v>310</v>
      </c>
      <c r="C201" s="67" t="s">
        <v>222</v>
      </c>
      <c r="D201" s="68"/>
      <c r="E201" s="68"/>
      <c r="F201" s="68"/>
      <c r="G201" s="68"/>
      <c r="H201" s="68"/>
      <c r="I201" s="68"/>
      <c r="J201" s="13">
        <v>3.7580000000000002E-2</v>
      </c>
      <c r="K201" s="68"/>
      <c r="L201" s="68"/>
      <c r="M201" s="68"/>
      <c r="N201" s="68"/>
      <c r="O201" s="67"/>
      <c r="P201" s="68"/>
      <c r="Q201" s="67"/>
      <c r="R201" s="67"/>
      <c r="S201" s="67"/>
      <c r="T201" s="67"/>
      <c r="U201" s="67"/>
      <c r="V201" s="67"/>
      <c r="W201" s="67"/>
      <c r="X201" s="67"/>
      <c r="Y201" s="67"/>
      <c r="Z201" s="67"/>
    </row>
    <row r="202" spans="1:26" x14ac:dyDescent="0.3">
      <c r="A202" s="68"/>
      <c r="B202" s="67" t="s">
        <v>298</v>
      </c>
      <c r="C202" s="67" t="s">
        <v>222</v>
      </c>
      <c r="D202" s="68"/>
      <c r="E202" s="68"/>
      <c r="F202" s="68"/>
      <c r="G202" s="68"/>
      <c r="H202" s="68"/>
      <c r="I202" s="68"/>
      <c r="J202" s="13">
        <v>2.2780000000000002E-2</v>
      </c>
      <c r="K202" s="68"/>
      <c r="L202" s="68"/>
      <c r="M202" s="68"/>
      <c r="N202" s="68"/>
      <c r="O202" s="67"/>
      <c r="P202" s="68"/>
      <c r="Q202" s="67"/>
      <c r="R202" s="67"/>
      <c r="S202" s="67"/>
      <c r="T202" s="67"/>
      <c r="U202" s="67"/>
      <c r="V202" s="67"/>
      <c r="W202" s="67"/>
      <c r="X202" s="67"/>
      <c r="Y202" s="67"/>
      <c r="Z202" s="67"/>
    </row>
    <row r="203" spans="1:26" x14ac:dyDescent="0.3">
      <c r="A203" s="68"/>
      <c r="B203" s="67" t="s">
        <v>312</v>
      </c>
      <c r="C203" s="67" t="s">
        <v>222</v>
      </c>
      <c r="D203" s="68"/>
      <c r="E203" s="68"/>
      <c r="F203" s="68"/>
      <c r="G203" s="68"/>
      <c r="H203" s="68"/>
      <c r="I203" s="68"/>
      <c r="J203" s="13">
        <v>1.247E-2</v>
      </c>
      <c r="K203" s="68"/>
      <c r="L203" s="68"/>
      <c r="M203" s="68"/>
      <c r="N203" s="68"/>
      <c r="O203" s="67"/>
      <c r="P203" s="67"/>
      <c r="Q203" s="67"/>
      <c r="R203" s="67"/>
      <c r="S203" s="67"/>
      <c r="T203" s="67"/>
      <c r="U203" s="67"/>
      <c r="V203" s="67"/>
      <c r="W203" s="67"/>
      <c r="X203" s="67"/>
      <c r="Y203" s="67"/>
      <c r="Z203" s="67"/>
    </row>
    <row r="204" spans="1:26" x14ac:dyDescent="0.3">
      <c r="A204" s="68"/>
      <c r="B204" s="67" t="s">
        <v>309</v>
      </c>
      <c r="C204" s="67" t="s">
        <v>222</v>
      </c>
      <c r="D204" s="68"/>
      <c r="E204" s="68"/>
      <c r="F204" s="68"/>
      <c r="G204" s="68"/>
      <c r="H204" s="68"/>
      <c r="I204" s="68"/>
      <c r="J204" s="13">
        <v>3.7100000000000002E-3</v>
      </c>
      <c r="K204" s="68"/>
      <c r="L204" s="68"/>
      <c r="M204" s="68"/>
      <c r="N204" s="68"/>
      <c r="O204" s="67"/>
      <c r="P204" s="67"/>
      <c r="Q204" s="67"/>
      <c r="R204" s="67"/>
      <c r="S204" s="67"/>
      <c r="T204" s="67"/>
      <c r="U204" s="67"/>
      <c r="V204" s="67"/>
      <c r="W204" s="67"/>
      <c r="X204" s="67"/>
      <c r="Y204" s="67"/>
      <c r="Z204" s="67"/>
    </row>
    <row r="205" spans="1:26" x14ac:dyDescent="0.3">
      <c r="A205" s="68"/>
      <c r="B205" s="67" t="s">
        <v>311</v>
      </c>
      <c r="C205" s="67" t="s">
        <v>222</v>
      </c>
      <c r="D205" s="68"/>
      <c r="E205" s="68"/>
      <c r="F205" s="68"/>
      <c r="G205" s="68"/>
      <c r="H205" s="68"/>
      <c r="I205" s="68"/>
      <c r="J205" s="13">
        <v>2.1000000000000001E-4</v>
      </c>
      <c r="K205" s="68"/>
      <c r="L205" s="68"/>
      <c r="M205" s="68"/>
      <c r="N205" s="68"/>
      <c r="O205" s="67"/>
      <c r="P205" s="67"/>
      <c r="Q205" s="67"/>
      <c r="R205" s="67"/>
      <c r="S205" s="67"/>
      <c r="T205" s="67"/>
      <c r="U205" s="67"/>
      <c r="V205" s="67"/>
      <c r="W205" s="67"/>
      <c r="X205" s="67"/>
      <c r="Y205" s="67"/>
      <c r="Z205" s="67"/>
    </row>
    <row r="206" spans="1:26" x14ac:dyDescent="0.3">
      <c r="A206" s="68"/>
      <c r="B206" s="67" t="s">
        <v>313</v>
      </c>
      <c r="C206" s="67" t="s">
        <v>314</v>
      </c>
      <c r="D206" s="68"/>
      <c r="E206" s="68"/>
      <c r="F206" s="68"/>
      <c r="G206" s="68"/>
      <c r="H206" s="68"/>
      <c r="I206" s="68"/>
      <c r="J206" s="13">
        <v>0</v>
      </c>
      <c r="K206" s="68"/>
      <c r="L206" s="68"/>
      <c r="M206" s="68"/>
      <c r="N206" s="68"/>
      <c r="O206" s="67"/>
      <c r="P206" s="67"/>
      <c r="Q206" s="67"/>
      <c r="R206" s="67"/>
      <c r="S206" s="67"/>
      <c r="T206" s="67"/>
      <c r="U206" s="67"/>
      <c r="V206" s="67"/>
      <c r="W206" s="67"/>
      <c r="X206" s="67"/>
      <c r="Y206" s="67"/>
      <c r="Z206" s="67"/>
    </row>
    <row r="207" spans="1:26" x14ac:dyDescent="0.3">
      <c r="A207" s="68"/>
      <c r="B207" s="67" t="s">
        <v>221</v>
      </c>
      <c r="C207" s="67" t="s">
        <v>222</v>
      </c>
      <c r="D207" s="68"/>
      <c r="E207" s="68"/>
      <c r="F207" s="68"/>
      <c r="G207" s="68"/>
      <c r="H207" s="68"/>
      <c r="I207" s="13">
        <v>0.36571999999999999</v>
      </c>
      <c r="J207" s="68"/>
      <c r="K207" s="68"/>
      <c r="L207" s="68"/>
      <c r="M207" s="68"/>
      <c r="N207" s="68"/>
      <c r="O207" s="67"/>
      <c r="P207" s="67"/>
      <c r="Q207" s="67"/>
      <c r="R207" s="67"/>
      <c r="S207" s="67"/>
      <c r="T207" s="67"/>
      <c r="U207" s="67"/>
      <c r="V207" s="67"/>
      <c r="W207" s="67"/>
      <c r="X207" s="67"/>
      <c r="Y207" s="67"/>
      <c r="Z207" s="67"/>
    </row>
    <row r="208" spans="1:26" x14ac:dyDescent="0.3">
      <c r="A208" s="68"/>
      <c r="B208" s="67" t="s">
        <v>309</v>
      </c>
      <c r="C208" s="67" t="s">
        <v>222</v>
      </c>
      <c r="D208" s="68"/>
      <c r="E208" s="68"/>
      <c r="F208" s="68"/>
      <c r="G208" s="68"/>
      <c r="H208" s="68"/>
      <c r="I208" s="13">
        <v>8.6980000000000002E-2</v>
      </c>
      <c r="J208" s="68"/>
      <c r="K208" s="68"/>
      <c r="L208" s="68"/>
      <c r="M208" s="68"/>
      <c r="N208" s="68"/>
      <c r="O208" s="67"/>
      <c r="P208" s="67"/>
      <c r="Q208" s="67"/>
      <c r="R208" s="67"/>
      <c r="S208" s="67"/>
      <c r="T208" s="67"/>
      <c r="U208" s="67"/>
      <c r="V208" s="67"/>
      <c r="W208" s="67"/>
      <c r="X208" s="67"/>
      <c r="Y208" s="67"/>
      <c r="Z208" s="67"/>
    </row>
    <row r="209" spans="1:26" x14ac:dyDescent="0.3">
      <c r="A209" s="68"/>
      <c r="B209" s="67" t="s">
        <v>298</v>
      </c>
      <c r="C209" s="67" t="s">
        <v>222</v>
      </c>
      <c r="D209" s="68"/>
      <c r="E209" s="68"/>
      <c r="F209" s="68"/>
      <c r="G209" s="68"/>
      <c r="H209" s="68"/>
      <c r="I209" s="13">
        <v>6.3140000000000002E-2</v>
      </c>
      <c r="J209" s="68"/>
      <c r="K209" s="68"/>
      <c r="L209" s="68"/>
      <c r="M209" s="68"/>
      <c r="N209" s="68"/>
      <c r="O209" s="67"/>
      <c r="P209" s="67"/>
      <c r="Q209" s="67"/>
      <c r="R209" s="67"/>
      <c r="S209" s="67"/>
      <c r="T209" s="67"/>
      <c r="U209" s="67"/>
      <c r="V209" s="67"/>
      <c r="W209" s="67"/>
      <c r="X209" s="67"/>
      <c r="Y209" s="67"/>
      <c r="Z209" s="67"/>
    </row>
    <row r="210" spans="1:26" x14ac:dyDescent="0.3">
      <c r="A210" s="68"/>
      <c r="B210" s="67" t="s">
        <v>312</v>
      </c>
      <c r="C210" s="67" t="s">
        <v>222</v>
      </c>
      <c r="D210" s="68"/>
      <c r="E210" s="68"/>
      <c r="F210" s="68"/>
      <c r="G210" s="68"/>
      <c r="H210" s="68"/>
      <c r="I210" s="13">
        <v>5.883E-2</v>
      </c>
      <c r="J210" s="68"/>
      <c r="K210" s="68"/>
      <c r="L210" s="68"/>
      <c r="M210" s="68"/>
      <c r="N210" s="68"/>
      <c r="O210" s="67"/>
      <c r="P210" s="67"/>
      <c r="Q210" s="67"/>
      <c r="R210" s="67"/>
      <c r="S210" s="67"/>
      <c r="T210" s="67"/>
      <c r="U210" s="67"/>
      <c r="V210" s="67"/>
      <c r="W210" s="67"/>
      <c r="X210" s="67"/>
      <c r="Y210" s="67"/>
      <c r="Z210" s="67"/>
    </row>
    <row r="211" spans="1:26" x14ac:dyDescent="0.3">
      <c r="A211" s="68"/>
      <c r="B211" s="67" t="s">
        <v>310</v>
      </c>
      <c r="C211" s="67" t="s">
        <v>222</v>
      </c>
      <c r="D211" s="68"/>
      <c r="E211" s="68"/>
      <c r="F211" s="68"/>
      <c r="G211" s="68"/>
      <c r="H211" s="68"/>
      <c r="I211" s="13">
        <v>3.4819999999999997E-2</v>
      </c>
      <c r="J211" s="68"/>
      <c r="K211" s="68"/>
      <c r="L211" s="68"/>
      <c r="M211" s="68"/>
      <c r="N211" s="68"/>
      <c r="O211" s="67"/>
      <c r="P211" s="67"/>
      <c r="Q211" s="67"/>
      <c r="R211" s="67"/>
      <c r="S211" s="67"/>
      <c r="T211" s="67"/>
      <c r="U211" s="67"/>
      <c r="V211" s="67"/>
      <c r="W211" s="67"/>
      <c r="X211" s="67"/>
      <c r="Y211" s="67"/>
      <c r="Z211" s="67"/>
    </row>
    <row r="212" spans="1:26" x14ac:dyDescent="0.3">
      <c r="A212" s="68"/>
      <c r="B212" s="67" t="s">
        <v>291</v>
      </c>
      <c r="C212" s="67" t="s">
        <v>222</v>
      </c>
      <c r="D212" s="68"/>
      <c r="E212" s="68"/>
      <c r="F212" s="68"/>
      <c r="G212" s="68"/>
      <c r="H212" s="68"/>
      <c r="I212" s="13">
        <v>3.1469999999999998E-2</v>
      </c>
      <c r="J212" s="68"/>
      <c r="K212" s="68"/>
      <c r="L212" s="68"/>
      <c r="M212" s="68"/>
      <c r="N212" s="68"/>
      <c r="O212" s="67"/>
      <c r="P212" s="67"/>
      <c r="Q212" s="67"/>
      <c r="R212" s="67"/>
      <c r="S212" s="67"/>
      <c r="T212" s="67"/>
      <c r="U212" s="67"/>
      <c r="V212" s="67"/>
      <c r="W212" s="67"/>
      <c r="X212" s="67"/>
      <c r="Y212" s="67"/>
      <c r="Z212" s="67"/>
    </row>
    <row r="213" spans="1:26" x14ac:dyDescent="0.3">
      <c r="A213" s="68"/>
      <c r="B213" s="67" t="s">
        <v>311</v>
      </c>
      <c r="C213" s="67" t="s">
        <v>222</v>
      </c>
      <c r="D213" s="68"/>
      <c r="E213" s="68"/>
      <c r="F213" s="68"/>
      <c r="G213" s="68"/>
      <c r="H213" s="68"/>
      <c r="I213" s="13">
        <v>2.0000000000000001E-4</v>
      </c>
      <c r="J213" s="68"/>
      <c r="K213" s="68"/>
      <c r="L213" s="68"/>
      <c r="M213" s="68"/>
      <c r="N213" s="68"/>
      <c r="O213" s="67"/>
      <c r="P213" s="67"/>
      <c r="Q213" s="67"/>
      <c r="R213" s="67"/>
      <c r="S213" s="67"/>
      <c r="T213" s="67"/>
      <c r="U213" s="67"/>
      <c r="V213" s="67"/>
      <c r="W213" s="67"/>
      <c r="X213" s="67"/>
      <c r="Y213" s="67"/>
      <c r="Z213" s="67"/>
    </row>
    <row r="214" spans="1:26" x14ac:dyDescent="0.3">
      <c r="A214" s="68"/>
      <c r="B214" s="67" t="s">
        <v>298</v>
      </c>
      <c r="C214" s="67" t="s">
        <v>222</v>
      </c>
      <c r="D214" s="68"/>
      <c r="E214" s="68"/>
      <c r="F214" s="68"/>
      <c r="G214" s="68"/>
      <c r="H214" s="13">
        <v>0.17119999999999999</v>
      </c>
      <c r="I214" s="68"/>
      <c r="J214" s="68"/>
      <c r="K214" s="68"/>
      <c r="L214" s="68"/>
      <c r="M214" s="68"/>
      <c r="N214" s="68"/>
      <c r="O214" s="67"/>
      <c r="P214" s="67"/>
      <c r="Q214" s="67"/>
      <c r="R214" s="67"/>
      <c r="S214" s="67"/>
      <c r="T214" s="67"/>
      <c r="U214" s="67"/>
      <c r="V214" s="67"/>
      <c r="W214" s="67"/>
      <c r="X214" s="67"/>
      <c r="Y214" s="67"/>
      <c r="Z214" s="67"/>
    </row>
    <row r="215" spans="1:26" x14ac:dyDescent="0.3">
      <c r="A215" s="68"/>
      <c r="B215" s="67" t="s">
        <v>312</v>
      </c>
      <c r="C215" s="67" t="s">
        <v>222</v>
      </c>
      <c r="D215" s="68"/>
      <c r="E215" s="68"/>
      <c r="F215" s="68"/>
      <c r="G215" s="68"/>
      <c r="H215" s="13">
        <v>0.12659999999999999</v>
      </c>
      <c r="I215" s="68"/>
      <c r="J215" s="68"/>
      <c r="K215" s="68"/>
      <c r="L215" s="68"/>
      <c r="M215" s="68"/>
      <c r="N215" s="68"/>
      <c r="O215" s="67"/>
      <c r="P215" s="67"/>
      <c r="Q215" s="67"/>
      <c r="R215" s="67"/>
      <c r="S215" s="67"/>
      <c r="T215" s="67"/>
      <c r="U215" s="67"/>
      <c r="V215" s="67"/>
      <c r="W215" s="67"/>
      <c r="X215" s="67"/>
      <c r="Y215" s="67"/>
      <c r="Z215" s="67"/>
    </row>
    <row r="216" spans="1:26" x14ac:dyDescent="0.3">
      <c r="A216" s="68"/>
      <c r="B216" s="67" t="s">
        <v>310</v>
      </c>
      <c r="C216" s="67" t="s">
        <v>222</v>
      </c>
      <c r="D216" s="68"/>
      <c r="E216" s="68"/>
      <c r="F216" s="68"/>
      <c r="G216" s="68"/>
      <c r="H216" s="13">
        <v>9.8080000000000001E-2</v>
      </c>
      <c r="I216" s="68"/>
      <c r="J216" s="68"/>
      <c r="K216" s="68"/>
      <c r="L216" s="68"/>
      <c r="M216" s="68"/>
      <c r="N216" s="68"/>
      <c r="O216" s="67"/>
      <c r="P216" s="67"/>
      <c r="Q216" s="67"/>
      <c r="R216" s="67"/>
      <c r="S216" s="67"/>
      <c r="T216" s="67"/>
      <c r="U216" s="67"/>
      <c r="V216" s="67"/>
      <c r="W216" s="67"/>
      <c r="X216" s="67"/>
      <c r="Y216" s="67"/>
      <c r="Z216" s="67"/>
    </row>
    <row r="217" spans="1:26" x14ac:dyDescent="0.3">
      <c r="A217" s="68"/>
      <c r="B217" s="67" t="s">
        <v>309</v>
      </c>
      <c r="C217" s="67" t="s">
        <v>222</v>
      </c>
      <c r="D217" s="68"/>
      <c r="E217" s="68"/>
      <c r="F217" s="68"/>
      <c r="G217" s="68"/>
      <c r="H217" s="13">
        <v>3.7659999999999999E-2</v>
      </c>
      <c r="I217" s="68"/>
      <c r="J217" s="68"/>
      <c r="K217" s="68"/>
      <c r="L217" s="68"/>
      <c r="M217" s="68"/>
      <c r="N217" s="68"/>
      <c r="O217" s="67"/>
      <c r="P217" s="67"/>
      <c r="Q217" s="67"/>
      <c r="R217" s="67"/>
      <c r="S217" s="67"/>
      <c r="T217" s="67"/>
      <c r="U217" s="67"/>
      <c r="V217" s="67"/>
      <c r="W217" s="67"/>
      <c r="X217" s="67"/>
      <c r="Y217" s="67"/>
      <c r="Z217" s="67"/>
    </row>
    <row r="218" spans="1:26" x14ac:dyDescent="0.3">
      <c r="A218" s="68"/>
      <c r="B218" s="67" t="s">
        <v>291</v>
      </c>
      <c r="C218" s="67" t="s">
        <v>222</v>
      </c>
      <c r="D218" s="68"/>
      <c r="E218" s="68"/>
      <c r="F218" s="68"/>
      <c r="G218" s="68"/>
      <c r="H218" s="13">
        <v>1.146E-2</v>
      </c>
      <c r="I218" s="68"/>
      <c r="J218" s="68"/>
      <c r="K218" s="68"/>
      <c r="L218" s="68"/>
      <c r="M218" s="68"/>
      <c r="N218" s="68"/>
      <c r="O218" s="67"/>
      <c r="P218" s="67"/>
      <c r="Q218" s="67"/>
      <c r="R218" s="67"/>
      <c r="S218" s="67"/>
      <c r="T218" s="67"/>
      <c r="U218" s="67"/>
      <c r="V218" s="67"/>
      <c r="W218" s="67"/>
      <c r="X218" s="67"/>
      <c r="Y218" s="67"/>
      <c r="Z218" s="67"/>
    </row>
    <row r="219" spans="1:26" x14ac:dyDescent="0.3">
      <c r="A219" s="68"/>
      <c r="B219" s="67" t="s">
        <v>311</v>
      </c>
      <c r="C219" s="67" t="s">
        <v>222</v>
      </c>
      <c r="D219" s="68"/>
      <c r="E219" s="68"/>
      <c r="F219" s="68"/>
      <c r="G219" s="68"/>
      <c r="H219" s="13">
        <v>1.9000000000000001E-4</v>
      </c>
      <c r="I219" s="68"/>
      <c r="J219" s="68"/>
      <c r="K219" s="68"/>
      <c r="L219" s="68"/>
      <c r="M219" s="68"/>
      <c r="N219" s="68"/>
      <c r="O219" s="67"/>
      <c r="P219" s="67"/>
      <c r="Q219" s="67"/>
      <c r="R219" s="67"/>
      <c r="S219" s="67"/>
      <c r="T219" s="67"/>
      <c r="U219" s="67"/>
      <c r="V219" s="67"/>
      <c r="W219" s="67"/>
      <c r="X219" s="67"/>
      <c r="Y219" s="67"/>
      <c r="Z219" s="67"/>
    </row>
    <row r="220" spans="1:26" x14ac:dyDescent="0.3">
      <c r="A220" s="68"/>
      <c r="B220" s="67" t="s">
        <v>221</v>
      </c>
      <c r="C220" s="67" t="s">
        <v>222</v>
      </c>
      <c r="D220" s="68"/>
      <c r="E220" s="68"/>
      <c r="F220" s="68"/>
      <c r="G220" s="68"/>
      <c r="H220" s="13">
        <v>-9.0380000000000002E-2</v>
      </c>
      <c r="I220" s="68"/>
      <c r="J220" s="68"/>
      <c r="K220" s="68"/>
      <c r="L220" s="68"/>
      <c r="M220" s="68"/>
      <c r="N220" s="68"/>
      <c r="O220" s="67"/>
      <c r="P220" s="67"/>
      <c r="Q220" s="67"/>
      <c r="R220" s="67"/>
      <c r="S220" s="67"/>
      <c r="T220" s="67"/>
      <c r="U220" s="67"/>
      <c r="V220" s="67"/>
      <c r="W220" s="67"/>
      <c r="X220" s="67"/>
      <c r="Y220" s="67"/>
      <c r="Z220" s="67"/>
    </row>
    <row r="221" spans="1:26" x14ac:dyDescent="0.3">
      <c r="A221" s="68"/>
      <c r="B221" s="67" t="s">
        <v>221</v>
      </c>
      <c r="C221" s="67" t="s">
        <v>222</v>
      </c>
      <c r="D221" s="68"/>
      <c r="E221" s="68"/>
      <c r="F221" s="68"/>
      <c r="G221" s="13">
        <v>1.5308999999999999</v>
      </c>
      <c r="H221" s="68"/>
      <c r="I221" s="68"/>
      <c r="J221" s="68"/>
      <c r="K221" s="68"/>
      <c r="L221" s="68"/>
      <c r="M221" s="68"/>
      <c r="N221" s="68"/>
      <c r="O221" s="67"/>
      <c r="P221" s="67"/>
      <c r="Q221" s="67"/>
      <c r="R221" s="67"/>
      <c r="S221" s="67"/>
      <c r="T221" s="67"/>
      <c r="U221" s="67"/>
      <c r="V221" s="67"/>
      <c r="W221" s="67"/>
      <c r="X221" s="67"/>
      <c r="Y221" s="67"/>
      <c r="Z221" s="67"/>
    </row>
    <row r="222" spans="1:26" x14ac:dyDescent="0.3">
      <c r="A222" s="68"/>
      <c r="B222" s="67" t="s">
        <v>312</v>
      </c>
      <c r="C222" s="67" t="s">
        <v>222</v>
      </c>
      <c r="D222" s="68"/>
      <c r="E222" s="68"/>
      <c r="F222" s="68"/>
      <c r="G222" s="13">
        <v>0.14221</v>
      </c>
      <c r="H222" s="68"/>
      <c r="I222" s="68"/>
      <c r="J222" s="68"/>
      <c r="K222" s="68"/>
      <c r="L222" s="68"/>
      <c r="M222" s="68"/>
      <c r="N222" s="68"/>
      <c r="O222" s="67"/>
      <c r="P222" s="67"/>
      <c r="Q222" s="67"/>
      <c r="R222" s="67"/>
      <c r="S222" s="67"/>
      <c r="T222" s="67"/>
      <c r="U222" s="67"/>
      <c r="V222" s="67"/>
      <c r="W222" s="67"/>
      <c r="X222" s="67"/>
      <c r="Y222" s="67"/>
      <c r="Z222" s="67"/>
    </row>
    <row r="223" spans="1:26" x14ac:dyDescent="0.3">
      <c r="A223" s="68"/>
      <c r="B223" s="67" t="s">
        <v>298</v>
      </c>
      <c r="C223" s="67" t="s">
        <v>222</v>
      </c>
      <c r="D223" s="68"/>
      <c r="E223" s="68"/>
      <c r="F223" s="68"/>
      <c r="G223" s="13">
        <v>0.11176</v>
      </c>
      <c r="H223" s="68"/>
      <c r="I223" s="68"/>
      <c r="J223" s="68"/>
      <c r="K223" s="68"/>
      <c r="L223" s="68"/>
      <c r="M223" s="68"/>
      <c r="N223" s="68"/>
      <c r="O223" s="67"/>
      <c r="P223" s="67"/>
      <c r="Q223" s="67"/>
      <c r="R223" s="67"/>
      <c r="S223" s="67"/>
      <c r="T223" s="67"/>
      <c r="U223" s="67"/>
      <c r="V223" s="67"/>
      <c r="W223" s="67"/>
      <c r="X223" s="67"/>
      <c r="Y223" s="67"/>
      <c r="Z223" s="67"/>
    </row>
    <row r="224" spans="1:26" x14ac:dyDescent="0.3">
      <c r="A224" s="68"/>
      <c r="B224" s="67" t="s">
        <v>291</v>
      </c>
      <c r="C224" s="67" t="s">
        <v>222</v>
      </c>
      <c r="D224" s="68"/>
      <c r="E224" s="68"/>
      <c r="F224" s="68"/>
      <c r="G224" s="13">
        <v>1.409E-2</v>
      </c>
      <c r="H224" s="68"/>
      <c r="I224" s="68"/>
      <c r="J224" s="68"/>
      <c r="K224" s="68"/>
      <c r="L224" s="68"/>
      <c r="M224" s="68"/>
      <c r="N224" s="68"/>
      <c r="O224" s="67"/>
      <c r="P224" s="67"/>
      <c r="Q224" s="67"/>
      <c r="R224" s="67"/>
      <c r="S224" s="67"/>
      <c r="T224" s="67"/>
      <c r="U224" s="67"/>
      <c r="V224" s="67"/>
      <c r="W224" s="67"/>
      <c r="X224" s="67"/>
      <c r="Y224" s="67"/>
      <c r="Z224" s="67"/>
    </row>
    <row r="225" spans="1:26" x14ac:dyDescent="0.3">
      <c r="A225" s="68"/>
      <c r="B225" s="67" t="s">
        <v>309</v>
      </c>
      <c r="C225" s="67" t="s">
        <v>222</v>
      </c>
      <c r="D225" s="68"/>
      <c r="E225" s="68"/>
      <c r="F225" s="68"/>
      <c r="G225" s="13">
        <v>1.285E-2</v>
      </c>
      <c r="H225" s="68"/>
      <c r="I225" s="68"/>
      <c r="J225" s="68"/>
      <c r="K225" s="68"/>
      <c r="L225" s="68"/>
      <c r="M225" s="68"/>
      <c r="N225" s="68"/>
      <c r="O225" s="67"/>
      <c r="P225" s="67"/>
      <c r="Q225" s="67"/>
      <c r="R225" s="67"/>
      <c r="S225" s="67"/>
      <c r="T225" s="67"/>
      <c r="U225" s="67"/>
      <c r="V225" s="67"/>
      <c r="W225" s="67"/>
      <c r="X225" s="67"/>
      <c r="Y225" s="67"/>
      <c r="Z225" s="67"/>
    </row>
    <row r="226" spans="1:26" x14ac:dyDescent="0.3">
      <c r="A226" s="68"/>
      <c r="B226" s="67" t="s">
        <v>311</v>
      </c>
      <c r="C226" s="67" t="s">
        <v>222</v>
      </c>
      <c r="D226" s="68"/>
      <c r="E226" s="68"/>
      <c r="F226" s="68"/>
      <c r="G226" s="13">
        <v>1.2999999999999999E-4</v>
      </c>
      <c r="H226" s="68"/>
      <c r="I226" s="68"/>
      <c r="J226" s="68"/>
      <c r="K226" s="68"/>
      <c r="L226" s="68"/>
      <c r="M226" s="68"/>
      <c r="N226" s="68"/>
      <c r="O226" s="67"/>
      <c r="P226" s="67"/>
      <c r="Q226" s="67"/>
      <c r="R226" s="67"/>
      <c r="S226" s="67"/>
      <c r="T226" s="67"/>
      <c r="U226" s="67"/>
      <c r="V226" s="67"/>
      <c r="W226" s="67"/>
      <c r="X226" s="67"/>
      <c r="Y226" s="67"/>
      <c r="Z226" s="67"/>
    </row>
    <row r="227" spans="1:26" x14ac:dyDescent="0.3">
      <c r="A227" s="68"/>
      <c r="B227" s="67" t="s">
        <v>310</v>
      </c>
      <c r="C227" s="67" t="s">
        <v>222</v>
      </c>
      <c r="D227" s="68"/>
      <c r="E227" s="68"/>
      <c r="F227" s="68"/>
      <c r="G227" s="13">
        <v>-0.13904</v>
      </c>
      <c r="H227" s="68"/>
      <c r="I227" s="68"/>
      <c r="J227" s="68"/>
      <c r="K227" s="68"/>
      <c r="L227" s="68"/>
      <c r="M227" s="68"/>
      <c r="N227" s="68"/>
      <c r="O227" s="67"/>
      <c r="P227" s="67"/>
      <c r="Q227" s="67"/>
      <c r="R227" s="67"/>
      <c r="S227" s="67"/>
      <c r="T227" s="67"/>
      <c r="U227" s="67"/>
      <c r="V227" s="67"/>
      <c r="W227" s="67"/>
      <c r="X227" s="67"/>
      <c r="Y227" s="67"/>
      <c r="Z227" s="67"/>
    </row>
    <row r="228" spans="1:26" x14ac:dyDescent="0.3">
      <c r="A228" s="68"/>
      <c r="B228" s="67" t="s">
        <v>353</v>
      </c>
      <c r="C228" s="67" t="s">
        <v>314</v>
      </c>
      <c r="D228" s="68"/>
      <c r="E228" s="68"/>
      <c r="F228" s="68"/>
      <c r="G228" s="13">
        <v>-3.5482</v>
      </c>
      <c r="H228" s="68"/>
      <c r="I228" s="68"/>
      <c r="J228" s="68"/>
      <c r="K228" s="68"/>
      <c r="L228" s="68"/>
      <c r="M228" s="68"/>
      <c r="N228" s="68"/>
      <c r="O228" s="67"/>
      <c r="P228" s="67"/>
      <c r="Q228" s="67"/>
      <c r="R228" s="67"/>
      <c r="S228" s="67"/>
      <c r="T228" s="67"/>
      <c r="U228" s="67"/>
      <c r="V228" s="67"/>
      <c r="W228" s="67"/>
      <c r="X228" s="67"/>
      <c r="Y228" s="67"/>
      <c r="Z228" s="67"/>
    </row>
    <row r="229" spans="1:26" x14ac:dyDescent="0.3">
      <c r="A229" s="67" t="s">
        <v>183</v>
      </c>
      <c r="B229" s="67" t="s">
        <v>184</v>
      </c>
      <c r="C229" s="67" t="s">
        <v>124</v>
      </c>
      <c r="D229" s="13">
        <v>1.19906</v>
      </c>
      <c r="E229" s="13">
        <v>1.17855</v>
      </c>
      <c r="F229" s="13">
        <v>0.88402999999999998</v>
      </c>
      <c r="G229" s="68"/>
      <c r="H229" s="68"/>
      <c r="I229" s="68"/>
      <c r="J229" s="68"/>
      <c r="K229" s="68"/>
      <c r="L229" s="68"/>
      <c r="M229" s="68"/>
      <c r="N229" s="68"/>
      <c r="O229" s="67"/>
      <c r="P229" s="67"/>
      <c r="Q229" s="67"/>
      <c r="R229" s="67"/>
      <c r="S229" s="67"/>
      <c r="T229" s="67"/>
      <c r="U229" s="67"/>
      <c r="V229" s="67"/>
      <c r="W229" s="67"/>
      <c r="X229" s="67"/>
      <c r="Y229" s="67"/>
      <c r="Z229" s="67"/>
    </row>
    <row r="230" spans="1:26" x14ac:dyDescent="0.3">
      <c r="A230" s="68"/>
      <c r="B230" s="67" t="s">
        <v>221</v>
      </c>
      <c r="C230" s="67" t="s">
        <v>222</v>
      </c>
      <c r="D230" s="68"/>
      <c r="E230" s="68"/>
      <c r="F230" s="13">
        <v>0.14487</v>
      </c>
      <c r="G230" s="68"/>
      <c r="H230" s="68"/>
      <c r="I230" s="68"/>
      <c r="J230" s="68"/>
      <c r="K230" s="68"/>
      <c r="L230" s="68"/>
      <c r="M230" s="68"/>
      <c r="N230" s="68"/>
      <c r="O230" s="67"/>
      <c r="P230" s="67"/>
      <c r="Q230" s="67"/>
      <c r="R230" s="67"/>
      <c r="S230" s="67"/>
      <c r="T230" s="67"/>
      <c r="U230" s="67"/>
      <c r="V230" s="67"/>
      <c r="W230" s="67"/>
      <c r="X230" s="67"/>
      <c r="Y230" s="67"/>
      <c r="Z230" s="67"/>
    </row>
    <row r="231" spans="1:26" x14ac:dyDescent="0.3">
      <c r="A231" s="68"/>
      <c r="B231" s="67" t="s">
        <v>291</v>
      </c>
      <c r="C231" s="67" t="s">
        <v>222</v>
      </c>
      <c r="D231" s="68"/>
      <c r="E231" s="68"/>
      <c r="F231" s="13">
        <v>0.1197</v>
      </c>
      <c r="G231" s="68"/>
      <c r="H231" s="68"/>
      <c r="I231" s="68"/>
      <c r="J231" s="68"/>
      <c r="K231" s="68"/>
      <c r="L231" s="68"/>
      <c r="M231" s="68"/>
      <c r="N231" s="68"/>
      <c r="O231" s="67"/>
      <c r="P231" s="67"/>
      <c r="Q231" s="67"/>
      <c r="R231" s="67"/>
      <c r="S231" s="67"/>
      <c r="T231" s="67"/>
      <c r="U231" s="67"/>
      <c r="V231" s="67"/>
      <c r="W231" s="67"/>
      <c r="X231" s="67"/>
      <c r="Y231" s="67"/>
      <c r="Z231" s="67"/>
    </row>
    <row r="232" spans="1:26" x14ac:dyDescent="0.3">
      <c r="A232" s="68"/>
      <c r="B232" s="67" t="s">
        <v>312</v>
      </c>
      <c r="C232" s="67" t="s">
        <v>222</v>
      </c>
      <c r="D232" s="68"/>
      <c r="E232" s="68"/>
      <c r="F232" s="13">
        <v>0.11248</v>
      </c>
      <c r="G232" s="68"/>
      <c r="H232" s="68"/>
      <c r="I232" s="68"/>
      <c r="J232" s="68"/>
      <c r="K232" s="68"/>
      <c r="L232" s="68"/>
      <c r="M232" s="68"/>
      <c r="N232" s="68"/>
      <c r="O232" s="67"/>
      <c r="P232" s="67"/>
      <c r="Q232" s="67"/>
      <c r="R232" s="67"/>
      <c r="S232" s="67"/>
      <c r="T232" s="67"/>
      <c r="U232" s="67"/>
      <c r="V232" s="67"/>
      <c r="W232" s="67"/>
      <c r="X232" s="67"/>
      <c r="Y232" s="67"/>
      <c r="Z232" s="67"/>
    </row>
    <row r="233" spans="1:26" x14ac:dyDescent="0.3">
      <c r="A233" s="68"/>
      <c r="B233" s="67" t="s">
        <v>310</v>
      </c>
      <c r="C233" s="67" t="s">
        <v>222</v>
      </c>
      <c r="D233" s="68"/>
      <c r="E233" s="68"/>
      <c r="F233" s="13">
        <v>8.5059999999999997E-2</v>
      </c>
      <c r="G233" s="68"/>
      <c r="H233" s="68"/>
      <c r="I233" s="68"/>
      <c r="J233" s="68"/>
      <c r="K233" s="68"/>
      <c r="L233" s="68"/>
      <c r="M233" s="68"/>
      <c r="N233" s="68"/>
      <c r="O233" s="67"/>
      <c r="P233" s="67"/>
      <c r="Q233" s="67"/>
      <c r="R233" s="67"/>
      <c r="S233" s="67"/>
      <c r="T233" s="67"/>
      <c r="U233" s="67"/>
      <c r="V233" s="67"/>
      <c r="W233" s="67"/>
      <c r="X233" s="67"/>
      <c r="Y233" s="67"/>
      <c r="Z233" s="67"/>
    </row>
    <row r="234" spans="1:26" x14ac:dyDescent="0.3">
      <c r="A234" s="68"/>
      <c r="B234" s="67" t="s">
        <v>298</v>
      </c>
      <c r="C234" s="67" t="s">
        <v>222</v>
      </c>
      <c r="D234" s="68"/>
      <c r="E234" s="68"/>
      <c r="F234" s="13">
        <v>7.1360000000000007E-2</v>
      </c>
      <c r="G234" s="68"/>
      <c r="H234" s="68"/>
      <c r="I234" s="68"/>
      <c r="J234" s="68"/>
      <c r="K234" s="68"/>
      <c r="L234" s="68"/>
      <c r="M234" s="68"/>
      <c r="N234" s="68"/>
      <c r="O234" s="67"/>
      <c r="P234" s="67"/>
      <c r="Q234" s="67"/>
      <c r="R234" s="67"/>
      <c r="S234" s="67"/>
      <c r="T234" s="67"/>
      <c r="U234" s="67"/>
      <c r="V234" s="67"/>
      <c r="W234" s="67"/>
      <c r="X234" s="67"/>
      <c r="Y234" s="67"/>
      <c r="Z234" s="67"/>
    </row>
    <row r="235" spans="1:26" x14ac:dyDescent="0.3">
      <c r="A235" s="68"/>
      <c r="B235" s="67" t="s">
        <v>309</v>
      </c>
      <c r="C235" s="67" t="s">
        <v>222</v>
      </c>
      <c r="D235" s="68"/>
      <c r="E235" s="68"/>
      <c r="F235" s="13">
        <v>5.2100000000000002E-3</v>
      </c>
      <c r="G235" s="68"/>
      <c r="H235" s="68"/>
      <c r="I235" s="68"/>
      <c r="J235" s="68"/>
      <c r="K235" s="68"/>
      <c r="L235" s="68"/>
      <c r="M235" s="68"/>
      <c r="N235" s="68"/>
      <c r="O235" s="67"/>
      <c r="P235" s="67"/>
      <c r="Q235" s="67"/>
      <c r="R235" s="67"/>
      <c r="S235" s="67"/>
      <c r="T235" s="67"/>
      <c r="U235" s="67"/>
      <c r="V235" s="67"/>
      <c r="W235" s="67"/>
      <c r="X235" s="67"/>
      <c r="Y235" s="67"/>
      <c r="Z235" s="67"/>
    </row>
    <row r="236" spans="1:26" x14ac:dyDescent="0.3">
      <c r="A236" s="68"/>
      <c r="B236" s="67" t="s">
        <v>311</v>
      </c>
      <c r="C236" s="67" t="s">
        <v>222</v>
      </c>
      <c r="D236" s="68"/>
      <c r="E236" s="68"/>
      <c r="F236" s="13">
        <v>1.2999999999999999E-4</v>
      </c>
      <c r="G236" s="68"/>
      <c r="H236" s="68"/>
      <c r="I236" s="68"/>
      <c r="J236" s="68"/>
      <c r="K236" s="68"/>
      <c r="L236" s="68"/>
      <c r="M236" s="68"/>
      <c r="N236" s="68"/>
      <c r="O236" s="67"/>
      <c r="P236" s="67"/>
      <c r="Q236" s="67"/>
      <c r="R236" s="67"/>
      <c r="S236" s="67"/>
      <c r="T236" s="67"/>
      <c r="U236" s="67"/>
      <c r="V236" s="67"/>
      <c r="W236" s="67"/>
      <c r="X236" s="67"/>
      <c r="Y236" s="67"/>
      <c r="Z236" s="67"/>
    </row>
    <row r="237" spans="1:26" x14ac:dyDescent="0.3">
      <c r="A237" s="68"/>
      <c r="B237" s="67" t="s">
        <v>313</v>
      </c>
      <c r="C237" s="67" t="s">
        <v>314</v>
      </c>
      <c r="D237" s="68"/>
      <c r="E237" s="68"/>
      <c r="F237" s="13">
        <v>0</v>
      </c>
      <c r="G237" s="68"/>
      <c r="H237" s="68"/>
      <c r="I237" s="68"/>
      <c r="J237" s="68"/>
      <c r="K237" s="68"/>
      <c r="L237" s="68"/>
      <c r="M237" s="68"/>
      <c r="N237" s="68"/>
      <c r="O237" s="67"/>
      <c r="P237" s="67"/>
      <c r="Q237" s="67"/>
      <c r="R237" s="67"/>
      <c r="S237" s="67"/>
      <c r="T237" s="67"/>
      <c r="U237" s="67"/>
      <c r="V237" s="67"/>
      <c r="W237" s="67"/>
      <c r="X237" s="67"/>
      <c r="Y237" s="67"/>
      <c r="Z237" s="67"/>
    </row>
    <row r="238" spans="1:26" x14ac:dyDescent="0.3">
      <c r="A238" s="68"/>
      <c r="B238" s="67" t="s">
        <v>221</v>
      </c>
      <c r="C238" s="67" t="s">
        <v>222</v>
      </c>
      <c r="D238" s="68"/>
      <c r="E238" s="13">
        <v>0.59445999999999999</v>
      </c>
      <c r="F238" s="68"/>
      <c r="G238" s="68"/>
      <c r="H238" s="68"/>
      <c r="I238" s="68"/>
      <c r="J238" s="68"/>
      <c r="K238" s="68"/>
      <c r="L238" s="68"/>
      <c r="M238" s="68"/>
      <c r="N238" s="68"/>
      <c r="O238" s="67"/>
      <c r="P238" s="67"/>
      <c r="Q238" s="67"/>
      <c r="R238" s="67"/>
      <c r="S238" s="67"/>
      <c r="T238" s="67"/>
      <c r="U238" s="67"/>
      <c r="V238" s="67"/>
      <c r="W238" s="67"/>
      <c r="X238" s="67"/>
      <c r="Y238" s="67"/>
      <c r="Z238" s="67"/>
    </row>
    <row r="239" spans="1:26" x14ac:dyDescent="0.3">
      <c r="A239" s="68"/>
      <c r="B239" s="67" t="s">
        <v>291</v>
      </c>
      <c r="C239" s="67" t="s">
        <v>222</v>
      </c>
      <c r="D239" s="68"/>
      <c r="E239" s="13">
        <v>0.11058999999999999</v>
      </c>
      <c r="F239" s="68"/>
      <c r="G239" s="68"/>
      <c r="H239" s="68"/>
      <c r="I239" s="68"/>
      <c r="J239" s="68"/>
      <c r="K239" s="68"/>
      <c r="L239" s="68"/>
      <c r="M239" s="68"/>
      <c r="N239" s="68"/>
      <c r="O239" s="67"/>
      <c r="P239" s="67"/>
      <c r="Q239" s="67"/>
      <c r="R239" s="67"/>
      <c r="S239" s="67"/>
      <c r="T239" s="67"/>
      <c r="U239" s="67"/>
      <c r="V239" s="67"/>
      <c r="W239" s="67"/>
      <c r="X239" s="67"/>
      <c r="Y239" s="67"/>
      <c r="Z239" s="67"/>
    </row>
    <row r="240" spans="1:26" x14ac:dyDescent="0.3">
      <c r="A240" s="68"/>
      <c r="B240" s="67" t="s">
        <v>298</v>
      </c>
      <c r="C240" s="67" t="s">
        <v>222</v>
      </c>
      <c r="D240" s="68"/>
      <c r="E240" s="13">
        <v>7.3029999999999998E-2</v>
      </c>
      <c r="F240" s="68"/>
      <c r="G240" s="68"/>
      <c r="H240" s="68"/>
      <c r="I240" s="68"/>
      <c r="J240" s="68"/>
      <c r="K240" s="68"/>
      <c r="L240" s="68"/>
      <c r="M240" s="68"/>
      <c r="N240" s="68"/>
      <c r="O240" s="67"/>
      <c r="P240" s="67"/>
      <c r="Q240" s="67"/>
      <c r="R240" s="67"/>
      <c r="S240" s="67"/>
      <c r="T240" s="67"/>
      <c r="U240" s="67"/>
      <c r="V240" s="67"/>
      <c r="W240" s="67"/>
      <c r="X240" s="67"/>
      <c r="Y240" s="67"/>
      <c r="Z240" s="67"/>
    </row>
    <row r="241" spans="1:26" x14ac:dyDescent="0.3">
      <c r="A241" s="68"/>
      <c r="B241" s="67" t="s">
        <v>310</v>
      </c>
      <c r="C241" s="67" t="s">
        <v>222</v>
      </c>
      <c r="D241" s="68"/>
      <c r="E241" s="13">
        <v>5.8749999999999997E-2</v>
      </c>
      <c r="F241" s="68"/>
      <c r="G241" s="68"/>
      <c r="H241" s="68"/>
      <c r="I241" s="68"/>
      <c r="J241" s="68"/>
      <c r="K241" s="68"/>
      <c r="L241" s="68"/>
      <c r="M241" s="68"/>
      <c r="N241" s="68"/>
      <c r="O241" s="67"/>
      <c r="P241" s="67"/>
      <c r="Q241" s="67"/>
      <c r="R241" s="67"/>
      <c r="S241" s="67"/>
      <c r="T241" s="67"/>
      <c r="U241" s="67"/>
      <c r="V241" s="67"/>
      <c r="W241" s="67"/>
      <c r="X241" s="67"/>
      <c r="Y241" s="67"/>
      <c r="Z241" s="67"/>
    </row>
    <row r="242" spans="1:26" x14ac:dyDescent="0.3">
      <c r="A242" s="68"/>
      <c r="B242" s="67" t="s">
        <v>312</v>
      </c>
      <c r="C242" s="67" t="s">
        <v>222</v>
      </c>
      <c r="D242" s="68"/>
      <c r="E242" s="13">
        <v>2.9870000000000001E-2</v>
      </c>
      <c r="F242" s="68"/>
      <c r="G242" s="68"/>
      <c r="H242" s="68"/>
      <c r="I242" s="68"/>
      <c r="J242" s="68"/>
      <c r="K242" s="68"/>
      <c r="L242" s="68"/>
      <c r="M242" s="68"/>
      <c r="N242" s="68"/>
      <c r="O242" s="67"/>
      <c r="P242" s="67"/>
      <c r="Q242" s="67"/>
      <c r="R242" s="67"/>
      <c r="S242" s="67"/>
      <c r="T242" s="67"/>
      <c r="U242" s="67"/>
      <c r="V242" s="67"/>
      <c r="W242" s="67"/>
      <c r="X242" s="67"/>
      <c r="Y242" s="67"/>
      <c r="Z242" s="67"/>
    </row>
    <row r="243" spans="1:26" x14ac:dyDescent="0.3">
      <c r="A243" s="68"/>
      <c r="B243" s="67" t="s">
        <v>309</v>
      </c>
      <c r="C243" s="67" t="s">
        <v>222</v>
      </c>
      <c r="D243" s="68"/>
      <c r="E243" s="13">
        <v>7.7999999999999996E-3</v>
      </c>
      <c r="F243" s="68"/>
      <c r="G243" s="68"/>
      <c r="H243" s="68"/>
      <c r="I243" s="68"/>
      <c r="J243" s="68"/>
      <c r="K243" s="68"/>
      <c r="L243" s="68"/>
      <c r="M243" s="68"/>
      <c r="N243" s="68"/>
      <c r="O243" s="67"/>
      <c r="P243" s="67"/>
      <c r="Q243" s="67"/>
      <c r="R243" s="67"/>
      <c r="S243" s="67"/>
      <c r="T243" s="67"/>
      <c r="U243" s="67"/>
      <c r="V243" s="67"/>
      <c r="W243" s="67"/>
      <c r="X243" s="67"/>
      <c r="Y243" s="67"/>
      <c r="Z243" s="67"/>
    </row>
    <row r="244" spans="1:26" x14ac:dyDescent="0.3">
      <c r="A244" s="68"/>
      <c r="B244" s="67" t="s">
        <v>311</v>
      </c>
      <c r="C244" s="67" t="s">
        <v>222</v>
      </c>
      <c r="D244" s="68"/>
      <c r="E244" s="13">
        <v>1.2999999999999999E-4</v>
      </c>
      <c r="F244" s="68"/>
      <c r="G244" s="68"/>
      <c r="H244" s="68"/>
      <c r="I244" s="68"/>
      <c r="J244" s="68"/>
      <c r="K244" s="68"/>
      <c r="L244" s="68"/>
      <c r="M244" s="68"/>
      <c r="N244" s="68"/>
      <c r="O244" s="67"/>
      <c r="P244" s="67"/>
      <c r="Q244" s="67"/>
      <c r="R244" s="67"/>
      <c r="S244" s="67"/>
      <c r="T244" s="67"/>
      <c r="U244" s="67"/>
      <c r="V244" s="67"/>
      <c r="W244" s="67"/>
      <c r="X244" s="67"/>
      <c r="Y244" s="67"/>
      <c r="Z244" s="67"/>
    </row>
    <row r="245" spans="1:26" x14ac:dyDescent="0.3">
      <c r="A245" s="68"/>
      <c r="B245" s="67" t="s">
        <v>313</v>
      </c>
      <c r="C245" s="67" t="s">
        <v>314</v>
      </c>
      <c r="D245" s="68"/>
      <c r="E245" s="13">
        <v>0</v>
      </c>
      <c r="F245" s="68"/>
      <c r="G245" s="68"/>
      <c r="H245" s="68"/>
      <c r="I245" s="68"/>
      <c r="J245" s="68"/>
      <c r="K245" s="68"/>
      <c r="L245" s="68"/>
      <c r="M245" s="68"/>
      <c r="N245" s="68"/>
      <c r="O245" s="67"/>
      <c r="P245" s="67"/>
      <c r="Q245" s="67"/>
      <c r="R245" s="67"/>
      <c r="S245" s="67"/>
      <c r="T245" s="67"/>
      <c r="U245" s="67"/>
      <c r="V245" s="67"/>
      <c r="W245" s="67"/>
      <c r="X245" s="67"/>
      <c r="Y245" s="67"/>
      <c r="Z245" s="67"/>
    </row>
    <row r="246" spans="1:26" x14ac:dyDescent="0.3">
      <c r="A246" s="68"/>
      <c r="B246" s="67" t="s">
        <v>221</v>
      </c>
      <c r="C246" s="67" t="s">
        <v>222</v>
      </c>
      <c r="D246" s="13">
        <v>0.78337000000000001</v>
      </c>
      <c r="E246" s="68"/>
      <c r="F246" s="68"/>
      <c r="G246" s="68"/>
      <c r="H246" s="68"/>
      <c r="I246" s="68"/>
      <c r="J246" s="68"/>
      <c r="K246" s="68"/>
      <c r="L246" s="68"/>
      <c r="M246" s="68"/>
      <c r="N246" s="68"/>
      <c r="O246" s="67"/>
      <c r="P246" s="67"/>
      <c r="Q246" s="67"/>
      <c r="R246" s="67"/>
      <c r="S246" s="67"/>
      <c r="T246" s="67"/>
      <c r="U246" s="67"/>
      <c r="V246" s="67"/>
      <c r="W246" s="67"/>
      <c r="X246" s="67"/>
      <c r="Y246" s="67"/>
      <c r="Z246" s="67"/>
    </row>
    <row r="247" spans="1:26" x14ac:dyDescent="0.3">
      <c r="A247" s="68"/>
      <c r="B247" s="67" t="s">
        <v>291</v>
      </c>
      <c r="C247" s="67" t="s">
        <v>222</v>
      </c>
      <c r="D247" s="13">
        <v>0.26680999999999999</v>
      </c>
      <c r="E247" s="68"/>
      <c r="F247" s="68"/>
      <c r="G247" s="68"/>
      <c r="H247" s="68"/>
      <c r="I247" s="68"/>
      <c r="J247" s="68"/>
      <c r="K247" s="68"/>
      <c r="L247" s="68"/>
      <c r="M247" s="68"/>
      <c r="N247" s="68"/>
      <c r="O247" s="67"/>
      <c r="P247" s="67"/>
      <c r="Q247" s="67"/>
      <c r="R247" s="67"/>
      <c r="S247" s="67"/>
      <c r="T247" s="67"/>
      <c r="U247" s="67"/>
      <c r="V247" s="67"/>
      <c r="W247" s="67"/>
      <c r="X247" s="67"/>
      <c r="Y247" s="67"/>
      <c r="Z247" s="67"/>
    </row>
    <row r="248" spans="1:26" x14ac:dyDescent="0.3">
      <c r="A248" s="68"/>
      <c r="B248" s="67" t="s">
        <v>298</v>
      </c>
      <c r="C248" s="67" t="s">
        <v>222</v>
      </c>
      <c r="D248" s="13">
        <v>7.8640000000000002E-2</v>
      </c>
      <c r="E248" s="68"/>
      <c r="F248" s="68"/>
      <c r="G248" s="68"/>
      <c r="H248" s="68"/>
      <c r="I248" s="68"/>
      <c r="J248" s="68"/>
      <c r="K248" s="68"/>
      <c r="L248" s="68"/>
      <c r="M248" s="68"/>
      <c r="N248" s="68"/>
      <c r="O248" s="67"/>
      <c r="P248" s="67"/>
      <c r="Q248" s="67"/>
      <c r="R248" s="67"/>
      <c r="S248" s="67"/>
      <c r="T248" s="67"/>
      <c r="U248" s="67"/>
      <c r="V248" s="67"/>
      <c r="W248" s="67"/>
      <c r="X248" s="67"/>
      <c r="Y248" s="67"/>
      <c r="Z248" s="67"/>
    </row>
    <row r="249" spans="1:26" x14ac:dyDescent="0.3">
      <c r="A249" s="68"/>
      <c r="B249" s="67" t="s">
        <v>309</v>
      </c>
      <c r="C249" s="67" t="s">
        <v>222</v>
      </c>
      <c r="D249" s="13">
        <v>2.3029999999999998E-2</v>
      </c>
      <c r="E249" s="68"/>
      <c r="F249" s="68"/>
      <c r="G249" s="68"/>
      <c r="H249" s="68"/>
      <c r="I249" s="68"/>
      <c r="J249" s="68"/>
      <c r="K249" s="68"/>
      <c r="L249" s="68"/>
      <c r="M249" s="68"/>
      <c r="N249" s="68"/>
      <c r="O249" s="67"/>
      <c r="P249" s="67"/>
      <c r="Q249" s="67"/>
      <c r="R249" s="67"/>
      <c r="S249" s="67"/>
      <c r="T249" s="67"/>
      <c r="U249" s="67"/>
      <c r="V249" s="67"/>
      <c r="W249" s="67"/>
      <c r="X249" s="67"/>
      <c r="Y249" s="67"/>
      <c r="Z249" s="67"/>
    </row>
    <row r="250" spans="1:26" x14ac:dyDescent="0.3">
      <c r="A250" s="68"/>
      <c r="B250" s="67" t="s">
        <v>310</v>
      </c>
      <c r="C250" s="67" t="s">
        <v>222</v>
      </c>
      <c r="D250" s="13">
        <v>4.6999999999999999E-4</v>
      </c>
      <c r="E250" s="68"/>
      <c r="F250" s="68"/>
      <c r="G250" s="68"/>
      <c r="H250" s="68"/>
      <c r="I250" s="68"/>
      <c r="J250" s="68"/>
      <c r="K250" s="68"/>
      <c r="L250" s="68"/>
      <c r="M250" s="68"/>
      <c r="N250" s="68"/>
      <c r="O250" s="67"/>
      <c r="P250" s="67"/>
      <c r="Q250" s="67"/>
      <c r="R250" s="67"/>
      <c r="S250" s="67"/>
      <c r="T250" s="67"/>
      <c r="U250" s="67"/>
      <c r="V250" s="67"/>
      <c r="W250" s="67"/>
      <c r="X250" s="67"/>
      <c r="Y250" s="67"/>
      <c r="Z250" s="67"/>
    </row>
    <row r="251" spans="1:26" x14ac:dyDescent="0.3">
      <c r="A251" s="68"/>
      <c r="B251" s="67" t="s">
        <v>311</v>
      </c>
      <c r="C251" s="67" t="s">
        <v>222</v>
      </c>
      <c r="D251" s="13">
        <v>1.2999999999999999E-4</v>
      </c>
      <c r="E251" s="68"/>
      <c r="F251" s="68"/>
      <c r="G251" s="68"/>
      <c r="H251" s="68"/>
      <c r="I251" s="68"/>
      <c r="J251" s="68"/>
      <c r="K251" s="68"/>
      <c r="L251" s="68"/>
      <c r="M251" s="68"/>
      <c r="N251" s="68"/>
      <c r="O251" s="67"/>
      <c r="P251" s="67"/>
      <c r="Q251" s="67"/>
      <c r="R251" s="67"/>
      <c r="S251" s="67"/>
      <c r="T251" s="67"/>
      <c r="U251" s="67"/>
      <c r="V251" s="67"/>
      <c r="W251" s="67"/>
      <c r="X251" s="67"/>
      <c r="Y251" s="67"/>
      <c r="Z251" s="67"/>
    </row>
    <row r="252" spans="1:26" x14ac:dyDescent="0.3">
      <c r="A252" s="68"/>
      <c r="B252" s="67" t="s">
        <v>312</v>
      </c>
      <c r="C252" s="67" t="s">
        <v>222</v>
      </c>
      <c r="D252" s="13">
        <v>1.1E-4</v>
      </c>
      <c r="E252" s="68"/>
      <c r="F252" s="68"/>
      <c r="G252" s="68"/>
      <c r="H252" s="68"/>
      <c r="I252" s="68"/>
      <c r="J252" s="68"/>
      <c r="K252" s="68"/>
      <c r="L252" s="68"/>
      <c r="M252" s="68"/>
      <c r="N252" s="68"/>
      <c r="O252" s="67"/>
      <c r="P252" s="67"/>
      <c r="Q252" s="67"/>
      <c r="R252" s="67"/>
      <c r="S252" s="67"/>
      <c r="T252" s="67"/>
      <c r="U252" s="67"/>
      <c r="V252" s="67"/>
      <c r="W252" s="67"/>
      <c r="X252" s="67"/>
      <c r="Y252" s="67"/>
      <c r="Z252" s="67"/>
    </row>
    <row r="253" spans="1:26" x14ac:dyDescent="0.3">
      <c r="A253" s="68"/>
      <c r="B253" s="67" t="s">
        <v>313</v>
      </c>
      <c r="C253" s="67" t="s">
        <v>314</v>
      </c>
      <c r="D253" s="13">
        <v>0</v>
      </c>
      <c r="E253" s="68"/>
      <c r="F253" s="68"/>
      <c r="G253" s="68"/>
      <c r="H253" s="68"/>
      <c r="I253" s="68"/>
      <c r="J253" s="68"/>
      <c r="K253" s="68"/>
      <c r="L253" s="68"/>
      <c r="M253" s="68"/>
      <c r="N253" s="68"/>
      <c r="O253" s="67"/>
      <c r="P253" s="67"/>
      <c r="Q253" s="67"/>
      <c r="R253" s="67"/>
      <c r="S253" s="67"/>
      <c r="T253" s="67"/>
      <c r="U253" s="67"/>
      <c r="V253" s="67"/>
      <c r="W253" s="67"/>
      <c r="X253" s="67"/>
      <c r="Y253" s="67"/>
      <c r="Z253" s="67"/>
    </row>
    <row r="254" spans="1:26" x14ac:dyDescent="0.3">
      <c r="A254" s="67"/>
      <c r="B254" s="67"/>
      <c r="C254" s="67"/>
      <c r="D254" s="67"/>
      <c r="E254" s="67"/>
      <c r="F254" s="67"/>
      <c r="G254" s="67"/>
      <c r="H254" s="67"/>
      <c r="I254" s="67"/>
      <c r="J254" s="13"/>
      <c r="K254" s="67"/>
      <c r="L254" s="67"/>
      <c r="M254" s="67"/>
      <c r="N254" s="67"/>
      <c r="O254" s="67"/>
      <c r="P254" s="67"/>
      <c r="Q254" s="67"/>
      <c r="R254" s="67"/>
      <c r="S254" s="67"/>
      <c r="T254" s="67"/>
      <c r="U254" s="67"/>
      <c r="V254" s="67"/>
      <c r="W254" s="67"/>
      <c r="X254" s="67"/>
      <c r="Y254" s="67"/>
      <c r="Z254" s="67"/>
    </row>
    <row r="255" spans="1:26" x14ac:dyDescent="0.3">
      <c r="A255" s="67"/>
      <c r="B255" s="67"/>
      <c r="C255" s="67"/>
      <c r="D255" s="67"/>
      <c r="E255" s="67"/>
      <c r="F255" s="67"/>
      <c r="G255" s="67"/>
      <c r="H255" s="67"/>
      <c r="I255" s="67"/>
      <c r="J255" s="13"/>
      <c r="K255" s="67"/>
      <c r="L255" s="67"/>
      <c r="M255" s="67"/>
      <c r="N255" s="67"/>
      <c r="O255" s="67"/>
      <c r="P255" s="67"/>
      <c r="Q255" s="67"/>
      <c r="R255" s="67"/>
      <c r="S255" s="67"/>
      <c r="T255" s="67"/>
      <c r="U255" s="67"/>
      <c r="V255" s="67"/>
      <c r="W255" s="67"/>
      <c r="X255" s="67"/>
      <c r="Y255" s="67"/>
      <c r="Z255" s="67"/>
    </row>
    <row r="256" spans="1:26" x14ac:dyDescent="0.3">
      <c r="A256" s="67"/>
      <c r="B256" s="67"/>
      <c r="C256" s="67"/>
      <c r="D256" s="67"/>
      <c r="E256" s="67"/>
      <c r="F256" s="67"/>
      <c r="G256" s="67"/>
      <c r="H256" s="67"/>
      <c r="I256" s="67"/>
      <c r="J256" s="13"/>
      <c r="K256" s="67"/>
      <c r="L256" s="67"/>
      <c r="M256" s="67"/>
      <c r="N256" s="67"/>
      <c r="O256" s="67"/>
      <c r="P256" s="67"/>
      <c r="Q256" s="67"/>
      <c r="R256" s="67"/>
      <c r="S256" s="67"/>
      <c r="T256" s="67"/>
      <c r="U256" s="67"/>
      <c r="V256" s="67"/>
      <c r="W256" s="67"/>
      <c r="X256" s="67"/>
      <c r="Y256" s="67"/>
      <c r="Z256" s="67"/>
    </row>
    <row r="257" spans="1:26" x14ac:dyDescent="0.3">
      <c r="A257" s="67"/>
      <c r="B257" s="67"/>
      <c r="C257" s="67"/>
      <c r="D257" s="67"/>
      <c r="E257" s="67"/>
      <c r="F257" s="67"/>
      <c r="G257" s="67"/>
      <c r="H257" s="67"/>
      <c r="I257" s="13"/>
      <c r="J257" s="67"/>
      <c r="K257" s="67"/>
      <c r="L257" s="67"/>
      <c r="M257" s="67"/>
      <c r="N257" s="67"/>
      <c r="O257" s="67"/>
      <c r="P257" s="67"/>
      <c r="Q257" s="67"/>
      <c r="R257" s="67"/>
      <c r="S257" s="67"/>
      <c r="T257" s="67"/>
      <c r="U257" s="67"/>
      <c r="V257" s="67"/>
      <c r="W257" s="67"/>
      <c r="X257" s="67"/>
      <c r="Y257" s="67"/>
      <c r="Z257" s="67"/>
    </row>
    <row r="258" spans="1:26" x14ac:dyDescent="0.3">
      <c r="A258" s="67"/>
      <c r="B258" s="67"/>
      <c r="C258" s="67"/>
      <c r="D258" s="67"/>
      <c r="E258" s="67"/>
      <c r="F258" s="67"/>
      <c r="G258" s="67"/>
      <c r="H258" s="67"/>
      <c r="I258" s="13"/>
      <c r="J258" s="67"/>
      <c r="K258" s="67"/>
      <c r="L258" s="67"/>
      <c r="M258" s="67"/>
      <c r="N258" s="67"/>
      <c r="O258" s="67"/>
      <c r="P258" s="67"/>
      <c r="Q258" s="67"/>
      <c r="R258" s="67"/>
      <c r="S258" s="67"/>
      <c r="T258" s="67"/>
      <c r="U258" s="67"/>
      <c r="V258" s="67"/>
      <c r="W258" s="67"/>
      <c r="X258" s="67"/>
      <c r="Y258" s="67"/>
      <c r="Z258" s="67"/>
    </row>
    <row r="259" spans="1:26" x14ac:dyDescent="0.3">
      <c r="A259" s="67"/>
      <c r="B259" s="67"/>
      <c r="C259" s="67"/>
      <c r="D259" s="67"/>
      <c r="E259" s="67"/>
      <c r="F259" s="67"/>
      <c r="G259" s="67"/>
      <c r="H259" s="67"/>
      <c r="I259" s="13"/>
      <c r="J259" s="67"/>
      <c r="K259" s="67"/>
      <c r="L259" s="67"/>
      <c r="M259" s="67"/>
      <c r="N259" s="67"/>
      <c r="O259" s="67"/>
      <c r="P259" s="67"/>
      <c r="Q259" s="67"/>
      <c r="R259" s="67"/>
      <c r="S259" s="67"/>
      <c r="T259" s="67"/>
      <c r="U259" s="67"/>
      <c r="V259" s="67"/>
      <c r="W259" s="67"/>
      <c r="X259" s="67"/>
      <c r="Y259" s="67"/>
      <c r="Z259" s="67"/>
    </row>
    <row r="260" spans="1:26" x14ac:dyDescent="0.3">
      <c r="A260" s="67"/>
      <c r="B260" s="67"/>
      <c r="C260" s="67"/>
      <c r="D260" s="67"/>
      <c r="E260" s="67"/>
      <c r="F260" s="67"/>
      <c r="G260" s="67"/>
      <c r="H260" s="67"/>
      <c r="I260" s="13"/>
      <c r="J260" s="67"/>
      <c r="K260" s="67"/>
      <c r="L260" s="67"/>
      <c r="M260" s="67"/>
      <c r="N260" s="67"/>
      <c r="O260" s="67"/>
      <c r="P260" s="67"/>
      <c r="Q260" s="67"/>
      <c r="R260" s="67"/>
      <c r="S260" s="67"/>
      <c r="T260" s="67"/>
      <c r="U260" s="67"/>
      <c r="V260" s="67"/>
      <c r="W260" s="67"/>
      <c r="X260" s="67"/>
      <c r="Y260" s="67"/>
      <c r="Z260" s="67"/>
    </row>
    <row r="261" spans="1:26" x14ac:dyDescent="0.3">
      <c r="A261" s="67"/>
      <c r="B261" s="67"/>
      <c r="C261" s="67"/>
      <c r="D261" s="67"/>
      <c r="E261" s="67"/>
      <c r="F261" s="67"/>
      <c r="G261" s="67"/>
      <c r="H261" s="67"/>
      <c r="I261" s="13"/>
      <c r="J261" s="67"/>
      <c r="K261" s="67"/>
      <c r="L261" s="67"/>
      <c r="M261" s="67"/>
      <c r="N261" s="67"/>
      <c r="O261" s="67"/>
      <c r="P261" s="67"/>
      <c r="Q261" s="67"/>
      <c r="R261" s="67"/>
      <c r="S261" s="67"/>
      <c r="T261" s="67"/>
      <c r="U261" s="67"/>
      <c r="V261" s="67"/>
      <c r="W261" s="67"/>
      <c r="X261" s="67"/>
      <c r="Y261" s="67"/>
      <c r="Z261" s="67"/>
    </row>
    <row r="262" spans="1:26" x14ac:dyDescent="0.3">
      <c r="A262" s="67"/>
      <c r="B262" s="67"/>
      <c r="C262" s="67"/>
      <c r="D262" s="67"/>
      <c r="E262" s="67"/>
      <c r="F262" s="67"/>
      <c r="G262" s="67"/>
      <c r="H262" s="67"/>
      <c r="I262" s="13"/>
      <c r="J262" s="67"/>
      <c r="K262" s="67"/>
      <c r="L262" s="67"/>
      <c r="M262" s="67"/>
      <c r="N262" s="67"/>
      <c r="O262" s="67"/>
      <c r="P262" s="67"/>
      <c r="Q262" s="67"/>
      <c r="R262" s="67"/>
      <c r="S262" s="67"/>
      <c r="T262" s="67"/>
      <c r="U262" s="67"/>
      <c r="V262" s="67"/>
      <c r="W262" s="67"/>
      <c r="X262" s="67"/>
      <c r="Y262" s="67"/>
      <c r="Z262" s="67"/>
    </row>
    <row r="263" spans="1:26" x14ac:dyDescent="0.3">
      <c r="A263" s="67"/>
      <c r="B263" s="67"/>
      <c r="C263" s="67"/>
      <c r="D263" s="67"/>
      <c r="E263" s="67"/>
      <c r="F263" s="67"/>
      <c r="G263" s="67"/>
      <c r="H263" s="67"/>
      <c r="I263" s="13"/>
      <c r="J263" s="67"/>
      <c r="K263" s="67"/>
      <c r="L263" s="67"/>
      <c r="M263" s="67"/>
      <c r="N263" s="67"/>
      <c r="O263" s="67"/>
      <c r="P263" s="67"/>
      <c r="Q263" s="67"/>
      <c r="R263" s="67"/>
      <c r="S263" s="67"/>
      <c r="T263" s="67"/>
      <c r="U263" s="67"/>
      <c r="V263" s="67"/>
      <c r="W263" s="67"/>
      <c r="X263" s="67"/>
      <c r="Y263" s="67"/>
      <c r="Z263" s="67"/>
    </row>
    <row r="264" spans="1:26" x14ac:dyDescent="0.3">
      <c r="A264" s="67"/>
      <c r="B264" s="67"/>
      <c r="C264" s="67"/>
      <c r="D264" s="67"/>
      <c r="E264" s="67"/>
      <c r="F264" s="67"/>
      <c r="G264" s="67"/>
      <c r="H264" s="13"/>
      <c r="I264" s="67"/>
      <c r="J264" s="67"/>
      <c r="K264" s="67"/>
      <c r="L264" s="67"/>
      <c r="M264" s="67"/>
      <c r="N264" s="67"/>
      <c r="O264" s="67"/>
      <c r="P264" s="67"/>
      <c r="Q264" s="67"/>
      <c r="R264" s="67"/>
      <c r="S264" s="67"/>
      <c r="T264" s="67"/>
      <c r="U264" s="67"/>
      <c r="V264" s="67"/>
      <c r="W264" s="67"/>
      <c r="X264" s="67"/>
      <c r="Y264" s="67"/>
      <c r="Z264" s="67"/>
    </row>
    <row r="265" spans="1:26" x14ac:dyDescent="0.3">
      <c r="A265" s="67"/>
      <c r="B265" s="67"/>
      <c r="C265" s="67"/>
      <c r="D265" s="69"/>
      <c r="E265" s="69"/>
      <c r="F265" s="69"/>
      <c r="G265" s="69"/>
      <c r="H265" s="13"/>
      <c r="I265" s="67"/>
      <c r="J265" s="67"/>
      <c r="K265" s="67"/>
      <c r="L265" s="67"/>
      <c r="M265" s="67"/>
      <c r="N265" s="67"/>
      <c r="O265" s="67"/>
      <c r="P265" s="67"/>
      <c r="Q265" s="67"/>
      <c r="R265" s="67"/>
      <c r="S265" s="67"/>
      <c r="T265" s="67"/>
      <c r="U265" s="67"/>
      <c r="V265" s="67"/>
      <c r="W265" s="67"/>
      <c r="X265" s="67"/>
      <c r="Y265" s="67"/>
      <c r="Z265" s="67"/>
    </row>
    <row r="266" spans="1:26" x14ac:dyDescent="0.3">
      <c r="A266" s="67"/>
      <c r="B266" s="67"/>
      <c r="C266" s="67"/>
      <c r="D266" s="67"/>
      <c r="E266" s="67"/>
      <c r="F266" s="67"/>
      <c r="G266" s="67"/>
      <c r="H266" s="13"/>
      <c r="I266" s="67"/>
      <c r="J266" s="67"/>
      <c r="K266" s="67"/>
      <c r="L266" s="67"/>
      <c r="M266" s="67"/>
      <c r="N266" s="67"/>
      <c r="O266" s="67"/>
      <c r="P266" s="67"/>
      <c r="Q266" s="67"/>
      <c r="R266" s="67"/>
      <c r="S266" s="67"/>
      <c r="T266" s="67"/>
      <c r="U266" s="67"/>
      <c r="V266" s="67"/>
      <c r="W266" s="67"/>
      <c r="X266" s="67"/>
      <c r="Y266" s="67"/>
      <c r="Z266" s="67"/>
    </row>
    <row r="267" spans="1:26" x14ac:dyDescent="0.3">
      <c r="A267" s="67"/>
      <c r="B267" s="67"/>
      <c r="C267" s="67"/>
      <c r="D267" s="67"/>
      <c r="E267" s="67"/>
      <c r="F267" s="67"/>
      <c r="G267" s="67"/>
      <c r="H267" s="13"/>
      <c r="I267" s="67"/>
      <c r="J267" s="67"/>
      <c r="K267" s="67"/>
      <c r="L267" s="67"/>
      <c r="M267" s="67"/>
      <c r="N267" s="67"/>
      <c r="O267" s="67"/>
      <c r="P267" s="67"/>
      <c r="Q267" s="67"/>
      <c r="R267" s="67"/>
      <c r="S267" s="67"/>
      <c r="T267" s="67"/>
      <c r="U267" s="67"/>
      <c r="V267" s="67"/>
      <c r="W267" s="67"/>
      <c r="X267" s="67"/>
      <c r="Y267" s="67"/>
      <c r="Z267" s="67"/>
    </row>
    <row r="268" spans="1:26" x14ac:dyDescent="0.3">
      <c r="A268" s="67"/>
      <c r="B268" s="67"/>
      <c r="C268" s="67"/>
      <c r="D268" s="67"/>
      <c r="E268" s="67"/>
      <c r="F268" s="67"/>
      <c r="G268" s="67"/>
      <c r="H268" s="13"/>
      <c r="I268" s="67"/>
      <c r="J268" s="67"/>
      <c r="K268" s="67"/>
      <c r="L268" s="67"/>
      <c r="M268" s="67"/>
      <c r="N268" s="67"/>
      <c r="O268" s="67"/>
      <c r="P268" s="67"/>
      <c r="Q268" s="67"/>
      <c r="R268" s="67"/>
      <c r="S268" s="67"/>
      <c r="T268" s="67"/>
      <c r="U268" s="67"/>
      <c r="V268" s="67"/>
      <c r="W268" s="67"/>
      <c r="X268" s="67"/>
      <c r="Y268" s="67"/>
      <c r="Z268" s="67"/>
    </row>
    <row r="269" spans="1:26" x14ac:dyDescent="0.3">
      <c r="A269" s="67"/>
      <c r="B269" s="67"/>
      <c r="C269" s="67"/>
      <c r="D269" s="67"/>
      <c r="E269" s="67"/>
      <c r="F269" s="67"/>
      <c r="G269" s="67"/>
      <c r="H269" s="13"/>
      <c r="I269" s="67"/>
      <c r="J269" s="67"/>
      <c r="K269" s="67"/>
      <c r="L269" s="67"/>
      <c r="M269" s="67"/>
      <c r="N269" s="67"/>
      <c r="O269" s="67"/>
      <c r="P269" s="67"/>
      <c r="Q269" s="67"/>
      <c r="R269" s="67"/>
      <c r="S269" s="67"/>
      <c r="T269" s="67"/>
      <c r="U269" s="67"/>
      <c r="V269" s="67"/>
      <c r="W269" s="67"/>
      <c r="X269" s="67"/>
      <c r="Y269" s="67"/>
      <c r="Z269" s="67"/>
    </row>
    <row r="270" spans="1:26" x14ac:dyDescent="0.3">
      <c r="A270" s="67"/>
      <c r="B270" s="67"/>
      <c r="C270" s="67"/>
      <c r="D270" s="67"/>
      <c r="E270" s="67"/>
      <c r="F270" s="67"/>
      <c r="G270" s="67"/>
      <c r="H270" s="13"/>
      <c r="I270" s="67"/>
      <c r="J270" s="67"/>
      <c r="K270" s="67"/>
      <c r="L270" s="67"/>
      <c r="M270" s="67"/>
      <c r="N270" s="67"/>
      <c r="O270" s="67"/>
      <c r="P270" s="67"/>
      <c r="Q270" s="67"/>
      <c r="R270" s="67"/>
      <c r="S270" s="67"/>
      <c r="T270" s="67"/>
      <c r="U270" s="67"/>
      <c r="V270" s="67"/>
      <c r="W270" s="67"/>
      <c r="X270" s="67"/>
      <c r="Y270" s="67"/>
      <c r="Z270" s="67"/>
    </row>
    <row r="271" spans="1:26" x14ac:dyDescent="0.3">
      <c r="A271" s="67"/>
      <c r="B271" s="67"/>
      <c r="C271" s="67"/>
      <c r="D271" s="67"/>
      <c r="E271" s="67"/>
      <c r="F271" s="67"/>
      <c r="G271" s="67"/>
      <c r="H271" s="13"/>
      <c r="I271" s="67"/>
      <c r="J271" s="67"/>
      <c r="K271" s="67"/>
      <c r="L271" s="67"/>
      <c r="M271" s="67"/>
      <c r="N271" s="67"/>
      <c r="O271" s="67"/>
      <c r="P271" s="67"/>
      <c r="Q271" s="67"/>
      <c r="R271" s="67"/>
      <c r="S271" s="67"/>
      <c r="T271" s="67"/>
      <c r="U271" s="67"/>
      <c r="V271" s="67"/>
      <c r="W271" s="67"/>
      <c r="X271" s="67"/>
      <c r="Y271" s="67"/>
      <c r="Z271" s="67"/>
    </row>
    <row r="272" spans="1:26" x14ac:dyDescent="0.3">
      <c r="A272" s="67"/>
      <c r="B272" s="67"/>
      <c r="C272" s="67"/>
      <c r="D272" s="67"/>
      <c r="E272" s="67"/>
      <c r="F272" s="67"/>
      <c r="G272" s="67"/>
      <c r="H272" s="13"/>
      <c r="I272" s="67"/>
      <c r="J272" s="67"/>
      <c r="K272" s="67"/>
      <c r="L272" s="67"/>
      <c r="M272" s="67"/>
      <c r="N272" s="67"/>
      <c r="O272" s="67"/>
      <c r="P272" s="67"/>
      <c r="Q272" s="67"/>
      <c r="R272" s="67"/>
      <c r="S272" s="67"/>
      <c r="T272" s="67"/>
      <c r="U272" s="67"/>
      <c r="V272" s="67"/>
      <c r="W272" s="67"/>
      <c r="X272" s="67"/>
      <c r="Y272" s="67"/>
      <c r="Z272" s="67"/>
    </row>
    <row r="273" spans="1:26" x14ac:dyDescent="0.3">
      <c r="A273" s="67"/>
      <c r="B273" s="67"/>
      <c r="C273" s="67"/>
      <c r="D273" s="69"/>
      <c r="E273" s="69"/>
      <c r="F273" s="69"/>
      <c r="G273" s="69"/>
      <c r="H273" s="67"/>
      <c r="I273" s="67"/>
      <c r="J273" s="67"/>
      <c r="K273" s="67"/>
      <c r="L273" s="67"/>
      <c r="M273" s="67"/>
      <c r="N273" s="67"/>
      <c r="O273" s="67"/>
      <c r="P273" s="67"/>
      <c r="Q273" s="67"/>
      <c r="R273" s="67"/>
      <c r="S273" s="67"/>
      <c r="T273" s="67"/>
      <c r="U273" s="67"/>
      <c r="V273" s="67"/>
      <c r="W273" s="67"/>
      <c r="X273" s="67"/>
      <c r="Y273" s="67"/>
      <c r="Z273" s="67"/>
    </row>
    <row r="274" spans="1:26" x14ac:dyDescent="0.3">
      <c r="A274" s="67"/>
      <c r="B274" s="67"/>
      <c r="C274" s="67"/>
      <c r="D274" s="69"/>
      <c r="E274" s="69"/>
      <c r="F274" s="69"/>
      <c r="G274" s="69"/>
      <c r="H274" s="67"/>
      <c r="I274" s="67"/>
      <c r="J274" s="67"/>
      <c r="K274" s="67"/>
      <c r="L274" s="67"/>
      <c r="M274" s="67"/>
      <c r="N274" s="67"/>
      <c r="O274" s="67"/>
      <c r="P274" s="67"/>
      <c r="Q274" s="67"/>
      <c r="R274" s="67"/>
      <c r="S274" s="67"/>
      <c r="T274" s="67"/>
      <c r="U274" s="67"/>
      <c r="V274" s="67"/>
      <c r="W274" s="67"/>
      <c r="X274" s="67"/>
      <c r="Y274" s="67"/>
      <c r="Z274" s="67"/>
    </row>
    <row r="275" spans="1:26" x14ac:dyDescent="0.3">
      <c r="A275" s="67"/>
      <c r="B275" s="67"/>
      <c r="C275" s="67"/>
      <c r="D275" s="67"/>
      <c r="E275" s="67"/>
      <c r="F275" s="67"/>
      <c r="G275" s="69"/>
      <c r="H275" s="67"/>
      <c r="I275" s="67"/>
      <c r="J275" s="67"/>
      <c r="K275" s="67"/>
      <c r="L275" s="67"/>
      <c r="M275" s="67"/>
      <c r="N275" s="67"/>
      <c r="O275" s="67"/>
      <c r="P275" s="67"/>
      <c r="Q275" s="67"/>
      <c r="R275" s="67"/>
      <c r="S275" s="67"/>
      <c r="T275" s="67"/>
      <c r="U275" s="67"/>
      <c r="V275" s="67"/>
      <c r="W275" s="67"/>
      <c r="X275" s="67"/>
      <c r="Y275" s="67"/>
      <c r="Z275" s="67"/>
    </row>
    <row r="276" spans="1:26" x14ac:dyDescent="0.3">
      <c r="A276" s="67"/>
      <c r="B276" s="67"/>
      <c r="C276" s="67"/>
      <c r="D276" s="67"/>
      <c r="E276" s="67"/>
      <c r="F276" s="67"/>
      <c r="G276" s="69"/>
      <c r="H276" s="67"/>
      <c r="I276" s="67"/>
      <c r="J276" s="67"/>
      <c r="K276" s="67"/>
      <c r="L276" s="67"/>
      <c r="M276" s="67"/>
      <c r="N276" s="67"/>
      <c r="O276" s="67"/>
      <c r="P276" s="67"/>
      <c r="Q276" s="67"/>
      <c r="R276" s="67"/>
      <c r="S276" s="67"/>
      <c r="T276" s="67"/>
      <c r="U276" s="67"/>
      <c r="V276" s="67"/>
      <c r="W276" s="67"/>
      <c r="X276" s="67"/>
      <c r="Y276" s="67"/>
      <c r="Z276" s="67"/>
    </row>
    <row r="277" spans="1:26" x14ac:dyDescent="0.3">
      <c r="A277" s="67"/>
      <c r="B277" s="67"/>
      <c r="C277" s="67"/>
      <c r="D277" s="67"/>
      <c r="E277" s="67"/>
      <c r="F277" s="67"/>
      <c r="G277" s="69"/>
      <c r="H277" s="67"/>
      <c r="I277" s="67"/>
      <c r="J277" s="67"/>
      <c r="K277" s="67"/>
      <c r="L277" s="67"/>
      <c r="M277" s="67"/>
      <c r="N277" s="67"/>
      <c r="O277" s="67"/>
      <c r="P277" s="67"/>
      <c r="Q277" s="67"/>
      <c r="R277" s="67"/>
      <c r="S277" s="67"/>
      <c r="T277" s="67"/>
      <c r="U277" s="67"/>
      <c r="V277" s="67"/>
      <c r="W277" s="67"/>
      <c r="X277" s="67"/>
      <c r="Y277" s="67"/>
      <c r="Z277" s="67"/>
    </row>
    <row r="278" spans="1:26" x14ac:dyDescent="0.3">
      <c r="A278" s="67"/>
      <c r="B278" s="67"/>
      <c r="C278" s="67"/>
      <c r="D278" s="67"/>
      <c r="E278" s="67"/>
      <c r="F278" s="67"/>
      <c r="G278" s="69"/>
      <c r="H278" s="67"/>
      <c r="I278" s="67"/>
      <c r="J278" s="67"/>
      <c r="K278" s="67"/>
      <c r="L278" s="67"/>
      <c r="M278" s="67"/>
      <c r="N278" s="67"/>
      <c r="O278" s="67"/>
      <c r="P278" s="67"/>
      <c r="Q278" s="67"/>
      <c r="R278" s="67"/>
      <c r="S278" s="67"/>
      <c r="T278" s="67"/>
      <c r="U278" s="67"/>
      <c r="V278" s="67"/>
      <c r="W278" s="67"/>
      <c r="X278" s="67"/>
      <c r="Y278" s="67"/>
      <c r="Z278" s="67"/>
    </row>
    <row r="279" spans="1:26" x14ac:dyDescent="0.3">
      <c r="A279" s="67"/>
      <c r="B279" s="67"/>
      <c r="C279" s="67"/>
      <c r="D279" s="67"/>
      <c r="E279" s="67"/>
      <c r="F279" s="67"/>
      <c r="G279" s="69"/>
      <c r="H279" s="67"/>
      <c r="I279" s="67"/>
      <c r="J279" s="67"/>
      <c r="K279" s="67"/>
      <c r="L279" s="67"/>
      <c r="M279" s="67"/>
      <c r="N279" s="67"/>
      <c r="O279" s="67"/>
      <c r="P279" s="67"/>
      <c r="Q279" s="67"/>
      <c r="R279" s="67"/>
      <c r="S279" s="67"/>
      <c r="T279" s="67"/>
      <c r="U279" s="67"/>
      <c r="V279" s="67"/>
      <c r="W279" s="67"/>
      <c r="X279" s="67"/>
      <c r="Y279" s="67"/>
      <c r="Z279" s="67"/>
    </row>
    <row r="280" spans="1:26" x14ac:dyDescent="0.3">
      <c r="A280" s="67"/>
      <c r="B280" s="67"/>
      <c r="C280" s="67"/>
      <c r="D280" s="67"/>
      <c r="E280" s="67"/>
      <c r="F280" s="67"/>
      <c r="G280" s="69"/>
      <c r="H280" s="67"/>
      <c r="I280" s="67"/>
      <c r="J280" s="67"/>
      <c r="K280" s="67"/>
      <c r="L280" s="67"/>
      <c r="M280" s="67"/>
      <c r="N280" s="67"/>
      <c r="O280" s="67"/>
      <c r="P280" s="67"/>
      <c r="Q280" s="67"/>
      <c r="R280" s="67"/>
      <c r="S280" s="67"/>
      <c r="T280" s="67"/>
      <c r="U280" s="67"/>
      <c r="V280" s="67"/>
      <c r="W280" s="67"/>
      <c r="X280" s="67"/>
      <c r="Y280" s="67"/>
      <c r="Z280" s="67"/>
    </row>
    <row r="281" spans="1:26" x14ac:dyDescent="0.3">
      <c r="A281" s="67"/>
      <c r="B281" s="67"/>
      <c r="C281" s="67"/>
      <c r="D281" s="67"/>
      <c r="E281" s="67"/>
      <c r="F281" s="67"/>
      <c r="G281" s="69"/>
      <c r="H281" s="67"/>
      <c r="I281" s="67"/>
      <c r="J281" s="67"/>
      <c r="K281" s="67"/>
      <c r="L281" s="67"/>
      <c r="M281" s="67"/>
      <c r="N281" s="67"/>
      <c r="O281" s="67"/>
      <c r="P281" s="67"/>
      <c r="Q281" s="67"/>
      <c r="R281" s="67"/>
      <c r="S281" s="67"/>
      <c r="T281" s="67"/>
      <c r="U281" s="67"/>
      <c r="V281" s="67"/>
      <c r="W281" s="67"/>
      <c r="X281" s="67"/>
      <c r="Y281" s="67"/>
      <c r="Z281" s="67"/>
    </row>
    <row r="282" spans="1:26" x14ac:dyDescent="0.3">
      <c r="A282" s="67"/>
      <c r="B282" s="67"/>
      <c r="C282" s="67"/>
      <c r="D282" s="67"/>
      <c r="E282" s="67"/>
      <c r="F282" s="67"/>
      <c r="G282" s="69"/>
      <c r="H282" s="67"/>
      <c r="I282" s="67"/>
      <c r="J282" s="67"/>
      <c r="K282" s="67"/>
      <c r="L282" s="67"/>
      <c r="M282" s="67"/>
      <c r="N282" s="67"/>
      <c r="O282" s="67"/>
      <c r="P282" s="67"/>
      <c r="Q282" s="67"/>
      <c r="R282" s="67"/>
      <c r="S282" s="67"/>
      <c r="T282" s="67"/>
      <c r="U282" s="67"/>
      <c r="V282" s="67"/>
      <c r="W282" s="67"/>
      <c r="X282" s="67"/>
      <c r="Y282" s="67"/>
      <c r="Z282" s="67"/>
    </row>
    <row r="283" spans="1:26" x14ac:dyDescent="0.3">
      <c r="A283" s="67"/>
      <c r="B283" s="67"/>
      <c r="C283" s="67"/>
      <c r="D283" s="67"/>
      <c r="E283" s="67"/>
      <c r="F283" s="69"/>
      <c r="G283" s="67"/>
      <c r="H283" s="67"/>
      <c r="I283" s="67"/>
      <c r="J283" s="67"/>
      <c r="K283" s="67"/>
      <c r="L283" s="67"/>
      <c r="M283" s="67"/>
      <c r="N283" s="67"/>
      <c r="O283" s="67"/>
      <c r="P283" s="67"/>
      <c r="Q283" s="67"/>
      <c r="R283" s="67"/>
      <c r="S283" s="67"/>
      <c r="T283" s="67"/>
      <c r="U283" s="67"/>
      <c r="V283" s="67"/>
      <c r="W283" s="67"/>
      <c r="X283" s="67"/>
      <c r="Y283" s="67"/>
      <c r="Z283" s="67"/>
    </row>
    <row r="284" spans="1:26" x14ac:dyDescent="0.3">
      <c r="A284" s="67"/>
      <c r="B284" s="67"/>
      <c r="C284" s="67"/>
      <c r="D284" s="67"/>
      <c r="E284" s="67"/>
      <c r="F284" s="69"/>
      <c r="G284" s="67"/>
      <c r="H284" s="67"/>
      <c r="I284" s="67"/>
      <c r="J284" s="67"/>
      <c r="K284" s="67"/>
      <c r="L284" s="67"/>
      <c r="M284" s="67"/>
      <c r="N284" s="67"/>
      <c r="O284" s="67"/>
      <c r="P284" s="67"/>
      <c r="Q284" s="67"/>
      <c r="R284" s="67"/>
      <c r="S284" s="67"/>
      <c r="T284" s="67"/>
      <c r="U284" s="67"/>
      <c r="V284" s="67"/>
      <c r="W284" s="67"/>
      <c r="X284" s="67"/>
      <c r="Y284" s="67"/>
      <c r="Z284" s="67"/>
    </row>
    <row r="285" spans="1:26" x14ac:dyDescent="0.3">
      <c r="A285" s="67"/>
      <c r="B285" s="67"/>
      <c r="C285" s="67"/>
      <c r="D285" s="67"/>
      <c r="E285" s="67"/>
      <c r="F285" s="69"/>
      <c r="G285" s="67"/>
      <c r="H285" s="67"/>
      <c r="I285" s="67"/>
      <c r="J285" s="67"/>
      <c r="K285" s="67"/>
      <c r="L285" s="67"/>
      <c r="M285" s="67"/>
      <c r="N285" s="67"/>
      <c r="O285" s="67"/>
      <c r="P285" s="67"/>
      <c r="Q285" s="67"/>
      <c r="R285" s="67"/>
      <c r="S285" s="67"/>
      <c r="T285" s="67"/>
      <c r="U285" s="67"/>
      <c r="V285" s="67"/>
      <c r="W285" s="67"/>
      <c r="X285" s="67"/>
      <c r="Y285" s="67"/>
      <c r="Z285" s="67"/>
    </row>
    <row r="286" spans="1:26" x14ac:dyDescent="0.3">
      <c r="A286" s="67"/>
      <c r="B286" s="67"/>
      <c r="C286" s="67"/>
      <c r="D286" s="67"/>
      <c r="E286" s="67"/>
      <c r="F286" s="69"/>
      <c r="G286" s="67"/>
      <c r="H286" s="67"/>
      <c r="I286" s="67"/>
      <c r="J286" s="67"/>
      <c r="K286" s="67"/>
      <c r="L286" s="67"/>
      <c r="M286" s="67"/>
      <c r="N286" s="67"/>
      <c r="O286" s="67"/>
      <c r="P286" s="67"/>
      <c r="Q286" s="67"/>
      <c r="R286" s="67"/>
      <c r="S286" s="67"/>
      <c r="T286" s="67"/>
      <c r="U286" s="67"/>
      <c r="V286" s="67"/>
      <c r="W286" s="67"/>
      <c r="X286" s="67"/>
      <c r="Y286" s="67"/>
      <c r="Z286" s="67"/>
    </row>
    <row r="287" spans="1:26" x14ac:dyDescent="0.3">
      <c r="A287" s="67"/>
      <c r="B287" s="67"/>
      <c r="C287" s="67"/>
      <c r="D287" s="67"/>
      <c r="E287" s="67"/>
      <c r="F287" s="69"/>
      <c r="G287" s="67"/>
      <c r="H287" s="67"/>
      <c r="I287" s="67"/>
      <c r="J287" s="67"/>
      <c r="K287" s="67"/>
      <c r="L287" s="67"/>
      <c r="M287" s="67"/>
      <c r="N287" s="67"/>
      <c r="O287" s="67"/>
      <c r="P287" s="67"/>
      <c r="Q287" s="67"/>
      <c r="R287" s="67"/>
      <c r="S287" s="67"/>
      <c r="T287" s="67"/>
      <c r="U287" s="67"/>
      <c r="V287" s="67"/>
      <c r="W287" s="67"/>
      <c r="X287" s="67"/>
      <c r="Y287" s="67"/>
      <c r="Z287" s="67"/>
    </row>
    <row r="288" spans="1:26" x14ac:dyDescent="0.3">
      <c r="A288" s="67"/>
      <c r="B288" s="67"/>
      <c r="C288" s="67"/>
      <c r="D288" s="67"/>
      <c r="E288" s="67"/>
      <c r="F288" s="69"/>
      <c r="G288" s="67"/>
      <c r="H288" s="67"/>
      <c r="I288" s="67"/>
      <c r="J288" s="67"/>
      <c r="K288" s="67"/>
      <c r="L288" s="67"/>
      <c r="M288" s="67"/>
      <c r="N288" s="67"/>
      <c r="O288" s="67"/>
      <c r="P288" s="67"/>
      <c r="Q288" s="67"/>
      <c r="R288" s="67"/>
      <c r="S288" s="67"/>
      <c r="T288" s="67"/>
      <c r="U288" s="67"/>
      <c r="V288" s="67"/>
      <c r="W288" s="67"/>
      <c r="X288" s="67"/>
      <c r="Y288" s="67"/>
      <c r="Z288" s="67"/>
    </row>
    <row r="289" spans="1:26" x14ac:dyDescent="0.3">
      <c r="A289" s="67"/>
      <c r="B289" s="67"/>
      <c r="C289" s="67"/>
      <c r="D289" s="67"/>
      <c r="E289" s="67"/>
      <c r="F289" s="69"/>
      <c r="G289" s="67"/>
      <c r="H289" s="67"/>
      <c r="I289" s="67"/>
      <c r="J289" s="67"/>
      <c r="K289" s="67"/>
      <c r="L289" s="67"/>
      <c r="M289" s="67"/>
      <c r="N289" s="67"/>
      <c r="O289" s="67"/>
      <c r="P289" s="67"/>
      <c r="Q289" s="67"/>
      <c r="R289" s="67"/>
      <c r="S289" s="67"/>
      <c r="T289" s="67"/>
      <c r="U289" s="67"/>
      <c r="V289" s="67"/>
      <c r="W289" s="67"/>
      <c r="X289" s="67"/>
      <c r="Y289" s="67"/>
      <c r="Z289" s="67"/>
    </row>
    <row r="290" spans="1:26" x14ac:dyDescent="0.3">
      <c r="A290" s="67"/>
      <c r="B290" s="67"/>
      <c r="C290" s="67"/>
      <c r="D290" s="67"/>
      <c r="E290" s="67"/>
      <c r="F290" s="69"/>
      <c r="G290" s="67"/>
      <c r="H290" s="67"/>
      <c r="I290" s="67"/>
      <c r="J290" s="67"/>
      <c r="K290" s="67"/>
      <c r="L290" s="67"/>
      <c r="M290" s="67"/>
      <c r="N290" s="67"/>
      <c r="O290" s="67"/>
      <c r="P290" s="67"/>
      <c r="Q290" s="67"/>
      <c r="R290" s="67"/>
      <c r="S290" s="67"/>
      <c r="T290" s="67"/>
      <c r="U290" s="67"/>
      <c r="V290" s="67"/>
      <c r="W290" s="67"/>
      <c r="X290" s="67"/>
      <c r="Y290" s="67"/>
      <c r="Z290" s="67"/>
    </row>
    <row r="291" spans="1:26" x14ac:dyDescent="0.3">
      <c r="A291" s="67"/>
      <c r="B291" s="67"/>
      <c r="C291" s="67"/>
      <c r="D291" s="67"/>
      <c r="E291" s="69"/>
      <c r="F291" s="67"/>
      <c r="G291" s="67"/>
      <c r="H291" s="67"/>
      <c r="I291" s="67"/>
      <c r="J291" s="67"/>
      <c r="K291" s="67"/>
      <c r="L291" s="67"/>
      <c r="M291" s="67"/>
      <c r="N291" s="67"/>
      <c r="O291" s="67"/>
      <c r="P291" s="67"/>
      <c r="Q291" s="67"/>
      <c r="R291" s="67"/>
      <c r="S291" s="67"/>
      <c r="T291" s="67"/>
      <c r="U291" s="67"/>
      <c r="V291" s="67"/>
      <c r="W291" s="67"/>
      <c r="X291" s="67"/>
      <c r="Y291" s="67"/>
      <c r="Z291" s="67"/>
    </row>
    <row r="292" spans="1:26" x14ac:dyDescent="0.3">
      <c r="A292" s="67"/>
      <c r="B292" s="67"/>
      <c r="C292" s="67"/>
      <c r="D292" s="67"/>
      <c r="E292" s="13"/>
      <c r="F292" s="67"/>
      <c r="G292" s="67"/>
      <c r="H292" s="67"/>
      <c r="I292" s="67"/>
      <c r="J292" s="67"/>
      <c r="K292" s="67"/>
      <c r="L292" s="67"/>
      <c r="M292" s="67"/>
      <c r="N292" s="67"/>
      <c r="O292" s="67"/>
      <c r="P292" s="67"/>
      <c r="Q292" s="67"/>
      <c r="R292" s="67"/>
      <c r="S292" s="67"/>
      <c r="T292" s="67"/>
      <c r="U292" s="67"/>
      <c r="V292" s="67"/>
      <c r="W292" s="67"/>
      <c r="X292" s="67"/>
      <c r="Y292" s="67"/>
      <c r="Z292" s="67"/>
    </row>
    <row r="293" spans="1:26" x14ac:dyDescent="0.3">
      <c r="A293" s="67"/>
      <c r="B293" s="67"/>
      <c r="C293" s="67"/>
      <c r="D293" s="67"/>
      <c r="E293" s="13"/>
      <c r="F293" s="67"/>
      <c r="G293" s="67"/>
      <c r="H293" s="67"/>
      <c r="I293" s="67"/>
      <c r="J293" s="67"/>
      <c r="K293" s="67"/>
      <c r="L293" s="67"/>
      <c r="M293" s="67"/>
      <c r="N293" s="67"/>
      <c r="O293" s="67"/>
      <c r="P293" s="67"/>
      <c r="Q293" s="67"/>
      <c r="R293" s="67"/>
      <c r="S293" s="67"/>
      <c r="T293" s="67"/>
      <c r="U293" s="67"/>
      <c r="V293" s="67"/>
      <c r="W293" s="67"/>
      <c r="X293" s="67"/>
      <c r="Y293" s="67"/>
      <c r="Z293" s="67"/>
    </row>
    <row r="294" spans="1:26" x14ac:dyDescent="0.3">
      <c r="A294" s="67"/>
      <c r="B294" s="67"/>
      <c r="C294" s="67"/>
      <c r="D294" s="67"/>
      <c r="E294" s="13"/>
      <c r="F294" s="67"/>
      <c r="G294" s="67"/>
      <c r="H294" s="67"/>
      <c r="I294" s="67"/>
      <c r="J294" s="67"/>
      <c r="K294" s="67"/>
      <c r="L294" s="67"/>
      <c r="M294" s="67"/>
      <c r="N294" s="67"/>
      <c r="O294" s="67"/>
      <c r="P294" s="67"/>
      <c r="Q294" s="67"/>
      <c r="R294" s="67"/>
      <c r="S294" s="67"/>
      <c r="T294" s="67"/>
      <c r="U294" s="67"/>
      <c r="V294" s="67"/>
      <c r="W294" s="67"/>
      <c r="X294" s="67"/>
      <c r="Y294" s="67"/>
      <c r="Z294" s="67"/>
    </row>
    <row r="295" spans="1:26" x14ac:dyDescent="0.3">
      <c r="A295" s="67"/>
      <c r="B295" s="67"/>
      <c r="C295" s="67"/>
      <c r="D295" s="67"/>
      <c r="E295" s="13"/>
      <c r="F295" s="67"/>
      <c r="G295" s="67"/>
      <c r="H295" s="67"/>
      <c r="I295" s="67"/>
      <c r="J295" s="67"/>
      <c r="K295" s="67"/>
      <c r="L295" s="67"/>
      <c r="M295" s="67"/>
      <c r="N295" s="67"/>
      <c r="O295" s="67"/>
      <c r="P295" s="67"/>
      <c r="Q295" s="67"/>
      <c r="R295" s="67"/>
      <c r="S295" s="67"/>
      <c r="T295" s="67"/>
      <c r="U295" s="67"/>
      <c r="V295" s="67"/>
      <c r="W295" s="67"/>
      <c r="X295" s="67"/>
      <c r="Y295" s="67"/>
      <c r="Z295" s="67"/>
    </row>
    <row r="296" spans="1:26" x14ac:dyDescent="0.3">
      <c r="A296" s="67"/>
      <c r="B296" s="67"/>
      <c r="C296" s="67"/>
      <c r="D296" s="67"/>
      <c r="E296" s="13"/>
      <c r="F296" s="67"/>
      <c r="G296" s="67"/>
      <c r="H296" s="67"/>
      <c r="I296" s="67"/>
      <c r="J296" s="67"/>
      <c r="K296" s="67"/>
      <c r="L296" s="67"/>
      <c r="M296" s="67"/>
      <c r="N296" s="67"/>
      <c r="O296" s="67"/>
      <c r="P296" s="67"/>
      <c r="Q296" s="67"/>
      <c r="R296" s="67"/>
      <c r="S296" s="67"/>
      <c r="T296" s="67"/>
      <c r="U296" s="67"/>
      <c r="V296" s="67"/>
      <c r="W296" s="67"/>
      <c r="X296" s="67"/>
      <c r="Y296" s="67"/>
      <c r="Z296" s="67"/>
    </row>
    <row r="297" spans="1:26" x14ac:dyDescent="0.3">
      <c r="A297" s="67"/>
      <c r="B297" s="67"/>
      <c r="C297" s="67"/>
      <c r="D297" s="67"/>
      <c r="E297" s="13"/>
      <c r="F297" s="67"/>
      <c r="G297" s="67"/>
      <c r="H297" s="67"/>
      <c r="I297" s="67"/>
      <c r="J297" s="67"/>
      <c r="K297" s="67"/>
      <c r="L297" s="67"/>
      <c r="M297" s="67"/>
      <c r="N297" s="67"/>
      <c r="O297" s="67"/>
      <c r="P297" s="67"/>
      <c r="Q297" s="67"/>
      <c r="R297" s="67"/>
      <c r="S297" s="67"/>
      <c r="T297" s="67"/>
      <c r="U297" s="67"/>
      <c r="V297" s="67"/>
      <c r="W297" s="67"/>
      <c r="X297" s="67"/>
      <c r="Y297" s="67"/>
      <c r="Z297" s="67"/>
    </row>
    <row r="298" spans="1:26" x14ac:dyDescent="0.3">
      <c r="A298" s="67"/>
      <c r="B298" s="67"/>
      <c r="C298" s="67"/>
      <c r="D298" s="67"/>
      <c r="E298" s="13"/>
      <c r="F298" s="67"/>
      <c r="G298" s="67"/>
      <c r="H298" s="67"/>
      <c r="I298" s="67"/>
      <c r="J298" s="67"/>
      <c r="K298" s="67"/>
      <c r="L298" s="67"/>
      <c r="M298" s="67"/>
      <c r="N298" s="67"/>
      <c r="O298" s="67"/>
      <c r="P298" s="67"/>
      <c r="Q298" s="67"/>
      <c r="R298" s="67"/>
      <c r="S298" s="67"/>
      <c r="T298" s="67"/>
      <c r="U298" s="67"/>
      <c r="V298" s="67"/>
      <c r="W298" s="67"/>
      <c r="X298" s="67"/>
      <c r="Y298" s="67"/>
      <c r="Z298" s="67"/>
    </row>
    <row r="299" spans="1:26" x14ac:dyDescent="0.3">
      <c r="A299" s="67"/>
      <c r="B299" s="67"/>
      <c r="C299" s="67"/>
      <c r="D299" s="69"/>
      <c r="E299" s="67"/>
      <c r="F299" s="67"/>
      <c r="G299" s="67"/>
      <c r="H299" s="67"/>
      <c r="I299" s="67"/>
      <c r="J299" s="67"/>
      <c r="K299" s="67"/>
      <c r="L299" s="67"/>
      <c r="M299" s="67"/>
      <c r="N299" s="67"/>
      <c r="O299" s="67"/>
      <c r="P299" s="67"/>
      <c r="Q299" s="67"/>
      <c r="R299" s="67"/>
      <c r="S299" s="67"/>
      <c r="T299" s="67"/>
      <c r="U299" s="67"/>
      <c r="V299" s="67"/>
      <c r="W299" s="67"/>
      <c r="X299" s="67"/>
      <c r="Y299" s="67"/>
      <c r="Z299" s="67"/>
    </row>
    <row r="300" spans="1:26" x14ac:dyDescent="0.3">
      <c r="A300" s="67"/>
      <c r="B300" s="67"/>
      <c r="C300" s="67"/>
      <c r="D300" s="69"/>
      <c r="E300" s="67"/>
      <c r="F300" s="67"/>
      <c r="G300" s="67"/>
      <c r="H300" s="67"/>
      <c r="I300" s="67"/>
      <c r="J300" s="67"/>
      <c r="K300" s="67"/>
      <c r="L300" s="67"/>
      <c r="M300" s="67"/>
      <c r="N300" s="67"/>
      <c r="O300" s="67"/>
      <c r="P300" s="67"/>
      <c r="Q300" s="67"/>
      <c r="R300" s="67"/>
      <c r="S300" s="67"/>
      <c r="T300" s="67"/>
      <c r="U300" s="67"/>
      <c r="V300" s="67"/>
      <c r="W300" s="67"/>
      <c r="X300" s="67"/>
      <c r="Y300" s="67"/>
      <c r="Z300" s="67"/>
    </row>
    <row r="301" spans="1:26" x14ac:dyDescent="0.3">
      <c r="A301" s="67"/>
      <c r="B301" s="67"/>
      <c r="C301" s="67"/>
      <c r="D301" s="69"/>
      <c r="E301" s="67"/>
      <c r="F301" s="67"/>
      <c r="G301" s="67"/>
      <c r="H301" s="67"/>
      <c r="I301" s="67"/>
      <c r="J301" s="67"/>
      <c r="K301" s="67"/>
      <c r="L301" s="67"/>
      <c r="M301" s="67"/>
      <c r="N301" s="67"/>
      <c r="O301" s="67"/>
      <c r="P301" s="67"/>
      <c r="Q301" s="67"/>
      <c r="R301" s="67"/>
      <c r="S301" s="67"/>
      <c r="T301" s="67"/>
      <c r="U301" s="67"/>
      <c r="V301" s="67"/>
      <c r="W301" s="67"/>
      <c r="X301" s="67"/>
      <c r="Y301" s="67"/>
      <c r="Z301" s="67"/>
    </row>
    <row r="302" spans="1:26" x14ac:dyDescent="0.3">
      <c r="A302" s="67"/>
      <c r="B302" s="67"/>
      <c r="C302" s="67"/>
      <c r="D302" s="69"/>
      <c r="E302" s="67"/>
      <c r="F302" s="67"/>
      <c r="G302" s="67"/>
      <c r="H302" s="67"/>
      <c r="I302" s="67"/>
      <c r="J302" s="67"/>
      <c r="K302" s="67"/>
      <c r="L302" s="67"/>
      <c r="M302" s="67"/>
      <c r="N302" s="67"/>
      <c r="O302" s="67"/>
      <c r="P302" s="67"/>
      <c r="Q302" s="67"/>
      <c r="R302" s="67"/>
      <c r="S302" s="67"/>
      <c r="T302" s="67"/>
      <c r="U302" s="67"/>
      <c r="V302" s="67"/>
      <c r="W302" s="67"/>
      <c r="X302" s="67"/>
      <c r="Y302" s="67"/>
      <c r="Z302" s="67"/>
    </row>
    <row r="303" spans="1:26" x14ac:dyDescent="0.3">
      <c r="A303" s="67"/>
      <c r="B303" s="67"/>
      <c r="C303" s="67"/>
      <c r="D303" s="69"/>
      <c r="E303" s="67"/>
      <c r="F303" s="67"/>
      <c r="G303" s="67"/>
      <c r="H303" s="67"/>
      <c r="I303" s="67"/>
      <c r="J303" s="67"/>
      <c r="K303" s="67"/>
      <c r="L303" s="67"/>
      <c r="M303" s="67"/>
      <c r="N303" s="67"/>
      <c r="O303" s="67"/>
      <c r="P303" s="67"/>
      <c r="Q303" s="67"/>
      <c r="R303" s="67"/>
      <c r="S303" s="67"/>
      <c r="T303" s="67"/>
      <c r="U303" s="67"/>
      <c r="V303" s="67"/>
      <c r="W303" s="67"/>
      <c r="X303" s="67"/>
      <c r="Y303" s="67"/>
      <c r="Z303" s="67"/>
    </row>
    <row r="304" spans="1:26" x14ac:dyDescent="0.3">
      <c r="A304" s="67"/>
      <c r="B304" s="67"/>
      <c r="C304" s="67"/>
      <c r="D304" s="69"/>
      <c r="E304" s="67"/>
      <c r="F304" s="67"/>
      <c r="G304" s="67"/>
      <c r="H304" s="67"/>
      <c r="I304" s="67"/>
      <c r="J304" s="67"/>
      <c r="K304" s="67"/>
      <c r="L304" s="67"/>
      <c r="M304" s="67"/>
      <c r="N304" s="67"/>
      <c r="O304" s="67"/>
      <c r="P304" s="67"/>
      <c r="Q304" s="67"/>
      <c r="R304" s="67"/>
      <c r="S304" s="67"/>
      <c r="T304" s="67"/>
      <c r="U304" s="67"/>
      <c r="V304" s="67"/>
      <c r="W304" s="67"/>
      <c r="X304" s="67"/>
      <c r="Y304" s="67"/>
      <c r="Z304" s="67"/>
    </row>
    <row r="305" spans="1:26" x14ac:dyDescent="0.3">
      <c r="A305" s="67"/>
      <c r="B305" s="67"/>
      <c r="C305" s="67"/>
      <c r="D305" s="69"/>
      <c r="E305" s="67"/>
      <c r="F305" s="67"/>
      <c r="G305" s="67"/>
      <c r="H305" s="67"/>
      <c r="I305" s="67"/>
      <c r="J305" s="67"/>
      <c r="K305" s="67"/>
      <c r="L305" s="67"/>
      <c r="M305" s="67"/>
      <c r="N305" s="67"/>
      <c r="O305" s="67"/>
      <c r="P305" s="67"/>
      <c r="Q305" s="67"/>
      <c r="R305" s="67"/>
      <c r="S305" s="67"/>
      <c r="T305" s="67"/>
      <c r="U305" s="67"/>
      <c r="V305" s="67"/>
      <c r="W305" s="67"/>
      <c r="X305" s="67"/>
      <c r="Y305" s="67"/>
      <c r="Z305" s="67"/>
    </row>
    <row r="306" spans="1:26" x14ac:dyDescent="0.3">
      <c r="A306" s="67"/>
      <c r="B306" s="67"/>
      <c r="C306" s="67"/>
      <c r="D306" s="69"/>
      <c r="E306" s="67"/>
      <c r="F306" s="67"/>
      <c r="G306" s="67"/>
      <c r="H306" s="67"/>
      <c r="I306" s="67"/>
      <c r="J306" s="67"/>
      <c r="K306" s="67"/>
      <c r="L306" s="67"/>
      <c r="M306" s="67"/>
      <c r="N306" s="67"/>
      <c r="O306" s="67"/>
      <c r="P306" s="67"/>
      <c r="Q306" s="67"/>
      <c r="R306" s="67"/>
      <c r="S306" s="67"/>
      <c r="T306" s="67"/>
      <c r="U306" s="67"/>
      <c r="V306" s="67"/>
      <c r="W306" s="67"/>
      <c r="X306" s="67"/>
      <c r="Y306" s="67"/>
      <c r="Z306" s="67"/>
    </row>
    <row r="307" spans="1:26" x14ac:dyDescent="0.3">
      <c r="A307" s="67"/>
      <c r="B307" s="67"/>
      <c r="C307" s="67"/>
      <c r="D307" s="69"/>
      <c r="E307" s="67"/>
      <c r="F307" s="67"/>
      <c r="G307" s="67"/>
      <c r="H307" s="67"/>
      <c r="I307" s="67"/>
      <c r="J307" s="67"/>
      <c r="K307" s="67"/>
      <c r="L307" s="67"/>
      <c r="M307" s="67"/>
      <c r="N307" s="67"/>
      <c r="O307" s="67"/>
      <c r="P307" s="67"/>
      <c r="Q307" s="67"/>
      <c r="R307" s="67"/>
      <c r="S307" s="67"/>
      <c r="T307" s="67"/>
      <c r="U307" s="67"/>
      <c r="V307" s="67"/>
      <c r="W307" s="67"/>
      <c r="X307" s="67"/>
      <c r="Y307" s="67"/>
      <c r="Z307" s="67"/>
    </row>
    <row r="308" spans="1:26" x14ac:dyDescent="0.3">
      <c r="A308" s="15"/>
      <c r="B308" s="15"/>
      <c r="C308" s="15"/>
      <c r="D308" s="67"/>
      <c r="E308" s="13"/>
      <c r="F308" s="15"/>
      <c r="G308" s="15"/>
    </row>
    <row r="309" spans="1:26" x14ac:dyDescent="0.3">
      <c r="A309" s="15"/>
      <c r="B309" s="15"/>
      <c r="C309" s="15"/>
      <c r="D309" s="67"/>
      <c r="E309" s="13"/>
      <c r="F309" s="15"/>
      <c r="G309" s="15"/>
    </row>
    <row r="310" spans="1:26" x14ac:dyDescent="0.3">
      <c r="A310" s="15"/>
      <c r="B310" s="15"/>
      <c r="C310" s="15"/>
      <c r="D310" s="67"/>
      <c r="E310" s="13"/>
      <c r="F310" s="15"/>
      <c r="G310" s="15"/>
    </row>
    <row r="311" spans="1:26" x14ac:dyDescent="0.3">
      <c r="A311" s="15"/>
      <c r="B311" s="15"/>
      <c r="C311" s="15"/>
      <c r="D311" s="67"/>
      <c r="E311" s="13"/>
      <c r="F311" s="15"/>
      <c r="G311" s="15"/>
    </row>
    <row r="312" spans="1:26" x14ac:dyDescent="0.3">
      <c r="A312" s="15"/>
      <c r="B312" s="15"/>
      <c r="C312" s="15"/>
      <c r="D312" s="67"/>
      <c r="E312" s="13"/>
      <c r="F312" s="15"/>
      <c r="G312" s="15"/>
    </row>
    <row r="313" spans="1:26" x14ac:dyDescent="0.3">
      <c r="A313" s="15"/>
      <c r="B313" s="15"/>
      <c r="C313" s="15"/>
      <c r="D313" s="67"/>
      <c r="E313" s="13"/>
      <c r="F313" s="15"/>
      <c r="G313" s="15"/>
    </row>
    <row r="314" spans="1:26" x14ac:dyDescent="0.3">
      <c r="A314" s="15"/>
      <c r="B314" s="15"/>
      <c r="C314" s="15"/>
      <c r="D314" s="67"/>
      <c r="E314" s="13"/>
      <c r="F314" s="15"/>
      <c r="G314" s="15"/>
    </row>
    <row r="315" spans="1:26" x14ac:dyDescent="0.3">
      <c r="A315" s="15"/>
      <c r="B315" s="15"/>
      <c r="C315" s="15"/>
      <c r="D315" s="67"/>
      <c r="E315" s="13"/>
      <c r="F315" s="15"/>
      <c r="G315" s="15"/>
    </row>
    <row r="316" spans="1:26" x14ac:dyDescent="0.3">
      <c r="A316" s="15"/>
      <c r="B316" s="15"/>
      <c r="C316" s="15"/>
      <c r="D316" s="67"/>
      <c r="E316" s="13"/>
      <c r="F316" s="15"/>
      <c r="G316" s="15"/>
    </row>
    <row r="317" spans="1:26" x14ac:dyDescent="0.3">
      <c r="A317" s="15"/>
      <c r="B317" s="15"/>
      <c r="C317" s="15"/>
      <c r="D317" s="67"/>
      <c r="E317" s="13"/>
      <c r="F317" s="15"/>
      <c r="G317" s="15"/>
    </row>
    <row r="318" spans="1:26" x14ac:dyDescent="0.3">
      <c r="A318" s="15"/>
      <c r="B318" s="15"/>
      <c r="C318" s="15"/>
      <c r="D318" s="67"/>
      <c r="E318" s="13"/>
      <c r="F318" s="15"/>
      <c r="G318" s="15"/>
    </row>
    <row r="319" spans="1:26" x14ac:dyDescent="0.3">
      <c r="A319" s="15"/>
      <c r="B319" s="15"/>
      <c r="C319" s="15"/>
      <c r="D319" s="67"/>
      <c r="E319" s="13"/>
      <c r="F319" s="15"/>
      <c r="G319" s="15"/>
    </row>
    <row r="320" spans="1:26" x14ac:dyDescent="0.3">
      <c r="A320" s="15"/>
      <c r="B320" s="15"/>
      <c r="C320" s="15"/>
      <c r="D320" s="67"/>
      <c r="E320" s="13"/>
      <c r="F320" s="15"/>
      <c r="G320" s="15"/>
    </row>
    <row r="321" spans="1:7" x14ac:dyDescent="0.3">
      <c r="A321" s="15"/>
      <c r="B321" s="15"/>
      <c r="C321" s="15"/>
      <c r="D321" s="67"/>
      <c r="E321" s="13"/>
      <c r="F321" s="15"/>
      <c r="G321" s="15"/>
    </row>
    <row r="322" spans="1:7" x14ac:dyDescent="0.3">
      <c r="A322" s="15"/>
      <c r="B322" s="15"/>
      <c r="C322" s="15"/>
      <c r="D322" s="67"/>
      <c r="E322" s="13"/>
      <c r="F322" s="15"/>
      <c r="G322" s="15"/>
    </row>
    <row r="323" spans="1:7" x14ac:dyDescent="0.3">
      <c r="A323" s="15"/>
      <c r="B323" s="15"/>
      <c r="C323" s="15"/>
      <c r="D323" s="67"/>
      <c r="E323" s="13"/>
      <c r="F323" s="15"/>
      <c r="G323" s="15"/>
    </row>
    <row r="324" spans="1:7" x14ac:dyDescent="0.3">
      <c r="A324" s="15"/>
      <c r="B324" s="15"/>
      <c r="C324" s="15"/>
      <c r="D324" s="67"/>
      <c r="E324" s="13"/>
      <c r="F324" s="15"/>
      <c r="G324" s="15"/>
    </row>
    <row r="325" spans="1:7" x14ac:dyDescent="0.3">
      <c r="A325" s="15"/>
      <c r="B325" s="15"/>
      <c r="C325" s="15"/>
      <c r="D325" s="67"/>
      <c r="E325" s="13"/>
      <c r="F325" s="15"/>
      <c r="G325" s="15"/>
    </row>
    <row r="326" spans="1:7" x14ac:dyDescent="0.3">
      <c r="A326" s="15"/>
      <c r="B326" s="15"/>
      <c r="C326" s="15"/>
      <c r="D326" s="67"/>
      <c r="E326" s="13"/>
      <c r="F326" s="15"/>
      <c r="G326" s="15"/>
    </row>
    <row r="327" spans="1:7" x14ac:dyDescent="0.3">
      <c r="A327" s="15"/>
      <c r="B327" s="15"/>
      <c r="C327" s="15"/>
      <c r="D327" s="67"/>
      <c r="E327" s="13"/>
      <c r="F327" s="15"/>
      <c r="G327" s="15"/>
    </row>
    <row r="328" spans="1:7" x14ac:dyDescent="0.3">
      <c r="A328" s="15"/>
      <c r="B328" s="15"/>
      <c r="C328" s="15"/>
      <c r="D328" s="67"/>
      <c r="E328" s="13"/>
      <c r="F328" s="15"/>
      <c r="G328" s="15"/>
    </row>
    <row r="329" spans="1:7" x14ac:dyDescent="0.3">
      <c r="A329" s="15"/>
      <c r="B329" s="15"/>
      <c r="C329" s="15"/>
      <c r="D329" s="67"/>
      <c r="E329" s="13"/>
      <c r="F329" s="15"/>
      <c r="G329" s="15"/>
    </row>
    <row r="330" spans="1:7" x14ac:dyDescent="0.3">
      <c r="A330" s="15"/>
      <c r="B330" s="15"/>
      <c r="C330" s="15"/>
      <c r="D330" s="67"/>
      <c r="E330" s="13"/>
      <c r="F330" s="15"/>
      <c r="G330" s="15"/>
    </row>
    <row r="331" spans="1:7" x14ac:dyDescent="0.3">
      <c r="A331" s="15"/>
      <c r="B331" s="15"/>
      <c r="C331" s="15"/>
      <c r="D331" s="67"/>
      <c r="E331" s="13"/>
      <c r="F331" s="15"/>
      <c r="G331" s="15"/>
    </row>
    <row r="332" spans="1:7" x14ac:dyDescent="0.3">
      <c r="A332" s="15"/>
      <c r="B332" s="15"/>
      <c r="C332" s="15"/>
      <c r="D332" s="67"/>
      <c r="E332" s="13"/>
      <c r="F332" s="15"/>
      <c r="G332" s="15"/>
    </row>
    <row r="333" spans="1:7" x14ac:dyDescent="0.3">
      <c r="A333" s="15"/>
      <c r="B333" s="15"/>
      <c r="C333" s="15"/>
      <c r="D333" s="67"/>
      <c r="E333" s="13"/>
      <c r="F333" s="15"/>
      <c r="G333" s="15"/>
    </row>
    <row r="334" spans="1:7" x14ac:dyDescent="0.3">
      <c r="A334" s="15"/>
      <c r="B334" s="15"/>
      <c r="C334" s="15"/>
      <c r="D334" s="67"/>
      <c r="E334" s="13"/>
      <c r="F334" s="15"/>
      <c r="G334" s="15"/>
    </row>
    <row r="335" spans="1:7" x14ac:dyDescent="0.3">
      <c r="A335" s="15"/>
      <c r="B335" s="15"/>
      <c r="C335" s="15"/>
      <c r="D335" s="67"/>
      <c r="E335" s="13"/>
      <c r="F335" s="15"/>
      <c r="G335" s="15"/>
    </row>
    <row r="336" spans="1:7" x14ac:dyDescent="0.3">
      <c r="A336" s="15"/>
      <c r="B336" s="15"/>
      <c r="C336" s="15"/>
      <c r="D336" s="67"/>
      <c r="E336" s="13"/>
      <c r="F336" s="15"/>
      <c r="G336" s="15"/>
    </row>
    <row r="337" spans="1:7" x14ac:dyDescent="0.3">
      <c r="A337" s="15"/>
      <c r="B337" s="15"/>
      <c r="C337" s="15"/>
      <c r="D337" s="67"/>
      <c r="E337" s="13"/>
      <c r="F337" s="15"/>
      <c r="G337" s="15"/>
    </row>
    <row r="338" spans="1:7" x14ac:dyDescent="0.3">
      <c r="A338" s="15"/>
      <c r="B338" s="15"/>
      <c r="C338" s="15"/>
      <c r="D338" s="67"/>
      <c r="E338" s="13"/>
      <c r="F338" s="15"/>
      <c r="G338" s="15"/>
    </row>
    <row r="339" spans="1:7" x14ac:dyDescent="0.3">
      <c r="A339" s="15"/>
      <c r="B339" s="15"/>
      <c r="C339" s="15"/>
      <c r="D339" s="67"/>
      <c r="E339" s="13"/>
      <c r="F339" s="15"/>
      <c r="G339" s="15"/>
    </row>
    <row r="340" spans="1:7" x14ac:dyDescent="0.3">
      <c r="A340" s="15"/>
      <c r="B340" s="15"/>
      <c r="C340" s="15"/>
      <c r="D340" s="67"/>
      <c r="E340" s="13"/>
      <c r="F340" s="15"/>
      <c r="G340" s="15"/>
    </row>
    <row r="341" spans="1:7" x14ac:dyDescent="0.3">
      <c r="A341" s="15"/>
      <c r="B341" s="15"/>
      <c r="C341" s="15"/>
      <c r="D341" s="67"/>
      <c r="E341" s="15"/>
      <c r="F341" s="13"/>
      <c r="G341" s="15"/>
    </row>
    <row r="342" spans="1:7" x14ac:dyDescent="0.3">
      <c r="A342" s="15"/>
      <c r="B342" s="15"/>
      <c r="C342" s="15"/>
      <c r="D342" s="67"/>
      <c r="E342" s="15"/>
      <c r="F342" s="13"/>
      <c r="G342" s="13"/>
    </row>
    <row r="343" spans="1:7" x14ac:dyDescent="0.3">
      <c r="A343" s="15"/>
      <c r="B343" s="15"/>
      <c r="C343" s="15"/>
      <c r="D343" s="67"/>
      <c r="E343" s="15"/>
      <c r="F343" s="13"/>
      <c r="G343" s="13"/>
    </row>
    <row r="344" spans="1:7" x14ac:dyDescent="0.3">
      <c r="A344" s="15"/>
      <c r="B344" s="15"/>
      <c r="C344" s="15"/>
      <c r="D344" s="67"/>
      <c r="E344" s="15"/>
      <c r="F344" s="13"/>
      <c r="G344" s="13"/>
    </row>
    <row r="345" spans="1:7" x14ac:dyDescent="0.3">
      <c r="A345" s="15"/>
      <c r="B345" s="15"/>
      <c r="C345" s="15"/>
      <c r="D345" s="67"/>
      <c r="E345" s="15"/>
      <c r="F345" s="13"/>
      <c r="G345" s="13"/>
    </row>
    <row r="346" spans="1:7" x14ac:dyDescent="0.3">
      <c r="A346" s="15"/>
      <c r="B346" s="15"/>
      <c r="C346" s="15"/>
      <c r="D346" s="67"/>
      <c r="E346" s="15"/>
      <c r="F346" s="13"/>
      <c r="G346" s="15"/>
    </row>
    <row r="347" spans="1:7" x14ac:dyDescent="0.3">
      <c r="A347" s="15"/>
      <c r="B347" s="15"/>
      <c r="C347" s="15"/>
      <c r="D347" s="67"/>
      <c r="E347" s="15"/>
      <c r="F347" s="13"/>
      <c r="G347" s="15"/>
    </row>
    <row r="348" spans="1:7" x14ac:dyDescent="0.3">
      <c r="A348" s="15"/>
      <c r="B348" s="15"/>
      <c r="C348" s="15"/>
      <c r="D348" s="67"/>
      <c r="E348" s="15"/>
      <c r="F348" s="13"/>
      <c r="G348" s="13"/>
    </row>
    <row r="349" spans="1:7" x14ac:dyDescent="0.3">
      <c r="A349" s="15"/>
      <c r="B349" s="15"/>
      <c r="C349" s="15"/>
      <c r="D349" s="67"/>
      <c r="E349" s="15"/>
      <c r="F349" s="13"/>
      <c r="G349" s="13"/>
    </row>
    <row r="350" spans="1:7" x14ac:dyDescent="0.3">
      <c r="A350" s="15"/>
      <c r="B350" s="15"/>
      <c r="C350" s="15"/>
      <c r="D350" s="67"/>
      <c r="E350" s="15"/>
      <c r="F350" s="13"/>
      <c r="G350" s="13"/>
    </row>
    <row r="351" spans="1:7" x14ac:dyDescent="0.3">
      <c r="A351" s="15"/>
      <c r="B351" s="15"/>
      <c r="C351" s="15"/>
      <c r="D351" s="67"/>
      <c r="E351" s="15"/>
      <c r="F351" s="13"/>
      <c r="G351" s="15"/>
    </row>
    <row r="352" spans="1:7" x14ac:dyDescent="0.3">
      <c r="A352" s="15"/>
      <c r="B352" s="15"/>
      <c r="C352" s="15"/>
      <c r="D352" s="67"/>
      <c r="E352" s="15"/>
      <c r="F352" s="13"/>
      <c r="G352" s="15"/>
    </row>
    <row r="353" spans="1:7" x14ac:dyDescent="0.3">
      <c r="A353" s="15"/>
      <c r="B353" s="15"/>
      <c r="C353" s="15"/>
      <c r="D353" s="67"/>
      <c r="E353" s="15"/>
      <c r="F353" s="13"/>
      <c r="G353" s="15"/>
    </row>
    <row r="354" spans="1:7" x14ac:dyDescent="0.3">
      <c r="A354" s="15"/>
      <c r="B354" s="15"/>
      <c r="C354" s="15"/>
      <c r="D354" s="67"/>
      <c r="E354" s="15"/>
      <c r="F354" s="13"/>
      <c r="G354" s="15"/>
    </row>
    <row r="355" spans="1:7" x14ac:dyDescent="0.3">
      <c r="A355" s="15"/>
      <c r="B355" s="15"/>
      <c r="C355" s="15"/>
      <c r="D355" s="67"/>
      <c r="E355" s="15"/>
      <c r="F355" s="13"/>
      <c r="G355" s="15"/>
    </row>
    <row r="356" spans="1:7" x14ac:dyDescent="0.3">
      <c r="A356" s="15"/>
      <c r="B356" s="15"/>
      <c r="C356" s="15"/>
      <c r="D356" s="67"/>
      <c r="E356" s="15"/>
      <c r="F356" s="13"/>
      <c r="G356" s="15"/>
    </row>
    <row r="357" spans="1:7" x14ac:dyDescent="0.3">
      <c r="A357" s="15"/>
      <c r="B357" s="15"/>
      <c r="C357" s="15"/>
      <c r="D357" s="67"/>
      <c r="E357" s="15"/>
      <c r="F357" s="13"/>
      <c r="G357" s="15"/>
    </row>
    <row r="358" spans="1:7" x14ac:dyDescent="0.3">
      <c r="A358" s="15"/>
      <c r="B358" s="15"/>
      <c r="C358" s="15"/>
      <c r="D358" s="67"/>
      <c r="E358" s="15"/>
      <c r="F358" s="13"/>
      <c r="G358" s="15"/>
    </row>
    <row r="359" spans="1:7" x14ac:dyDescent="0.3">
      <c r="A359" s="15"/>
      <c r="B359" s="15"/>
      <c r="C359" s="15"/>
      <c r="D359" s="67"/>
      <c r="E359" s="15"/>
      <c r="F359" s="13"/>
      <c r="G359" s="15"/>
    </row>
    <row r="360" spans="1:7" x14ac:dyDescent="0.3">
      <c r="A360" s="15"/>
      <c r="B360" s="15"/>
      <c r="C360" s="15"/>
      <c r="D360" s="67"/>
      <c r="E360" s="15"/>
      <c r="F360" s="13"/>
      <c r="G360" s="15"/>
    </row>
    <row r="361" spans="1:7" x14ac:dyDescent="0.3">
      <c r="A361" s="15"/>
      <c r="B361" s="15"/>
      <c r="C361" s="15"/>
      <c r="D361" s="67"/>
      <c r="E361" s="15"/>
      <c r="F361" s="13"/>
      <c r="G361" s="15"/>
    </row>
    <row r="362" spans="1:7" x14ac:dyDescent="0.3">
      <c r="A362" s="15"/>
      <c r="B362" s="15"/>
      <c r="C362" s="15"/>
      <c r="D362" s="67"/>
      <c r="E362" s="15"/>
      <c r="F362" s="13"/>
      <c r="G362" s="15"/>
    </row>
    <row r="363" spans="1:7" x14ac:dyDescent="0.3">
      <c r="A363" s="15"/>
      <c r="B363" s="15"/>
      <c r="C363" s="15"/>
      <c r="D363" s="67"/>
      <c r="E363" s="15"/>
      <c r="F363" s="13"/>
      <c r="G363" s="15"/>
    </row>
    <row r="364" spans="1:7" x14ac:dyDescent="0.3">
      <c r="A364" s="15"/>
      <c r="B364" s="15"/>
      <c r="C364" s="15"/>
      <c r="D364" s="67"/>
      <c r="E364" s="15"/>
      <c r="F364" s="13"/>
      <c r="G364" s="15"/>
    </row>
    <row r="365" spans="1:7" x14ac:dyDescent="0.3">
      <c r="A365" s="15"/>
      <c r="B365" s="15"/>
      <c r="C365" s="15"/>
      <c r="D365" s="67"/>
      <c r="E365" s="15"/>
      <c r="F365" s="13"/>
      <c r="G365" s="15"/>
    </row>
    <row r="366" spans="1:7" x14ac:dyDescent="0.3">
      <c r="A366" s="15"/>
      <c r="B366" s="15"/>
      <c r="C366" s="15"/>
      <c r="D366" s="67"/>
      <c r="E366" s="15"/>
      <c r="F366" s="13"/>
      <c r="G366" s="15"/>
    </row>
    <row r="367" spans="1:7" x14ac:dyDescent="0.3">
      <c r="A367" s="15"/>
      <c r="B367" s="15"/>
      <c r="C367" s="15"/>
      <c r="D367" s="67"/>
      <c r="E367" s="15"/>
      <c r="F367" s="13"/>
      <c r="G367" s="15"/>
    </row>
    <row r="368" spans="1:7" x14ac:dyDescent="0.3">
      <c r="A368" s="15"/>
      <c r="B368" s="15"/>
      <c r="C368" s="15"/>
      <c r="D368" s="67"/>
      <c r="E368" s="15"/>
      <c r="F368" s="13"/>
      <c r="G368" s="15"/>
    </row>
    <row r="369" spans="1:7" x14ac:dyDescent="0.3">
      <c r="A369" s="15"/>
      <c r="B369" s="15"/>
      <c r="C369" s="15"/>
      <c r="D369" s="67"/>
      <c r="E369" s="15"/>
      <c r="F369" s="13"/>
      <c r="G369" s="15"/>
    </row>
    <row r="370" spans="1:7" x14ac:dyDescent="0.3">
      <c r="A370" s="15"/>
      <c r="B370" s="15"/>
      <c r="C370" s="15"/>
      <c r="D370" s="67"/>
      <c r="E370" s="15"/>
      <c r="F370" s="13"/>
      <c r="G370" s="15"/>
    </row>
    <row r="371" spans="1:7" x14ac:dyDescent="0.3">
      <c r="A371" s="15"/>
      <c r="B371" s="15"/>
      <c r="C371" s="15"/>
      <c r="D371" s="67"/>
      <c r="E371" s="15"/>
      <c r="F371" s="13"/>
      <c r="G371" s="15"/>
    </row>
    <row r="372" spans="1:7" x14ac:dyDescent="0.3">
      <c r="A372" s="15"/>
      <c r="B372" s="15"/>
      <c r="C372" s="15"/>
      <c r="D372" s="67"/>
      <c r="E372" s="15"/>
      <c r="F372" s="13"/>
      <c r="G372" s="15"/>
    </row>
    <row r="373" spans="1:7" x14ac:dyDescent="0.3">
      <c r="A373" s="15"/>
      <c r="B373" s="15"/>
      <c r="C373" s="15"/>
      <c r="D373" s="67"/>
      <c r="E373" s="15"/>
      <c r="F373" s="13"/>
      <c r="G373" s="15"/>
    </row>
    <row r="374" spans="1:7" x14ac:dyDescent="0.3">
      <c r="A374" s="15"/>
      <c r="B374" s="15"/>
      <c r="C374" s="15"/>
      <c r="D374" s="67"/>
      <c r="E374" s="15"/>
      <c r="F374" s="13"/>
      <c r="G374" s="15"/>
    </row>
    <row r="375" spans="1:7" x14ac:dyDescent="0.3">
      <c r="A375" s="15"/>
      <c r="B375" s="15"/>
      <c r="C375" s="15"/>
      <c r="D375" s="67"/>
      <c r="E375" s="15"/>
      <c r="F375" s="13"/>
      <c r="G375" s="15"/>
    </row>
    <row r="376" spans="1:7" x14ac:dyDescent="0.3">
      <c r="A376" s="15"/>
      <c r="B376" s="15"/>
      <c r="C376" s="15"/>
      <c r="D376" s="67"/>
      <c r="E376" s="15"/>
      <c r="F376" s="13"/>
      <c r="G376" s="15"/>
    </row>
    <row r="377" spans="1:7" x14ac:dyDescent="0.3">
      <c r="A377" s="15"/>
      <c r="B377" s="15"/>
      <c r="C377" s="15"/>
      <c r="D377" s="67"/>
      <c r="E377" s="15"/>
      <c r="F377" s="13"/>
      <c r="G377" s="15"/>
    </row>
    <row r="378" spans="1:7" x14ac:dyDescent="0.3">
      <c r="A378" s="15"/>
      <c r="B378" s="15"/>
      <c r="C378" s="15"/>
      <c r="D378" s="67"/>
      <c r="E378" s="15"/>
      <c r="F378" s="13"/>
      <c r="G378" s="15"/>
    </row>
    <row r="379" spans="1:7" x14ac:dyDescent="0.3">
      <c r="A379" s="15"/>
      <c r="B379" s="15"/>
      <c r="C379" s="15"/>
      <c r="D379" s="67"/>
      <c r="E379" s="15"/>
      <c r="F379" s="15"/>
      <c r="G379" s="13"/>
    </row>
    <row r="380" spans="1:7" x14ac:dyDescent="0.3">
      <c r="A380" s="15"/>
      <c r="B380" s="15"/>
      <c r="C380" s="15"/>
      <c r="D380" s="67"/>
      <c r="E380" s="15"/>
      <c r="F380" s="15"/>
      <c r="G380" s="13"/>
    </row>
    <row r="381" spans="1:7" x14ac:dyDescent="0.3">
      <c r="A381" s="15"/>
      <c r="B381" s="15"/>
      <c r="C381" s="15"/>
      <c r="D381" s="67"/>
      <c r="E381" s="15"/>
      <c r="F381" s="15"/>
      <c r="G381" s="13"/>
    </row>
    <row r="382" spans="1:7" x14ac:dyDescent="0.3">
      <c r="A382" s="15"/>
      <c r="B382" s="15"/>
      <c r="C382" s="15"/>
      <c r="D382" s="67"/>
      <c r="E382" s="15"/>
      <c r="F382" s="15"/>
      <c r="G382" s="13"/>
    </row>
    <row r="383" spans="1:7" x14ac:dyDescent="0.3">
      <c r="A383" s="15"/>
      <c r="B383" s="15"/>
      <c r="C383" s="15"/>
      <c r="D383" s="67"/>
      <c r="E383" s="15"/>
      <c r="F383" s="15"/>
      <c r="G383" s="13"/>
    </row>
    <row r="384" spans="1:7" x14ac:dyDescent="0.3">
      <c r="A384" s="15"/>
      <c r="B384" s="15"/>
      <c r="C384" s="15"/>
      <c r="D384" s="67"/>
      <c r="E384" s="15"/>
      <c r="F384" s="15"/>
      <c r="G384" s="13"/>
    </row>
    <row r="385" spans="1:7" x14ac:dyDescent="0.3">
      <c r="A385" s="15"/>
      <c r="B385" s="15"/>
      <c r="C385" s="15"/>
      <c r="D385" s="67"/>
      <c r="E385" s="15"/>
      <c r="F385" s="15"/>
      <c r="G385" s="13"/>
    </row>
    <row r="386" spans="1:7" x14ac:dyDescent="0.3">
      <c r="A386" s="15"/>
      <c r="B386" s="15"/>
      <c r="C386" s="15"/>
      <c r="D386" s="67"/>
      <c r="E386" s="15"/>
      <c r="F386" s="15"/>
      <c r="G386" s="13"/>
    </row>
    <row r="387" spans="1:7" x14ac:dyDescent="0.3">
      <c r="A387" s="15"/>
      <c r="B387" s="15"/>
      <c r="C387" s="15"/>
      <c r="D387" s="67"/>
      <c r="E387" s="15"/>
      <c r="F387" s="15"/>
      <c r="G387" s="13"/>
    </row>
    <row r="388" spans="1:7" x14ac:dyDescent="0.3">
      <c r="A388" s="15"/>
      <c r="B388" s="15"/>
      <c r="C388" s="15"/>
      <c r="D388" s="67"/>
      <c r="E388" s="15"/>
      <c r="F388" s="15"/>
      <c r="G388" s="13"/>
    </row>
    <row r="389" spans="1:7" x14ac:dyDescent="0.3">
      <c r="A389" s="15"/>
      <c r="B389" s="15"/>
      <c r="C389" s="15"/>
      <c r="D389" s="67"/>
      <c r="E389" s="15"/>
      <c r="F389" s="15"/>
      <c r="G389" s="13"/>
    </row>
    <row r="390" spans="1:7" x14ac:dyDescent="0.3">
      <c r="A390" s="15"/>
      <c r="B390" s="15"/>
      <c r="C390" s="15"/>
      <c r="D390" s="67"/>
      <c r="E390" s="15"/>
      <c r="F390" s="15"/>
      <c r="G390" s="13"/>
    </row>
    <row r="391" spans="1:7" x14ac:dyDescent="0.3">
      <c r="A391" s="15"/>
      <c r="B391" s="15"/>
      <c r="C391" s="15"/>
      <c r="D391" s="67"/>
      <c r="E391" s="15"/>
      <c r="F391" s="15"/>
      <c r="G391" s="13"/>
    </row>
    <row r="392" spans="1:7" x14ac:dyDescent="0.3">
      <c r="A392" s="15"/>
      <c r="B392" s="15"/>
      <c r="C392" s="15"/>
      <c r="D392" s="67"/>
      <c r="E392" s="15"/>
      <c r="F392" s="15"/>
      <c r="G392" s="13"/>
    </row>
    <row r="393" spans="1:7" x14ac:dyDescent="0.3">
      <c r="A393" s="15"/>
      <c r="B393" s="15"/>
      <c r="C393" s="15"/>
      <c r="D393" s="67"/>
      <c r="E393" s="15"/>
      <c r="F393" s="15"/>
      <c r="G393" s="13"/>
    </row>
    <row r="394" spans="1:7" x14ac:dyDescent="0.3">
      <c r="A394" s="15"/>
      <c r="B394" s="15"/>
      <c r="C394" s="15"/>
      <c r="D394" s="67"/>
      <c r="E394" s="15"/>
      <c r="F394" s="15"/>
      <c r="G394" s="13"/>
    </row>
    <row r="395" spans="1:7" x14ac:dyDescent="0.3">
      <c r="A395" s="15"/>
      <c r="B395" s="15"/>
      <c r="C395" s="15"/>
      <c r="D395" s="67"/>
      <c r="E395" s="15"/>
      <c r="F395" s="15"/>
      <c r="G395" s="13"/>
    </row>
    <row r="396" spans="1:7" x14ac:dyDescent="0.3">
      <c r="A396" s="15"/>
      <c r="B396" s="15"/>
      <c r="C396" s="15"/>
      <c r="D396" s="67"/>
      <c r="E396" s="15"/>
      <c r="F396" s="15"/>
      <c r="G396" s="13"/>
    </row>
    <row r="397" spans="1:7" x14ac:dyDescent="0.3">
      <c r="A397" s="15"/>
      <c r="B397" s="15"/>
      <c r="C397" s="15"/>
      <c r="D397" s="67"/>
      <c r="E397" s="15"/>
      <c r="F397" s="15"/>
      <c r="G397" s="13"/>
    </row>
    <row r="398" spans="1:7" x14ac:dyDescent="0.3">
      <c r="A398" s="15"/>
      <c r="B398" s="15"/>
      <c r="C398" s="15"/>
      <c r="D398" s="67"/>
      <c r="E398" s="15"/>
      <c r="F398" s="15"/>
      <c r="G398" s="13"/>
    </row>
    <row r="399" spans="1:7" x14ac:dyDescent="0.3">
      <c r="A399" s="15"/>
      <c r="B399" s="15"/>
      <c r="C399" s="15"/>
      <c r="D399" s="67"/>
      <c r="E399" s="15"/>
      <c r="F399" s="15"/>
      <c r="G399" s="13"/>
    </row>
    <row r="400" spans="1:7" x14ac:dyDescent="0.3">
      <c r="A400" s="15"/>
      <c r="B400" s="15"/>
      <c r="C400" s="15"/>
      <c r="D400" s="67"/>
      <c r="E400" s="15"/>
      <c r="F400" s="15"/>
      <c r="G400" s="13"/>
    </row>
    <row r="401" spans="1:7" x14ac:dyDescent="0.3">
      <c r="A401" s="15"/>
      <c r="B401" s="15"/>
      <c r="C401" s="15"/>
      <c r="D401" s="67"/>
      <c r="E401" s="15"/>
      <c r="F401" s="15"/>
      <c r="G401" s="13"/>
    </row>
    <row r="402" spans="1:7" x14ac:dyDescent="0.3">
      <c r="A402" s="15"/>
      <c r="B402" s="15"/>
      <c r="C402" s="15"/>
      <c r="D402" s="67"/>
      <c r="E402" s="15"/>
      <c r="F402" s="15"/>
      <c r="G402" s="13"/>
    </row>
    <row r="403" spans="1:7" x14ac:dyDescent="0.3">
      <c r="A403" s="15"/>
      <c r="B403" s="15"/>
      <c r="C403" s="15"/>
      <c r="D403" s="67"/>
      <c r="E403" s="15"/>
      <c r="F403" s="15"/>
      <c r="G403" s="13"/>
    </row>
    <row r="404" spans="1:7" x14ac:dyDescent="0.3">
      <c r="A404" s="15"/>
      <c r="B404" s="15"/>
      <c r="C404" s="15"/>
      <c r="D404" s="67"/>
      <c r="E404" s="15"/>
      <c r="F404" s="15"/>
      <c r="G404" s="13"/>
    </row>
    <row r="405" spans="1:7" x14ac:dyDescent="0.3">
      <c r="A405" s="15"/>
      <c r="B405" s="15"/>
      <c r="C405" s="15"/>
      <c r="D405" s="67"/>
      <c r="E405" s="15"/>
      <c r="F405" s="15"/>
      <c r="G405" s="13"/>
    </row>
    <row r="406" spans="1:7" x14ac:dyDescent="0.3">
      <c r="A406" s="15"/>
      <c r="B406" s="15"/>
      <c r="C406" s="15"/>
      <c r="D406" s="67"/>
      <c r="E406" s="15"/>
      <c r="F406" s="15"/>
      <c r="G406" s="13"/>
    </row>
    <row r="407" spans="1:7" x14ac:dyDescent="0.3">
      <c r="A407" s="15"/>
      <c r="B407" s="15"/>
      <c r="C407" s="15"/>
      <c r="D407" s="67"/>
      <c r="E407" s="15"/>
      <c r="F407" s="15"/>
      <c r="G407" s="13"/>
    </row>
    <row r="408" spans="1:7" x14ac:dyDescent="0.3">
      <c r="A408" s="15"/>
      <c r="B408" s="15"/>
      <c r="C408" s="15"/>
      <c r="D408" s="67"/>
      <c r="E408" s="15"/>
      <c r="F408" s="15"/>
      <c r="G408" s="13"/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3C593C-3FEE-4477-89D8-0FBFE70F9C79}">
  <dimension ref="A1:P4622"/>
  <sheetViews>
    <sheetView workbookViewId="0">
      <selection activeCell="B2" sqref="B2"/>
    </sheetView>
  </sheetViews>
  <sheetFormatPr defaultColWidth="9.109375" defaultRowHeight="14.4" x14ac:dyDescent="0.3"/>
  <cols>
    <col min="1" max="1" width="50.44140625" style="1" bestFit="1" customWidth="1"/>
    <col min="2" max="2" width="19.44140625" style="1" bestFit="1" customWidth="1"/>
    <col min="3" max="3" width="18.44140625" style="1" bestFit="1" customWidth="1"/>
    <col min="4" max="4" width="10.109375" style="1" bestFit="1" customWidth="1"/>
    <col min="5" max="15" width="7.5546875" style="1" bestFit="1" customWidth="1"/>
    <col min="16" max="16384" width="9.109375" style="1"/>
  </cols>
  <sheetData>
    <row r="1" spans="1:16" x14ac:dyDescent="0.3">
      <c r="A1" s="62" t="s">
        <v>11</v>
      </c>
      <c r="B1" s="92" t="str">
        <f>_xll.MSDP("LON:RDSB","SecId","CORR=C, HEADERS=FALSE")</f>
        <v>0P0000BT0X</v>
      </c>
      <c r="C1" s="125" t="s">
        <v>118</v>
      </c>
      <c r="D1" s="127">
        <f>_xll.MSDATE("lmend-y1")</f>
        <v>43921</v>
      </c>
      <c r="E1" s="124"/>
      <c r="F1" s="137" t="s">
        <v>405</v>
      </c>
      <c r="G1" s="124"/>
      <c r="H1" s="124"/>
      <c r="I1" s="124"/>
      <c r="J1" s="124"/>
      <c r="K1" s="124"/>
      <c r="L1" s="124"/>
      <c r="M1" s="124"/>
      <c r="N1" s="124"/>
      <c r="O1" s="124"/>
      <c r="P1" s="124"/>
    </row>
    <row r="2" spans="1:16" x14ac:dyDescent="0.3">
      <c r="A2" s="62" t="s">
        <v>9</v>
      </c>
      <c r="B2" s="126" t="str">
        <f>_xll.MSDP(B1,A2)</f>
        <v>Royal Dutch Shell PLC B</v>
      </c>
      <c r="C2" s="125" t="s">
        <v>119</v>
      </c>
      <c r="D2" s="94">
        <f>_xll.MSDATE("lmend")</f>
        <v>44286</v>
      </c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</row>
    <row r="3" spans="1:16" x14ac:dyDescent="0.3">
      <c r="A3" s="62"/>
      <c r="B3" s="126"/>
      <c r="C3" s="125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</row>
    <row r="4" spans="1:16" ht="15" thickBot="1" x14ac:dyDescent="0.35">
      <c r="B4" s="67"/>
      <c r="C4" s="67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</row>
    <row r="5" spans="1:16" s="66" customFormat="1" x14ac:dyDescent="0.3">
      <c r="A5" s="74" t="str">
        <f>_xll.MSOWNER($B$1,"Portfolio_Weighting_%",$D$1,$D$2,"CORR=C, DATES=TRUE, ASCENDING=FALSE, FREQ=M")</f>
        <v>Name</v>
      </c>
      <c r="B5" s="75" t="s">
        <v>1</v>
      </c>
      <c r="C5" s="75" t="s">
        <v>412</v>
      </c>
      <c r="D5" s="96">
        <v>44286</v>
      </c>
      <c r="E5" s="96">
        <v>44255</v>
      </c>
      <c r="F5" s="96">
        <v>44227</v>
      </c>
      <c r="G5" s="96">
        <v>44196</v>
      </c>
      <c r="H5" s="96">
        <v>44165</v>
      </c>
      <c r="I5" s="96">
        <v>44135</v>
      </c>
      <c r="J5" s="96">
        <v>44104</v>
      </c>
      <c r="K5" s="96">
        <v>44074</v>
      </c>
      <c r="L5" s="96">
        <v>44043</v>
      </c>
      <c r="M5" s="96">
        <v>44012</v>
      </c>
      <c r="N5" s="96">
        <v>43982</v>
      </c>
      <c r="O5" s="96">
        <v>43951</v>
      </c>
      <c r="P5" s="96">
        <v>43921</v>
      </c>
    </row>
    <row r="6" spans="1:16" x14ac:dyDescent="0.3">
      <c r="A6" s="67" t="s">
        <v>413</v>
      </c>
      <c r="B6" s="67" t="s">
        <v>414</v>
      </c>
      <c r="C6" s="69">
        <v>115691149297</v>
      </c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</row>
    <row r="7" spans="1:16" x14ac:dyDescent="0.3">
      <c r="A7" s="67" t="s">
        <v>415</v>
      </c>
      <c r="B7" s="67" t="s">
        <v>416</v>
      </c>
      <c r="C7" s="69">
        <v>89117839710</v>
      </c>
      <c r="D7" s="69"/>
      <c r="E7" s="69"/>
      <c r="F7" s="69"/>
      <c r="G7" s="69"/>
      <c r="H7" s="69"/>
      <c r="I7" s="69"/>
      <c r="J7" s="13"/>
      <c r="K7" s="13"/>
      <c r="L7" s="13"/>
      <c r="M7" s="13"/>
      <c r="N7" s="13"/>
      <c r="O7" s="13"/>
      <c r="P7" s="13"/>
    </row>
    <row r="8" spans="1:16" x14ac:dyDescent="0.3">
      <c r="A8" s="67" t="s">
        <v>417</v>
      </c>
      <c r="B8" s="67" t="s">
        <v>418</v>
      </c>
      <c r="C8" s="69">
        <v>77283180101</v>
      </c>
      <c r="D8" s="69"/>
      <c r="E8" s="69"/>
      <c r="F8" s="69"/>
      <c r="G8" s="69"/>
      <c r="H8" s="13"/>
      <c r="I8" s="13"/>
      <c r="J8" s="13"/>
      <c r="K8" s="13"/>
      <c r="L8" s="13"/>
      <c r="M8" s="13"/>
      <c r="N8" s="13"/>
      <c r="O8" s="13"/>
      <c r="P8" s="13"/>
    </row>
    <row r="9" spans="1:16" x14ac:dyDescent="0.3">
      <c r="A9" s="67" t="s">
        <v>419</v>
      </c>
      <c r="B9" s="67" t="s">
        <v>420</v>
      </c>
      <c r="C9" s="69">
        <v>72641046626</v>
      </c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</row>
    <row r="10" spans="1:16" x14ac:dyDescent="0.3">
      <c r="A10" s="67" t="s">
        <v>427</v>
      </c>
      <c r="B10" s="67" t="s">
        <v>428</v>
      </c>
      <c r="C10" s="69">
        <v>68264184565</v>
      </c>
      <c r="D10" s="69">
        <v>0.64815</v>
      </c>
      <c r="E10" s="69">
        <v>0.70108000000000004</v>
      </c>
      <c r="F10" s="69">
        <v>0.64627000000000001</v>
      </c>
      <c r="G10" s="69">
        <v>0.62690999999999997</v>
      </c>
      <c r="H10" s="69">
        <v>0.63029000000000002</v>
      </c>
      <c r="I10" s="69">
        <v>0.53778000000000004</v>
      </c>
      <c r="J10" s="13">
        <v>0.51278000000000001</v>
      </c>
      <c r="K10" s="13">
        <v>0.58816000000000002</v>
      </c>
      <c r="L10" s="13">
        <v>0.60899000000000003</v>
      </c>
      <c r="M10" s="13">
        <v>0.67230999999999996</v>
      </c>
      <c r="N10" s="13">
        <v>0.70538000000000001</v>
      </c>
      <c r="O10" s="13">
        <v>0.78934000000000004</v>
      </c>
      <c r="P10" s="13">
        <v>0.86790999999999996</v>
      </c>
    </row>
    <row r="11" spans="1:16" x14ac:dyDescent="0.3">
      <c r="A11" s="67" t="s">
        <v>431</v>
      </c>
      <c r="B11" s="67" t="s">
        <v>432</v>
      </c>
      <c r="C11" s="69">
        <v>68264181544</v>
      </c>
      <c r="D11" s="13">
        <v>0.86821000000000004</v>
      </c>
      <c r="E11" s="13">
        <v>0.89083999999999997</v>
      </c>
      <c r="F11" s="13">
        <v>0.82027000000000005</v>
      </c>
      <c r="G11" s="13">
        <v>0.80976999999999999</v>
      </c>
      <c r="H11" s="13">
        <v>0.73616999999999999</v>
      </c>
      <c r="I11" s="13">
        <v>0.59955999999999998</v>
      </c>
      <c r="J11" s="13">
        <v>0.57535000000000003</v>
      </c>
      <c r="K11" s="13">
        <v>0.60512999999999995</v>
      </c>
      <c r="L11" s="13">
        <v>0.63277000000000005</v>
      </c>
      <c r="M11" s="13">
        <v>0.69523000000000001</v>
      </c>
      <c r="N11" s="13">
        <v>0.66476000000000002</v>
      </c>
      <c r="O11" s="13">
        <v>0.73346999999999996</v>
      </c>
      <c r="P11" s="13">
        <v>0.83509</v>
      </c>
    </row>
    <row r="12" spans="1:16" x14ac:dyDescent="0.3">
      <c r="A12" s="67" t="s">
        <v>433</v>
      </c>
      <c r="B12" s="67" t="s">
        <v>434</v>
      </c>
      <c r="C12" s="69">
        <v>68264181544</v>
      </c>
      <c r="D12" s="13">
        <v>1.7094100000000001</v>
      </c>
      <c r="E12" s="13">
        <v>1.64415</v>
      </c>
      <c r="F12" s="13">
        <v>1.5063500000000001</v>
      </c>
      <c r="G12" s="13">
        <v>1.4804200000000001</v>
      </c>
      <c r="H12" s="13">
        <v>1.4391499999999999</v>
      </c>
      <c r="I12" s="13">
        <v>1.19438</v>
      </c>
      <c r="J12" s="13">
        <v>1.14252</v>
      </c>
      <c r="K12" s="13">
        <v>1.1949099999999999</v>
      </c>
      <c r="L12" s="13">
        <v>1.2366299999999999</v>
      </c>
      <c r="M12" s="13">
        <v>1.3619000000000001</v>
      </c>
      <c r="N12" s="13">
        <v>1.36877</v>
      </c>
      <c r="O12" s="13">
        <v>1.5307599999999999</v>
      </c>
      <c r="P12" s="13">
        <v>1.69198</v>
      </c>
    </row>
    <row r="13" spans="1:16" x14ac:dyDescent="0.3">
      <c r="A13" s="67" t="s">
        <v>435</v>
      </c>
      <c r="B13" s="67" t="s">
        <v>436</v>
      </c>
      <c r="C13" s="69">
        <v>68264181544</v>
      </c>
      <c r="D13" s="13">
        <v>1.39941</v>
      </c>
      <c r="E13" s="13">
        <v>1.3569100000000001</v>
      </c>
      <c r="F13" s="13">
        <v>1.2415799999999999</v>
      </c>
      <c r="G13" s="13">
        <v>1.2196800000000001</v>
      </c>
      <c r="H13" s="13">
        <v>1.16551</v>
      </c>
      <c r="I13" s="13">
        <v>0.96958</v>
      </c>
      <c r="J13" s="13">
        <v>0.93105000000000004</v>
      </c>
      <c r="K13" s="13">
        <v>0.97824999999999995</v>
      </c>
      <c r="L13" s="13">
        <v>1.01841</v>
      </c>
      <c r="M13" s="13">
        <v>1.1212299999999999</v>
      </c>
      <c r="N13" s="13">
        <v>1.0934999999999999</v>
      </c>
      <c r="O13" s="13">
        <v>1.22736</v>
      </c>
      <c r="P13" s="13">
        <v>1.36615</v>
      </c>
    </row>
    <row r="14" spans="1:16" x14ac:dyDescent="0.3">
      <c r="A14" s="67" t="s">
        <v>437</v>
      </c>
      <c r="B14" s="67" t="s">
        <v>438</v>
      </c>
      <c r="C14" s="69">
        <v>68264181544</v>
      </c>
      <c r="D14" s="13">
        <v>1.0193300000000001</v>
      </c>
      <c r="E14" s="13">
        <v>1.10446</v>
      </c>
      <c r="F14" s="13">
        <v>1.0153300000000001</v>
      </c>
      <c r="G14" s="13">
        <v>1.00146</v>
      </c>
      <c r="H14" s="13">
        <v>0.89385999999999999</v>
      </c>
      <c r="I14" s="13">
        <v>0.72019</v>
      </c>
      <c r="J14" s="13">
        <v>0.69674999999999998</v>
      </c>
      <c r="K14" s="13">
        <v>0.72558</v>
      </c>
      <c r="L14" s="13">
        <v>0.75988999999999995</v>
      </c>
      <c r="M14" s="13">
        <v>0.83287</v>
      </c>
      <c r="N14" s="13">
        <v>0.78954999999999997</v>
      </c>
      <c r="O14" s="13">
        <v>0.86609999999999998</v>
      </c>
      <c r="P14" s="13">
        <v>0.99087000000000003</v>
      </c>
    </row>
    <row r="15" spans="1:16" x14ac:dyDescent="0.3">
      <c r="A15" s="67" t="s">
        <v>439</v>
      </c>
      <c r="B15" s="67" t="s">
        <v>440</v>
      </c>
      <c r="C15" s="69">
        <v>68264181544</v>
      </c>
      <c r="D15" s="13">
        <v>0.82252000000000003</v>
      </c>
      <c r="E15" s="69">
        <v>0.89063999999999999</v>
      </c>
      <c r="F15" s="69">
        <v>0.82040000000000002</v>
      </c>
      <c r="G15" s="69">
        <v>0.80715000000000003</v>
      </c>
      <c r="H15" s="13">
        <v>0.7379</v>
      </c>
      <c r="I15" s="13">
        <v>0.59694999999999998</v>
      </c>
      <c r="J15" s="13">
        <v>0.58053999999999994</v>
      </c>
      <c r="K15" s="13">
        <v>0.60321999999999998</v>
      </c>
      <c r="L15" s="13">
        <v>0.63231000000000004</v>
      </c>
      <c r="M15" s="13">
        <v>0.69440000000000002</v>
      </c>
      <c r="N15" s="13">
        <v>0.64844999999999997</v>
      </c>
      <c r="O15" s="13">
        <v>0.71696000000000004</v>
      </c>
      <c r="P15" s="13">
        <v>0.82294999999999996</v>
      </c>
    </row>
    <row r="16" spans="1:16" x14ac:dyDescent="0.3">
      <c r="A16" s="67" t="s">
        <v>441</v>
      </c>
      <c r="B16" s="67" t="s">
        <v>442</v>
      </c>
      <c r="C16" s="69">
        <v>68264181544</v>
      </c>
      <c r="D16" s="13">
        <v>0.73136999999999996</v>
      </c>
      <c r="E16" s="13">
        <v>0.75719000000000003</v>
      </c>
      <c r="F16" s="13">
        <v>0.69699</v>
      </c>
      <c r="G16" s="13">
        <v>0.68698000000000004</v>
      </c>
      <c r="H16" s="13">
        <v>0.62922999999999996</v>
      </c>
      <c r="I16" s="13">
        <v>0.51336000000000004</v>
      </c>
      <c r="J16" s="13">
        <v>0.49528</v>
      </c>
      <c r="K16" s="13">
        <v>0.51998</v>
      </c>
      <c r="L16" s="13">
        <v>0.54464999999999997</v>
      </c>
      <c r="M16" s="13">
        <v>0.59892999999999996</v>
      </c>
      <c r="N16" s="13">
        <v>0.56415000000000004</v>
      </c>
      <c r="O16" s="13">
        <v>0.62592000000000003</v>
      </c>
      <c r="P16" s="13">
        <v>0.71384000000000003</v>
      </c>
    </row>
    <row r="17" spans="1:16" x14ac:dyDescent="0.3">
      <c r="A17" s="67" t="s">
        <v>443</v>
      </c>
      <c r="B17" s="67" t="s">
        <v>444</v>
      </c>
      <c r="C17" s="69">
        <v>68264181544</v>
      </c>
      <c r="D17" s="13">
        <v>0.89254999999999995</v>
      </c>
      <c r="E17" s="13">
        <v>0.91757999999999995</v>
      </c>
      <c r="F17" s="13">
        <v>0.84316000000000002</v>
      </c>
      <c r="G17" s="13">
        <v>0.83269000000000004</v>
      </c>
      <c r="H17" s="13">
        <v>0.75319999999999998</v>
      </c>
      <c r="I17" s="13">
        <v>0.61312</v>
      </c>
      <c r="J17" s="13">
        <v>0.58821999999999997</v>
      </c>
      <c r="K17" s="13">
        <v>0.61829000000000001</v>
      </c>
      <c r="L17" s="13">
        <v>0.64670000000000005</v>
      </c>
      <c r="M17" s="13">
        <v>0.70943999999999996</v>
      </c>
      <c r="N17" s="13">
        <v>0.68215000000000003</v>
      </c>
      <c r="O17" s="13">
        <v>0.75156000000000001</v>
      </c>
      <c r="P17" s="13">
        <v>0.85390999999999995</v>
      </c>
    </row>
    <row r="18" spans="1:16" x14ac:dyDescent="0.3">
      <c r="A18" s="67" t="s">
        <v>445</v>
      </c>
      <c r="B18" s="67" t="s">
        <v>446</v>
      </c>
      <c r="C18" s="69">
        <v>68264181544</v>
      </c>
      <c r="D18" s="13">
        <v>3.53633</v>
      </c>
      <c r="E18" s="69">
        <v>3.8067099999999998</v>
      </c>
      <c r="F18" s="69">
        <v>3.96095</v>
      </c>
      <c r="G18" s="69">
        <v>4.0248999999999997</v>
      </c>
      <c r="H18" s="13">
        <v>4.0221200000000001</v>
      </c>
      <c r="I18" s="13">
        <v>3.7668200000000001</v>
      </c>
      <c r="J18" s="13">
        <v>3.6202299999999998</v>
      </c>
      <c r="K18" s="13">
        <v>3.6446399999999999</v>
      </c>
      <c r="L18" s="13">
        <v>3.67584</v>
      </c>
      <c r="M18" s="13">
        <v>3.7889200000000001</v>
      </c>
      <c r="N18" s="13">
        <v>3.75752</v>
      </c>
      <c r="O18" s="13">
        <v>4.0382899999999999</v>
      </c>
      <c r="P18" s="13">
        <v>4.9264400000000004</v>
      </c>
    </row>
    <row r="19" spans="1:16" x14ac:dyDescent="0.3">
      <c r="A19" s="67" t="s">
        <v>447</v>
      </c>
      <c r="B19" s="67" t="s">
        <v>448</v>
      </c>
      <c r="C19" s="69">
        <v>68264181544</v>
      </c>
      <c r="D19" s="13">
        <v>7.9504999999999999</v>
      </c>
      <c r="E19" s="13">
        <v>8.4579199999999997</v>
      </c>
      <c r="F19" s="13">
        <v>8.3398000000000003</v>
      </c>
      <c r="G19" s="13">
        <v>8.3486999999999991</v>
      </c>
      <c r="H19" s="13">
        <v>8.3003499999999999</v>
      </c>
      <c r="I19" s="13">
        <v>7.8827699999999998</v>
      </c>
      <c r="J19" s="13">
        <v>7.4884899999999996</v>
      </c>
      <c r="K19" s="13">
        <v>7.5946499999999997</v>
      </c>
      <c r="L19" s="13">
        <v>7.8934100000000003</v>
      </c>
      <c r="M19" s="13">
        <v>8.2762799999999999</v>
      </c>
      <c r="N19" s="13">
        <v>8.17441</v>
      </c>
      <c r="O19" s="13">
        <v>8.7633399999999995</v>
      </c>
      <c r="P19" s="13">
        <v>9.5235099999999999</v>
      </c>
    </row>
    <row r="20" spans="1:16" x14ac:dyDescent="0.3">
      <c r="A20" s="67" t="s">
        <v>449</v>
      </c>
      <c r="B20" s="67" t="s">
        <v>450</v>
      </c>
      <c r="C20" s="69">
        <v>68264181544</v>
      </c>
      <c r="D20" s="13">
        <v>7.9504999999999999</v>
      </c>
      <c r="E20" s="13">
        <v>8.4579199999999997</v>
      </c>
      <c r="F20" s="13">
        <v>8.3398000000000003</v>
      </c>
      <c r="G20" s="13">
        <v>8.3486999999999991</v>
      </c>
      <c r="H20" s="13">
        <v>8.3003499999999999</v>
      </c>
      <c r="I20" s="13">
        <v>7.8827699999999998</v>
      </c>
      <c r="J20" s="13">
        <v>7.4884899999999996</v>
      </c>
      <c r="K20" s="13">
        <v>7.5946499999999997</v>
      </c>
      <c r="L20" s="13">
        <v>7.8934100000000003</v>
      </c>
      <c r="M20" s="13">
        <v>8.2762799999999999</v>
      </c>
      <c r="N20" s="13">
        <v>8.17441</v>
      </c>
      <c r="O20" s="13">
        <v>8.7633399999999995</v>
      </c>
      <c r="P20" s="13">
        <v>9.5235099999999999</v>
      </c>
    </row>
    <row r="21" spans="1:16" x14ac:dyDescent="0.3">
      <c r="A21" s="67" t="s">
        <v>451</v>
      </c>
      <c r="B21" s="67" t="s">
        <v>452</v>
      </c>
      <c r="C21" s="69">
        <v>68264181544</v>
      </c>
      <c r="D21" s="13">
        <v>0.61265000000000003</v>
      </c>
      <c r="E21" s="69">
        <v>0.66524000000000005</v>
      </c>
      <c r="F21" s="69">
        <v>0.62755000000000005</v>
      </c>
      <c r="G21" s="69">
        <v>0.61426999999999998</v>
      </c>
      <c r="H21" s="13">
        <v>0.63307000000000002</v>
      </c>
      <c r="I21" s="13">
        <v>0.54339000000000004</v>
      </c>
      <c r="J21" s="13">
        <v>0.52932000000000001</v>
      </c>
      <c r="K21" s="13">
        <v>0.59409000000000001</v>
      </c>
      <c r="L21" s="13">
        <v>0.62756000000000001</v>
      </c>
      <c r="M21" s="13">
        <v>0.67235</v>
      </c>
      <c r="N21" s="13">
        <v>0.77754000000000001</v>
      </c>
      <c r="O21" s="13">
        <v>0.85589999999999999</v>
      </c>
      <c r="P21" s="13">
        <v>0.94279000000000002</v>
      </c>
    </row>
    <row r="22" spans="1:16" x14ac:dyDescent="0.3">
      <c r="A22" s="67" t="s">
        <v>453</v>
      </c>
      <c r="B22" s="67" t="s">
        <v>454</v>
      </c>
      <c r="C22" s="69">
        <v>68264181544</v>
      </c>
      <c r="D22" s="69">
        <v>0.27118999999999999</v>
      </c>
      <c r="E22" s="69">
        <v>0.30125000000000002</v>
      </c>
      <c r="F22" s="69">
        <v>0.28354000000000001</v>
      </c>
      <c r="G22" s="69">
        <v>0.27672000000000002</v>
      </c>
      <c r="H22" s="69">
        <v>0.29897000000000001</v>
      </c>
      <c r="I22" s="69">
        <v>0.24715999999999999</v>
      </c>
      <c r="J22" s="13">
        <v>0.24390000000000001</v>
      </c>
      <c r="K22" s="13">
        <v>0.27744000000000002</v>
      </c>
      <c r="L22" s="13">
        <v>0.28849000000000002</v>
      </c>
      <c r="M22" s="13">
        <v>0.31503999999999999</v>
      </c>
      <c r="N22" s="13">
        <v>0.35177000000000003</v>
      </c>
      <c r="O22" s="13">
        <v>0.38430999999999998</v>
      </c>
      <c r="P22" s="13">
        <v>0.43623000000000001</v>
      </c>
    </row>
    <row r="23" spans="1:16" x14ac:dyDescent="0.3">
      <c r="A23" s="67" t="s">
        <v>455</v>
      </c>
      <c r="B23" s="67" t="s">
        <v>456</v>
      </c>
      <c r="C23" s="69">
        <v>68264181544</v>
      </c>
      <c r="D23" s="13">
        <v>0.33195000000000002</v>
      </c>
      <c r="E23" s="69">
        <v>0.36925999999999998</v>
      </c>
      <c r="F23" s="69">
        <v>0.34671000000000002</v>
      </c>
      <c r="G23" s="69">
        <v>0.33761000000000002</v>
      </c>
      <c r="H23" s="13">
        <v>0.36452000000000001</v>
      </c>
      <c r="I23" s="13">
        <v>0.30047000000000001</v>
      </c>
      <c r="J23" s="13">
        <v>0.29559000000000002</v>
      </c>
      <c r="K23" s="13">
        <v>0.33576</v>
      </c>
      <c r="L23" s="13">
        <v>0.34882999999999997</v>
      </c>
      <c r="M23" s="13">
        <v>0.38022</v>
      </c>
      <c r="N23" s="13">
        <v>0.40889999999999999</v>
      </c>
      <c r="O23" s="13">
        <v>0.44585000000000002</v>
      </c>
      <c r="P23" s="13">
        <v>0.50392000000000003</v>
      </c>
    </row>
    <row r="24" spans="1:16" x14ac:dyDescent="0.3">
      <c r="A24" s="67" t="s">
        <v>457</v>
      </c>
      <c r="B24" s="67" t="s">
        <v>458</v>
      </c>
      <c r="C24" s="69">
        <v>68264181544</v>
      </c>
      <c r="D24" s="13">
        <v>4.0049200000000003</v>
      </c>
      <c r="E24" s="13">
        <v>4.3306699999999996</v>
      </c>
      <c r="F24" s="13">
        <v>4.5392400000000004</v>
      </c>
      <c r="G24" s="13">
        <v>4.6478400000000004</v>
      </c>
      <c r="H24" s="13">
        <v>4.6458899999999996</v>
      </c>
      <c r="I24" s="13">
        <v>4.2996299999999996</v>
      </c>
      <c r="J24" s="13">
        <v>4.1629300000000002</v>
      </c>
      <c r="K24" s="13">
        <v>4.1725500000000002</v>
      </c>
      <c r="L24" s="13">
        <v>4.1767099999999999</v>
      </c>
      <c r="M24" s="13">
        <v>4.2975899999999996</v>
      </c>
      <c r="N24" s="13">
        <v>4.2392799999999999</v>
      </c>
      <c r="O24" s="13">
        <v>4.5450100000000004</v>
      </c>
      <c r="P24" s="13">
        <v>5.69869</v>
      </c>
    </row>
    <row r="25" spans="1:16" x14ac:dyDescent="0.3">
      <c r="A25" s="67" t="s">
        <v>459</v>
      </c>
      <c r="B25" s="67" t="s">
        <v>460</v>
      </c>
      <c r="C25" s="69">
        <v>68264181544</v>
      </c>
      <c r="D25" s="13">
        <v>4.0049200000000003</v>
      </c>
      <c r="E25" s="69">
        <v>4.3306699999999996</v>
      </c>
      <c r="F25" s="69">
        <v>4.5392400000000004</v>
      </c>
      <c r="G25" s="69">
        <v>4.6478400000000004</v>
      </c>
      <c r="H25" s="13">
        <v>4.6458899999999996</v>
      </c>
      <c r="I25" s="13">
        <v>4.2996299999999996</v>
      </c>
      <c r="J25" s="13">
        <v>4.1629300000000002</v>
      </c>
      <c r="K25" s="13">
        <v>4.1725500000000002</v>
      </c>
      <c r="L25" s="13">
        <v>4.1767099999999999</v>
      </c>
      <c r="M25" s="13">
        <v>4.2975899999999996</v>
      </c>
      <c r="N25" s="13">
        <v>4.2392799999999999</v>
      </c>
      <c r="O25" s="13">
        <v>4.5450100000000004</v>
      </c>
      <c r="P25" s="13">
        <v>5.69869</v>
      </c>
    </row>
    <row r="26" spans="1:16" x14ac:dyDescent="0.3">
      <c r="A26" s="67" t="s">
        <v>461</v>
      </c>
      <c r="B26" s="67" t="s">
        <v>462</v>
      </c>
      <c r="C26" s="69">
        <v>68264181544</v>
      </c>
      <c r="D26" s="13">
        <v>0.23615</v>
      </c>
      <c r="E26" s="69">
        <v>0.26196999999999998</v>
      </c>
      <c r="F26" s="69">
        <v>0.24725</v>
      </c>
      <c r="G26" s="69">
        <v>0.24188999999999999</v>
      </c>
      <c r="H26" s="13">
        <v>0.26093</v>
      </c>
      <c r="I26" s="13">
        <v>0.21643000000000001</v>
      </c>
      <c r="J26" s="13">
        <v>0.21442</v>
      </c>
      <c r="K26" s="13">
        <v>0.24393000000000001</v>
      </c>
      <c r="L26" s="13">
        <v>0.25408999999999998</v>
      </c>
      <c r="M26" s="13">
        <v>0.2772</v>
      </c>
      <c r="N26" s="13">
        <v>0.31076999999999999</v>
      </c>
      <c r="O26" s="13">
        <v>0.34025</v>
      </c>
      <c r="P26" s="13">
        <v>0.38729000000000002</v>
      </c>
    </row>
    <row r="27" spans="1:16" x14ac:dyDescent="0.3">
      <c r="A27" s="67" t="s">
        <v>463</v>
      </c>
      <c r="B27" s="67" t="s">
        <v>464</v>
      </c>
      <c r="C27" s="69">
        <v>68264181544</v>
      </c>
      <c r="D27" s="13">
        <v>0.30337999999999998</v>
      </c>
      <c r="E27" s="13">
        <v>0.33789000000000002</v>
      </c>
      <c r="F27" s="13">
        <v>0.31722</v>
      </c>
      <c r="G27" s="13">
        <v>0.30828</v>
      </c>
      <c r="H27" s="13">
        <v>0.33119999999999999</v>
      </c>
      <c r="I27" s="13">
        <v>0.27550000000000002</v>
      </c>
      <c r="J27" s="13">
        <v>0.26944000000000001</v>
      </c>
      <c r="K27" s="13">
        <v>0.30574000000000001</v>
      </c>
      <c r="L27" s="13">
        <v>0.31791000000000003</v>
      </c>
      <c r="M27" s="13">
        <v>0.34610000000000002</v>
      </c>
      <c r="N27" s="13">
        <v>0.37676999999999999</v>
      </c>
      <c r="O27" s="13">
        <v>0.41233999999999998</v>
      </c>
      <c r="P27" s="13">
        <v>0.46384999999999998</v>
      </c>
    </row>
    <row r="28" spans="1:16" x14ac:dyDescent="0.3">
      <c r="A28" s="67" t="s">
        <v>465</v>
      </c>
      <c r="B28" s="67" t="s">
        <v>466</v>
      </c>
      <c r="C28" s="69">
        <v>68264181544</v>
      </c>
      <c r="D28" s="69">
        <v>0.21693000000000001</v>
      </c>
      <c r="E28" s="69">
        <v>0.24077999999999999</v>
      </c>
      <c r="F28" s="69">
        <v>0.22721</v>
      </c>
      <c r="G28" s="69">
        <v>0.22187000000000001</v>
      </c>
      <c r="H28" s="13">
        <v>0.23765</v>
      </c>
      <c r="I28" s="13">
        <v>0.1988</v>
      </c>
      <c r="J28" s="13">
        <v>0.19578999999999999</v>
      </c>
      <c r="K28" s="13">
        <v>0.22256999999999999</v>
      </c>
      <c r="L28" s="13">
        <v>0.23197999999999999</v>
      </c>
      <c r="M28" s="13">
        <v>0.25291000000000002</v>
      </c>
      <c r="N28" s="13">
        <v>0.28588999999999998</v>
      </c>
      <c r="O28" s="13">
        <v>0.31361</v>
      </c>
      <c r="P28" s="13">
        <v>0.35518</v>
      </c>
    </row>
    <row r="29" spans="1:16" x14ac:dyDescent="0.3">
      <c r="A29" s="67" t="s">
        <v>467</v>
      </c>
      <c r="B29" s="67" t="s">
        <v>468</v>
      </c>
      <c r="C29" s="69">
        <v>68264181544</v>
      </c>
      <c r="D29" s="13">
        <v>0.11326</v>
      </c>
      <c r="E29" s="13">
        <v>0.12315</v>
      </c>
      <c r="F29" s="13">
        <v>0.11398</v>
      </c>
      <c r="G29" s="13">
        <v>0.1115</v>
      </c>
      <c r="H29" s="13">
        <v>0.11203</v>
      </c>
      <c r="I29" s="13">
        <v>9.2119999999999994E-2</v>
      </c>
      <c r="J29" s="13"/>
      <c r="K29" s="13">
        <v>0.10298</v>
      </c>
      <c r="L29" s="13">
        <v>0.10925</v>
      </c>
      <c r="M29" s="13">
        <v>0.12180000000000001</v>
      </c>
      <c r="N29" s="13">
        <v>0.12620999999999999</v>
      </c>
      <c r="O29" s="13">
        <v>0.14163999999999999</v>
      </c>
      <c r="P29" s="13">
        <v>0.16320999999999999</v>
      </c>
    </row>
    <row r="30" spans="1:16" x14ac:dyDescent="0.3">
      <c r="A30" s="67" t="s">
        <v>469</v>
      </c>
      <c r="B30" s="67" t="s">
        <v>470</v>
      </c>
      <c r="C30" s="69">
        <v>68264181544</v>
      </c>
      <c r="D30" s="69">
        <v>4.1244199999999998</v>
      </c>
      <c r="E30" s="69">
        <v>4.4405400000000004</v>
      </c>
      <c r="F30" s="69">
        <v>4.6144600000000002</v>
      </c>
      <c r="G30" s="69">
        <v>4.7305000000000001</v>
      </c>
      <c r="H30" s="69">
        <v>4.65761</v>
      </c>
      <c r="I30" s="69">
        <v>4.3455599999999999</v>
      </c>
      <c r="J30" s="13">
        <v>4.1691799999999999</v>
      </c>
      <c r="K30" s="13">
        <v>4.1929400000000001</v>
      </c>
      <c r="L30" s="13">
        <v>4.2058099999999996</v>
      </c>
      <c r="M30" s="13">
        <v>4.3078500000000002</v>
      </c>
      <c r="N30" s="13">
        <v>4.17326</v>
      </c>
      <c r="O30" s="13">
        <v>4.4822699999999998</v>
      </c>
      <c r="P30" s="13">
        <v>5.3888100000000003</v>
      </c>
    </row>
    <row r="31" spans="1:16" x14ac:dyDescent="0.3">
      <c r="A31" s="67" t="s">
        <v>471</v>
      </c>
      <c r="B31" s="67" t="s">
        <v>472</v>
      </c>
      <c r="C31" s="69">
        <v>68264181544</v>
      </c>
      <c r="D31" s="13">
        <v>4.1244199999999998</v>
      </c>
      <c r="E31" s="69">
        <v>4.4405400000000004</v>
      </c>
      <c r="F31" s="69">
        <v>4.6144600000000002</v>
      </c>
      <c r="G31" s="69">
        <v>4.7305000000000001</v>
      </c>
      <c r="H31" s="13">
        <v>4.65761</v>
      </c>
      <c r="I31" s="13">
        <v>4.3455599999999999</v>
      </c>
      <c r="J31" s="13">
        <v>4.1691799999999999</v>
      </c>
      <c r="K31" s="13">
        <v>4.1929400000000001</v>
      </c>
      <c r="L31" s="13">
        <v>4.2058099999999996</v>
      </c>
      <c r="M31" s="13">
        <v>4.3078500000000002</v>
      </c>
      <c r="N31" s="13">
        <v>4.17326</v>
      </c>
      <c r="O31" s="13">
        <v>4.4822699999999998</v>
      </c>
      <c r="P31" s="13">
        <v>5.3888100000000003</v>
      </c>
    </row>
    <row r="32" spans="1:16" x14ac:dyDescent="0.3">
      <c r="A32" s="67" t="s">
        <v>473</v>
      </c>
      <c r="B32" s="67" t="s">
        <v>474</v>
      </c>
      <c r="C32" s="69">
        <v>68264181544</v>
      </c>
      <c r="D32" s="13">
        <v>3.6409699999999998</v>
      </c>
      <c r="E32" s="13">
        <v>3.923</v>
      </c>
      <c r="F32" s="13">
        <v>4.09741</v>
      </c>
      <c r="G32" s="13">
        <v>4.1672099999999999</v>
      </c>
      <c r="H32" s="13">
        <v>4.1650600000000004</v>
      </c>
      <c r="I32" s="13">
        <v>3.8940700000000001</v>
      </c>
      <c r="J32" s="13">
        <v>3.7406799999999998</v>
      </c>
      <c r="K32" s="13">
        <v>3.7653099999999999</v>
      </c>
      <c r="L32" s="13">
        <v>3.7918799999999999</v>
      </c>
      <c r="M32" s="13">
        <v>3.9077299999999999</v>
      </c>
      <c r="N32" s="13">
        <v>3.8723999999999998</v>
      </c>
      <c r="O32" s="13">
        <v>4.15482</v>
      </c>
      <c r="P32" s="13">
        <v>5.0474600000000001</v>
      </c>
    </row>
    <row r="33" spans="1:16" x14ac:dyDescent="0.3">
      <c r="A33" s="67" t="s">
        <v>475</v>
      </c>
      <c r="B33" s="67" t="s">
        <v>476</v>
      </c>
      <c r="C33" s="69">
        <v>68264181544</v>
      </c>
      <c r="D33" s="13">
        <v>3.6409699999999998</v>
      </c>
      <c r="E33" s="13">
        <v>3.923</v>
      </c>
      <c r="F33" s="13">
        <v>4.09741</v>
      </c>
      <c r="G33" s="13">
        <v>4.1672099999999999</v>
      </c>
      <c r="H33" s="13">
        <v>4.1650600000000004</v>
      </c>
      <c r="I33" s="13">
        <v>3.8940700000000001</v>
      </c>
      <c r="J33" s="13">
        <v>3.7406799999999998</v>
      </c>
      <c r="K33" s="13">
        <v>3.7653099999999999</v>
      </c>
      <c r="L33" s="13">
        <v>3.7918799999999999</v>
      </c>
      <c r="M33" s="13">
        <v>3.9077299999999999</v>
      </c>
      <c r="N33" s="13">
        <v>3.8723999999999998</v>
      </c>
      <c r="O33" s="13">
        <v>4.15482</v>
      </c>
      <c r="P33" s="13">
        <v>5.0474600000000001</v>
      </c>
    </row>
    <row r="34" spans="1:16" x14ac:dyDescent="0.3">
      <c r="A34" s="67" t="s">
        <v>477</v>
      </c>
      <c r="B34" s="67" t="s">
        <v>478</v>
      </c>
      <c r="C34" s="69">
        <v>68264181544</v>
      </c>
      <c r="D34" s="13">
        <v>8.74925</v>
      </c>
      <c r="E34" s="69">
        <v>9.3031900000000007</v>
      </c>
      <c r="F34" s="69">
        <v>9.1272500000000001</v>
      </c>
      <c r="G34" s="69">
        <v>9.19224</v>
      </c>
      <c r="H34" s="13">
        <v>9.1100499999999993</v>
      </c>
      <c r="I34" s="13">
        <v>8.6756799999999998</v>
      </c>
      <c r="J34" s="13">
        <v>8.2085500000000007</v>
      </c>
      <c r="K34" s="13">
        <v>8.2997700000000005</v>
      </c>
      <c r="L34" s="13">
        <v>8.5899699999999992</v>
      </c>
      <c r="M34" s="13">
        <v>8.9713700000000003</v>
      </c>
      <c r="N34" s="13">
        <v>8.8383099999999999</v>
      </c>
      <c r="O34" s="13">
        <v>9.4838100000000001</v>
      </c>
      <c r="P34" s="13">
        <v>10.186030000000001</v>
      </c>
    </row>
    <row r="35" spans="1:16" x14ac:dyDescent="0.3">
      <c r="A35" s="67" t="s">
        <v>479</v>
      </c>
      <c r="B35" s="67" t="s">
        <v>480</v>
      </c>
      <c r="C35" s="69">
        <v>68264181544</v>
      </c>
      <c r="D35" s="69">
        <v>8.74925</v>
      </c>
      <c r="E35" s="69">
        <v>9.3031900000000007</v>
      </c>
      <c r="F35" s="13">
        <v>9.1272500000000001</v>
      </c>
      <c r="G35" s="13">
        <v>9.19224</v>
      </c>
      <c r="H35" s="13">
        <v>9.1100499999999993</v>
      </c>
      <c r="I35" s="13">
        <v>8.6756799999999998</v>
      </c>
      <c r="J35" s="13">
        <v>8.2085500000000007</v>
      </c>
      <c r="K35" s="13">
        <v>8.2997700000000005</v>
      </c>
      <c r="L35" s="13">
        <v>8.5899699999999992</v>
      </c>
      <c r="M35" s="13">
        <v>8.9713700000000003</v>
      </c>
      <c r="N35" s="13">
        <v>8.8383099999999999</v>
      </c>
      <c r="O35" s="13">
        <v>9.4838100000000001</v>
      </c>
      <c r="P35" s="13">
        <v>10.186030000000001</v>
      </c>
    </row>
    <row r="36" spans="1:16" x14ac:dyDescent="0.3">
      <c r="A36" s="67" t="s">
        <v>481</v>
      </c>
      <c r="B36" s="67" t="s">
        <v>482</v>
      </c>
      <c r="C36" s="69">
        <v>68264181544</v>
      </c>
      <c r="D36" s="13">
        <v>4.5803900000000004</v>
      </c>
      <c r="E36" s="13">
        <v>4.9510800000000001</v>
      </c>
      <c r="F36" s="13">
        <v>5.1658600000000003</v>
      </c>
      <c r="G36" s="13">
        <v>5.3438600000000003</v>
      </c>
      <c r="H36" s="13">
        <v>5.2503900000000003</v>
      </c>
      <c r="I36" s="13">
        <v>4.8374199999999998</v>
      </c>
      <c r="J36" s="13">
        <v>4.6823100000000002</v>
      </c>
      <c r="K36" s="13">
        <v>4.6869899999999998</v>
      </c>
      <c r="L36" s="13">
        <v>4.6680900000000003</v>
      </c>
      <c r="M36" s="13">
        <v>4.7722600000000002</v>
      </c>
      <c r="N36" s="13">
        <v>4.5815799999999998</v>
      </c>
      <c r="O36" s="13">
        <v>4.9150499999999999</v>
      </c>
      <c r="P36" s="13">
        <v>6.0968600000000004</v>
      </c>
    </row>
    <row r="37" spans="1:16" x14ac:dyDescent="0.3">
      <c r="A37" s="67" t="s">
        <v>483</v>
      </c>
      <c r="B37" s="67" t="s">
        <v>484</v>
      </c>
      <c r="C37" s="69">
        <v>68264181544</v>
      </c>
      <c r="D37" s="69">
        <v>4.5803900000000004</v>
      </c>
      <c r="E37" s="69">
        <v>4.9510800000000001</v>
      </c>
      <c r="F37" s="69">
        <v>5.1658600000000003</v>
      </c>
      <c r="G37" s="69">
        <v>5.3438600000000003</v>
      </c>
      <c r="H37" s="69">
        <v>5.2503900000000003</v>
      </c>
      <c r="I37" s="69">
        <v>4.8374199999999998</v>
      </c>
      <c r="J37" s="13">
        <v>4.6823100000000002</v>
      </c>
      <c r="K37" s="13">
        <v>4.6869899999999998</v>
      </c>
      <c r="L37" s="13">
        <v>4.6680900000000003</v>
      </c>
      <c r="M37" s="13">
        <v>4.7722600000000002</v>
      </c>
      <c r="N37" s="13">
        <v>4.5815799999999998</v>
      </c>
      <c r="O37" s="13">
        <v>4.9150499999999999</v>
      </c>
      <c r="P37" s="13">
        <v>6.0968600000000004</v>
      </c>
    </row>
    <row r="38" spans="1:16" x14ac:dyDescent="0.3">
      <c r="A38" s="67" t="s">
        <v>485</v>
      </c>
      <c r="B38" s="67" t="s">
        <v>486</v>
      </c>
      <c r="C38" s="69">
        <v>68264181544</v>
      </c>
      <c r="D38" s="13">
        <v>4.07151</v>
      </c>
      <c r="E38" s="69">
        <v>4.3813800000000001</v>
      </c>
      <c r="F38" s="13">
        <v>4.5386699999999998</v>
      </c>
      <c r="G38" s="13">
        <v>4.6456600000000003</v>
      </c>
      <c r="H38" s="13">
        <v>4.5759100000000004</v>
      </c>
      <c r="I38" s="13">
        <v>4.2886699999999998</v>
      </c>
      <c r="J38" s="13">
        <v>4.1196200000000003</v>
      </c>
      <c r="K38" s="13">
        <v>4.1380999999999997</v>
      </c>
      <c r="L38" s="13">
        <v>4.1501700000000001</v>
      </c>
      <c r="M38" s="13">
        <v>4.2524600000000001</v>
      </c>
      <c r="N38" s="13">
        <v>4.1230500000000001</v>
      </c>
      <c r="O38" s="13">
        <v>4.4320500000000003</v>
      </c>
      <c r="P38" s="13">
        <v>5.3610300000000004</v>
      </c>
    </row>
    <row r="39" spans="1:16" x14ac:dyDescent="0.3">
      <c r="A39" s="67" t="s">
        <v>487</v>
      </c>
      <c r="B39" s="67" t="s">
        <v>488</v>
      </c>
      <c r="C39" s="69">
        <v>68264181544</v>
      </c>
      <c r="D39" s="13">
        <v>0.94625999999999999</v>
      </c>
      <c r="E39" s="69">
        <v>0.96321000000000001</v>
      </c>
      <c r="F39" s="69">
        <v>0.88937999999999995</v>
      </c>
      <c r="G39" s="69">
        <v>0.87783</v>
      </c>
      <c r="H39" s="13">
        <v>0.80732000000000004</v>
      </c>
      <c r="I39" s="13">
        <v>0.65593000000000001</v>
      </c>
      <c r="J39" s="13">
        <v>0.62617999999999996</v>
      </c>
      <c r="K39" s="13">
        <v>0.66996</v>
      </c>
      <c r="L39" s="13">
        <v>0.69911999999999996</v>
      </c>
      <c r="M39" s="13">
        <v>0.77141000000000004</v>
      </c>
      <c r="N39" s="13">
        <v>0.74019000000000001</v>
      </c>
      <c r="O39" s="13">
        <v>0.81352999999999998</v>
      </c>
      <c r="P39" s="13">
        <v>0.93159000000000003</v>
      </c>
    </row>
    <row r="40" spans="1:16" x14ac:dyDescent="0.3">
      <c r="A40" s="67" t="s">
        <v>489</v>
      </c>
      <c r="B40" s="67" t="s">
        <v>490</v>
      </c>
      <c r="C40" s="69">
        <v>68264181544</v>
      </c>
      <c r="D40" s="69">
        <v>0.77217999999999998</v>
      </c>
      <c r="E40" s="69">
        <v>0.79591999999999996</v>
      </c>
      <c r="F40" s="69">
        <v>0.73573999999999995</v>
      </c>
      <c r="G40" s="69">
        <v>0.72455000000000003</v>
      </c>
      <c r="H40" s="13">
        <v>0.67317000000000005</v>
      </c>
      <c r="I40" s="13">
        <v>0.54876000000000003</v>
      </c>
      <c r="J40" s="13">
        <v>0.52724000000000004</v>
      </c>
      <c r="K40" s="13">
        <v>0.56505000000000005</v>
      </c>
      <c r="L40" s="13">
        <v>0.59038000000000002</v>
      </c>
      <c r="M40" s="13">
        <v>0.65354000000000001</v>
      </c>
      <c r="N40" s="13">
        <v>0.61338000000000004</v>
      </c>
      <c r="O40" s="13">
        <v>0.67910999999999999</v>
      </c>
      <c r="P40" s="13">
        <v>0.78166999999999998</v>
      </c>
    </row>
    <row r="41" spans="1:16" x14ac:dyDescent="0.3">
      <c r="A41" s="67" t="s">
        <v>491</v>
      </c>
      <c r="B41" s="67" t="s">
        <v>492</v>
      </c>
      <c r="C41" s="69">
        <v>68264181544</v>
      </c>
      <c r="D41" s="13">
        <v>3.5976900000000001</v>
      </c>
      <c r="E41" s="69">
        <v>3.87242</v>
      </c>
      <c r="F41" s="69">
        <v>4.0323700000000002</v>
      </c>
      <c r="G41" s="69">
        <v>4.0936599999999999</v>
      </c>
      <c r="H41" s="13">
        <v>4.0915699999999999</v>
      </c>
      <c r="I41" s="13">
        <v>3.8443200000000002</v>
      </c>
      <c r="J41" s="13">
        <v>3.6945000000000001</v>
      </c>
      <c r="K41" s="13">
        <v>3.7145899999999998</v>
      </c>
      <c r="L41" s="13">
        <v>3.7401</v>
      </c>
      <c r="M41" s="13">
        <v>3.85547</v>
      </c>
      <c r="N41" s="13">
        <v>3.8284600000000002</v>
      </c>
      <c r="O41" s="13">
        <v>4.1111399999999998</v>
      </c>
      <c r="P41" s="13">
        <v>5.0251000000000001</v>
      </c>
    </row>
    <row r="42" spans="1:16" x14ac:dyDescent="0.3">
      <c r="A42" s="67" t="s">
        <v>493</v>
      </c>
      <c r="B42" s="67" t="s">
        <v>494</v>
      </c>
      <c r="C42" s="69">
        <v>68264181544</v>
      </c>
      <c r="D42" s="13">
        <v>3.5976900000000001</v>
      </c>
      <c r="E42" s="13">
        <v>3.87242</v>
      </c>
      <c r="F42" s="13">
        <v>4.0323700000000002</v>
      </c>
      <c r="G42" s="13">
        <v>4.0936599999999999</v>
      </c>
      <c r="H42" s="13">
        <v>4.0915699999999999</v>
      </c>
      <c r="I42" s="13">
        <v>3.8443200000000002</v>
      </c>
      <c r="J42" s="13">
        <v>3.6945000000000001</v>
      </c>
      <c r="K42" s="13">
        <v>3.7145899999999998</v>
      </c>
      <c r="L42" s="13">
        <v>3.7401</v>
      </c>
      <c r="M42" s="13">
        <v>3.85547</v>
      </c>
      <c r="N42" s="13">
        <v>3.8284600000000002</v>
      </c>
      <c r="O42" s="13">
        <v>4.1111399999999998</v>
      </c>
      <c r="P42" s="13">
        <v>5.0251000000000001</v>
      </c>
    </row>
    <row r="43" spans="1:16" x14ac:dyDescent="0.3">
      <c r="A43" s="67" t="s">
        <v>495</v>
      </c>
      <c r="B43" s="67" t="s">
        <v>496</v>
      </c>
      <c r="C43" s="69">
        <v>68264181544</v>
      </c>
      <c r="D43" s="13">
        <v>0.22946</v>
      </c>
      <c r="E43" s="13">
        <v>0.25495000000000001</v>
      </c>
      <c r="F43" s="13">
        <v>0.24067</v>
      </c>
      <c r="G43" s="13">
        <v>0.23491000000000001</v>
      </c>
      <c r="H43" s="13">
        <v>0.25184000000000001</v>
      </c>
      <c r="I43" s="13">
        <v>0.21235000000000001</v>
      </c>
      <c r="J43" s="13">
        <v>0.20916000000000001</v>
      </c>
      <c r="K43" s="13">
        <v>0.23693</v>
      </c>
      <c r="L43" s="13">
        <v>0.24595</v>
      </c>
      <c r="M43" s="13">
        <v>0.26980999999999999</v>
      </c>
      <c r="N43" s="13">
        <v>0.30806</v>
      </c>
      <c r="O43" s="13">
        <v>0.33765000000000001</v>
      </c>
      <c r="P43" s="13">
        <v>0.38453999999999999</v>
      </c>
    </row>
    <row r="44" spans="1:16" x14ac:dyDescent="0.3">
      <c r="A44" s="67" t="s">
        <v>497</v>
      </c>
      <c r="B44" s="67" t="s">
        <v>498</v>
      </c>
      <c r="C44" s="69">
        <v>68264181544</v>
      </c>
      <c r="D44" s="13">
        <v>29.59496</v>
      </c>
      <c r="E44" s="13">
        <v>30.286670000000001</v>
      </c>
      <c r="F44" s="13">
        <v>30.024180000000001</v>
      </c>
      <c r="G44" s="13">
        <v>30.80228</v>
      </c>
      <c r="H44" s="13">
        <v>30.895900000000001</v>
      </c>
      <c r="I44" s="13">
        <v>30.24051</v>
      </c>
      <c r="J44" s="13">
        <v>29.037130000000001</v>
      </c>
      <c r="K44" s="13">
        <v>28.551449999999999</v>
      </c>
      <c r="L44" s="13">
        <v>28.31683</v>
      </c>
      <c r="M44" s="13">
        <v>28.352239999999998</v>
      </c>
      <c r="N44" s="13">
        <v>28.54166</v>
      </c>
      <c r="O44" s="13">
        <v>28.782119999999999</v>
      </c>
      <c r="P44" s="13">
        <v>28.229759999999999</v>
      </c>
    </row>
    <row r="45" spans="1:16" x14ac:dyDescent="0.3">
      <c r="A45" s="67" t="s">
        <v>499</v>
      </c>
      <c r="B45" s="67" t="s">
        <v>500</v>
      </c>
      <c r="C45" s="69">
        <v>68264181544</v>
      </c>
      <c r="D45" s="13">
        <v>28.61157</v>
      </c>
      <c r="E45" s="13">
        <v>29.212700000000002</v>
      </c>
      <c r="F45" s="13">
        <v>28.989570000000001</v>
      </c>
      <c r="G45" s="13">
        <v>29.6083</v>
      </c>
      <c r="H45" s="13">
        <v>29.883199999999999</v>
      </c>
      <c r="I45" s="13">
        <v>29.20654</v>
      </c>
      <c r="J45" s="13">
        <v>28.06776</v>
      </c>
      <c r="K45" s="13">
        <v>27.633209999999998</v>
      </c>
      <c r="L45" s="13">
        <v>27.525749999999999</v>
      </c>
      <c r="M45" s="13">
        <v>27.607279999999999</v>
      </c>
      <c r="N45" s="13">
        <v>27.69941</v>
      </c>
      <c r="O45" s="13">
        <v>27.935500000000001</v>
      </c>
      <c r="P45" s="13">
        <v>27.628029999999999</v>
      </c>
    </row>
    <row r="46" spans="1:16" x14ac:dyDescent="0.3">
      <c r="A46" s="67" t="s">
        <v>501</v>
      </c>
      <c r="B46" s="67" t="s">
        <v>502</v>
      </c>
      <c r="C46" s="69">
        <v>68264181544</v>
      </c>
      <c r="D46" s="13">
        <v>4.3419600000000003</v>
      </c>
      <c r="E46" s="69">
        <v>4.6951999999999998</v>
      </c>
      <c r="F46" s="69">
        <v>4.9027500000000002</v>
      </c>
      <c r="G46" s="69">
        <v>5.0387000000000004</v>
      </c>
      <c r="H46" s="13">
        <v>4.94909</v>
      </c>
      <c r="I46" s="13">
        <v>4.6093099999999998</v>
      </c>
      <c r="J46" s="13">
        <v>4.4267500000000002</v>
      </c>
      <c r="K46" s="13">
        <v>4.4365100000000002</v>
      </c>
      <c r="L46" s="13">
        <v>4.43133</v>
      </c>
      <c r="M46" s="13">
        <v>4.5246700000000004</v>
      </c>
      <c r="N46" s="13">
        <v>4.3858499999999996</v>
      </c>
      <c r="O46" s="13">
        <v>4.7021600000000001</v>
      </c>
      <c r="P46" s="13">
        <v>5.6711200000000002</v>
      </c>
    </row>
    <row r="47" spans="1:16" x14ac:dyDescent="0.3">
      <c r="A47" s="67" t="s">
        <v>503</v>
      </c>
      <c r="B47" s="67" t="s">
        <v>504</v>
      </c>
      <c r="C47" s="69">
        <v>68264181544</v>
      </c>
      <c r="D47" s="69">
        <v>4.3419600000000003</v>
      </c>
      <c r="E47" s="69">
        <v>4.6951999999999998</v>
      </c>
      <c r="F47" s="69">
        <v>4.9027500000000002</v>
      </c>
      <c r="G47" s="69">
        <v>5.0387000000000004</v>
      </c>
      <c r="H47" s="69">
        <v>4.94909</v>
      </c>
      <c r="I47" s="69">
        <v>4.6093099999999998</v>
      </c>
      <c r="J47" s="13">
        <v>4.4267500000000002</v>
      </c>
      <c r="K47" s="13">
        <v>4.4365100000000002</v>
      </c>
      <c r="L47" s="13">
        <v>4.43133</v>
      </c>
      <c r="M47" s="13">
        <v>4.5246700000000004</v>
      </c>
      <c r="N47" s="13">
        <v>4.3858499999999996</v>
      </c>
      <c r="O47" s="13">
        <v>4.7021600000000001</v>
      </c>
      <c r="P47" s="13">
        <v>5.6711200000000002</v>
      </c>
    </row>
    <row r="48" spans="1:16" x14ac:dyDescent="0.3">
      <c r="A48" s="67" t="s">
        <v>505</v>
      </c>
      <c r="B48" s="67" t="s">
        <v>506</v>
      </c>
      <c r="C48" s="69">
        <v>68264181544</v>
      </c>
      <c r="D48" s="13">
        <v>2.4800399999999998</v>
      </c>
      <c r="E48" s="13">
        <v>2.2667099999999998</v>
      </c>
      <c r="F48" s="13">
        <v>2.07673</v>
      </c>
      <c r="G48" s="13">
        <v>2.0417100000000001</v>
      </c>
      <c r="H48" s="13">
        <v>2.0529899999999999</v>
      </c>
      <c r="I48" s="13">
        <v>1.71106</v>
      </c>
      <c r="J48" s="13">
        <v>1.60561</v>
      </c>
      <c r="K48" s="13">
        <v>1.7944100000000001</v>
      </c>
      <c r="L48" s="13">
        <v>1.84345</v>
      </c>
      <c r="M48" s="13">
        <v>2.0386099999999998</v>
      </c>
      <c r="N48" s="13">
        <v>2.1322700000000001</v>
      </c>
      <c r="O48" s="13">
        <v>2.3802699999999999</v>
      </c>
      <c r="P48" s="13">
        <v>2.5920800000000002</v>
      </c>
    </row>
    <row r="49" spans="1:16" x14ac:dyDescent="0.3">
      <c r="A49" s="67" t="s">
        <v>507</v>
      </c>
      <c r="B49" s="67" t="s">
        <v>508</v>
      </c>
      <c r="C49" s="69">
        <v>68264181544</v>
      </c>
      <c r="D49" s="13">
        <v>4.3019499999999997</v>
      </c>
      <c r="E49" s="13">
        <v>4.4631600000000002</v>
      </c>
      <c r="F49" s="13">
        <v>4.0434000000000001</v>
      </c>
      <c r="G49" s="13">
        <v>3.94624</v>
      </c>
      <c r="H49" s="13">
        <v>4.04101</v>
      </c>
      <c r="I49" s="13">
        <v>3.2780300000000002</v>
      </c>
      <c r="J49" s="13">
        <v>3.1251099999999998</v>
      </c>
      <c r="K49" s="13">
        <v>3.53409</v>
      </c>
      <c r="L49" s="13">
        <v>3.5960100000000002</v>
      </c>
      <c r="M49" s="13">
        <v>3.9553400000000001</v>
      </c>
      <c r="N49" s="13">
        <v>4.3249300000000002</v>
      </c>
      <c r="O49" s="13">
        <v>4.7315699999999996</v>
      </c>
      <c r="P49" s="13">
        <v>5.0626699999999998</v>
      </c>
    </row>
    <row r="50" spans="1:16" x14ac:dyDescent="0.3">
      <c r="A50" s="67" t="s">
        <v>509</v>
      </c>
      <c r="B50" s="67" t="s">
        <v>510</v>
      </c>
      <c r="C50" s="69">
        <v>68264181544</v>
      </c>
      <c r="D50" s="13">
        <v>3.5485699999999998</v>
      </c>
      <c r="E50" s="13">
        <v>3.6785000000000001</v>
      </c>
      <c r="F50" s="13">
        <v>3.3411499999999998</v>
      </c>
      <c r="G50" s="13">
        <v>3.2589800000000002</v>
      </c>
      <c r="H50" s="13">
        <v>3.3416000000000001</v>
      </c>
      <c r="I50" s="13">
        <v>2.7281900000000001</v>
      </c>
      <c r="J50" s="13">
        <v>2.6048100000000001</v>
      </c>
      <c r="K50" s="13">
        <v>2.9592800000000001</v>
      </c>
      <c r="L50" s="13">
        <v>3.0329299999999999</v>
      </c>
      <c r="M50" s="13">
        <v>3.3509600000000002</v>
      </c>
      <c r="N50" s="13">
        <v>3.3670200000000001</v>
      </c>
      <c r="O50" s="13">
        <v>3.7194699999999998</v>
      </c>
      <c r="P50" s="13">
        <v>4.0231899999999996</v>
      </c>
    </row>
    <row r="51" spans="1:16" x14ac:dyDescent="0.3">
      <c r="A51" s="67" t="s">
        <v>511</v>
      </c>
      <c r="B51" s="67" t="s">
        <v>512</v>
      </c>
      <c r="C51" s="69">
        <v>68264181544</v>
      </c>
      <c r="D51" s="69">
        <v>2.8071000000000002</v>
      </c>
      <c r="E51" s="69">
        <v>2.6896200000000001</v>
      </c>
      <c r="F51" s="69">
        <v>2.46665</v>
      </c>
      <c r="G51" s="69">
        <v>2.4312100000000001</v>
      </c>
      <c r="H51" s="13">
        <v>2.4314</v>
      </c>
      <c r="I51" s="13">
        <v>2.0226799999999998</v>
      </c>
      <c r="J51" s="13">
        <v>1.93225</v>
      </c>
      <c r="K51" s="13">
        <v>2.1688800000000001</v>
      </c>
      <c r="L51" s="13">
        <v>2.21543</v>
      </c>
      <c r="M51" s="13">
        <v>2.4313199999999999</v>
      </c>
      <c r="N51" s="13">
        <v>2.5609299999999999</v>
      </c>
      <c r="O51" s="13">
        <v>2.83406</v>
      </c>
      <c r="P51" s="13">
        <v>3.0704699999999998</v>
      </c>
    </row>
    <row r="52" spans="1:16" x14ac:dyDescent="0.3">
      <c r="A52" s="67" t="s">
        <v>513</v>
      </c>
      <c r="B52" s="67" t="s">
        <v>514</v>
      </c>
      <c r="C52" s="69">
        <v>68264181544</v>
      </c>
      <c r="D52" s="13">
        <v>2.37134</v>
      </c>
      <c r="E52" s="13">
        <v>2.2987099999999998</v>
      </c>
      <c r="F52" s="13">
        <v>2.1096499999999998</v>
      </c>
      <c r="G52" s="13">
        <v>2.0770400000000002</v>
      </c>
      <c r="H52" s="13">
        <v>2.0495000000000001</v>
      </c>
      <c r="I52" s="13">
        <v>1.7111799999999999</v>
      </c>
      <c r="J52" s="13">
        <v>1.6353500000000001</v>
      </c>
      <c r="K52" s="13">
        <v>1.8393200000000001</v>
      </c>
      <c r="L52" s="13">
        <v>1.89154</v>
      </c>
      <c r="M52" s="13">
        <v>2.0828700000000002</v>
      </c>
      <c r="N52" s="13">
        <v>2.0523500000000001</v>
      </c>
      <c r="O52" s="13">
        <v>2.2835299999999998</v>
      </c>
      <c r="P52" s="13">
        <v>2.4981</v>
      </c>
    </row>
    <row r="53" spans="1:16" x14ac:dyDescent="0.3">
      <c r="A53" s="67" t="s">
        <v>515</v>
      </c>
      <c r="B53" s="67" t="s">
        <v>516</v>
      </c>
      <c r="C53" s="69">
        <v>68264181544</v>
      </c>
      <c r="D53" s="13">
        <v>3.7303700000000002</v>
      </c>
      <c r="E53" s="69">
        <v>3.1734800000000001</v>
      </c>
      <c r="F53" s="69">
        <v>2.9896400000000001</v>
      </c>
      <c r="G53" s="69">
        <v>2.9699</v>
      </c>
      <c r="H53" s="13">
        <v>3.0152399999999999</v>
      </c>
      <c r="I53" s="13">
        <v>2.6157300000000001</v>
      </c>
      <c r="J53" s="13">
        <v>2.4417499999999999</v>
      </c>
      <c r="K53" s="13">
        <v>2.6638500000000001</v>
      </c>
      <c r="L53" s="13">
        <v>2.75536</v>
      </c>
      <c r="M53" s="13">
        <v>3.0508999999999999</v>
      </c>
      <c r="N53" s="13">
        <v>3.1227800000000001</v>
      </c>
      <c r="O53" s="13">
        <v>3.52515</v>
      </c>
      <c r="P53" s="13">
        <v>3.8430900000000001</v>
      </c>
    </row>
    <row r="54" spans="1:16" x14ac:dyDescent="0.3">
      <c r="A54" s="67" t="s">
        <v>517</v>
      </c>
      <c r="B54" s="67" t="s">
        <v>518</v>
      </c>
      <c r="C54" s="69">
        <v>68264181544</v>
      </c>
      <c r="D54" s="13">
        <v>2.98203</v>
      </c>
      <c r="E54" s="13">
        <v>2.63957</v>
      </c>
      <c r="F54" s="13">
        <v>2.4750399999999999</v>
      </c>
      <c r="G54" s="13">
        <v>2.4548100000000002</v>
      </c>
      <c r="H54" s="13">
        <v>2.4033699999999998</v>
      </c>
      <c r="I54" s="13">
        <v>2.0779899999999998</v>
      </c>
      <c r="J54" s="13">
        <v>1.95438</v>
      </c>
      <c r="K54" s="13">
        <v>2.1523699999999999</v>
      </c>
      <c r="L54" s="13">
        <v>2.2420399999999998</v>
      </c>
      <c r="M54" s="13">
        <v>2.4906799999999998</v>
      </c>
      <c r="N54" s="13">
        <v>2.4377599999999999</v>
      </c>
      <c r="O54" s="13">
        <v>2.7584</v>
      </c>
      <c r="P54" s="13">
        <v>3.0486</v>
      </c>
    </row>
    <row r="55" spans="1:16" x14ac:dyDescent="0.3">
      <c r="A55" s="67" t="s">
        <v>519</v>
      </c>
      <c r="B55" s="67" t="s">
        <v>520</v>
      </c>
      <c r="C55" s="69">
        <v>68264181544</v>
      </c>
      <c r="D55" s="69">
        <v>13.71956</v>
      </c>
      <c r="E55" s="69">
        <v>14.17571</v>
      </c>
      <c r="F55" s="69">
        <v>14.03416</v>
      </c>
      <c r="G55" s="69">
        <v>13.955220000000001</v>
      </c>
      <c r="H55" s="69">
        <v>14.019640000000001</v>
      </c>
      <c r="I55" s="69">
        <v>13.90733</v>
      </c>
      <c r="J55" s="69">
        <v>13.007239999999999</v>
      </c>
      <c r="K55" s="69">
        <v>13.1463</v>
      </c>
      <c r="L55" s="69">
        <v>13.55259</v>
      </c>
      <c r="M55" s="69">
        <v>13.92751</v>
      </c>
      <c r="N55" s="69">
        <v>14.064819999999999</v>
      </c>
      <c r="O55" s="13">
        <v>14.73687</v>
      </c>
      <c r="P55" s="13">
        <v>14.86002</v>
      </c>
    </row>
    <row r="56" spans="1:16" x14ac:dyDescent="0.3">
      <c r="A56" s="67" t="s">
        <v>521</v>
      </c>
      <c r="B56" s="67" t="s">
        <v>522</v>
      </c>
      <c r="C56" s="69">
        <v>68264181544</v>
      </c>
      <c r="D56" s="69">
        <v>1.1014200000000001</v>
      </c>
      <c r="E56" s="69">
        <v>1.19953</v>
      </c>
      <c r="F56" s="69">
        <v>1.12581</v>
      </c>
      <c r="G56" s="69">
        <v>1.0927100000000001</v>
      </c>
      <c r="H56" s="13">
        <v>1.1122399999999999</v>
      </c>
      <c r="I56" s="13">
        <v>0.99299000000000004</v>
      </c>
      <c r="J56" s="13">
        <v>0.94733999999999996</v>
      </c>
      <c r="K56" s="13">
        <v>1.0579000000000001</v>
      </c>
      <c r="L56" s="13">
        <v>1.10267</v>
      </c>
      <c r="M56" s="13">
        <v>1.19492</v>
      </c>
      <c r="N56" s="13">
        <v>1.43387</v>
      </c>
      <c r="O56" s="13">
        <v>1.57968</v>
      </c>
      <c r="P56" s="13">
        <v>1.72234</v>
      </c>
    </row>
    <row r="57" spans="1:16" x14ac:dyDescent="0.3">
      <c r="A57" s="67" t="s">
        <v>523</v>
      </c>
      <c r="B57" s="67" t="s">
        <v>524</v>
      </c>
      <c r="C57" s="69">
        <v>68264181544</v>
      </c>
      <c r="D57" s="13">
        <v>26.700520000000001</v>
      </c>
      <c r="E57" s="69">
        <v>27.446280000000002</v>
      </c>
      <c r="F57" s="13">
        <v>27.154509999999998</v>
      </c>
      <c r="G57" s="13">
        <v>27.896509999999999</v>
      </c>
      <c r="H57" s="13">
        <v>28.015989999999999</v>
      </c>
      <c r="I57" s="13">
        <v>27.234100000000002</v>
      </c>
      <c r="J57" s="13">
        <v>26.03003</v>
      </c>
      <c r="K57" s="13">
        <v>25.662590000000002</v>
      </c>
      <c r="L57" s="13">
        <v>25.684979999999999</v>
      </c>
      <c r="M57" s="13">
        <v>25.917359999999999</v>
      </c>
      <c r="N57" s="13">
        <v>25.836790000000001</v>
      </c>
      <c r="O57" s="13">
        <v>26.206949999999999</v>
      </c>
      <c r="P57" s="13">
        <v>26.18158</v>
      </c>
    </row>
    <row r="58" spans="1:16" x14ac:dyDescent="0.3">
      <c r="A58" s="67" t="s">
        <v>525</v>
      </c>
      <c r="B58" s="67" t="s">
        <v>526</v>
      </c>
      <c r="C58" s="69">
        <v>68264181544</v>
      </c>
      <c r="D58" s="13">
        <v>26.700520000000001</v>
      </c>
      <c r="E58" s="13">
        <v>27.446280000000002</v>
      </c>
      <c r="F58" s="13">
        <v>27.154509999999998</v>
      </c>
      <c r="G58" s="13">
        <v>27.896509999999999</v>
      </c>
      <c r="H58" s="13">
        <v>28.015989999999999</v>
      </c>
      <c r="I58" s="13">
        <v>27.234100000000002</v>
      </c>
      <c r="J58" s="13">
        <v>26.03003</v>
      </c>
      <c r="K58" s="13">
        <v>25.662590000000002</v>
      </c>
      <c r="L58" s="13">
        <v>25.684979999999999</v>
      </c>
      <c r="M58" s="13">
        <v>25.917359999999999</v>
      </c>
      <c r="N58" s="13">
        <v>25.836790000000001</v>
      </c>
      <c r="O58" s="13">
        <v>26.206949999999999</v>
      </c>
      <c r="P58" s="13">
        <v>26.18158</v>
      </c>
    </row>
    <row r="59" spans="1:16" x14ac:dyDescent="0.3">
      <c r="A59" s="67" t="s">
        <v>527</v>
      </c>
      <c r="B59" s="67" t="s">
        <v>528</v>
      </c>
      <c r="C59" s="69">
        <v>68264181544</v>
      </c>
      <c r="D59" s="13">
        <v>25.124220000000001</v>
      </c>
      <c r="E59" s="69">
        <v>25.79936</v>
      </c>
      <c r="F59" s="13">
        <v>25.581189999999999</v>
      </c>
      <c r="G59" s="13">
        <v>26.070049999999998</v>
      </c>
      <c r="H59" s="13">
        <v>26.352409999999999</v>
      </c>
      <c r="I59" s="13">
        <v>25.636859999999999</v>
      </c>
      <c r="J59" s="13">
        <v>24.46752</v>
      </c>
      <c r="K59" s="13">
        <v>24.18216</v>
      </c>
      <c r="L59" s="13">
        <v>24.29344</v>
      </c>
      <c r="M59" s="13">
        <v>24.654019999999999</v>
      </c>
      <c r="N59" s="13">
        <v>24.47664</v>
      </c>
      <c r="O59" s="13">
        <v>24.84543</v>
      </c>
      <c r="P59" s="13">
        <v>25.133590000000002</v>
      </c>
    </row>
    <row r="60" spans="1:16" x14ac:dyDescent="0.3">
      <c r="A60" s="67" t="s">
        <v>529</v>
      </c>
      <c r="B60" s="67" t="s">
        <v>530</v>
      </c>
      <c r="C60" s="69">
        <v>68264181544</v>
      </c>
      <c r="D60" s="13">
        <v>25.124220000000001</v>
      </c>
      <c r="E60" s="69">
        <v>25.79936</v>
      </c>
      <c r="F60" s="13">
        <v>25.581189999999999</v>
      </c>
      <c r="G60" s="13">
        <v>26.070049999999998</v>
      </c>
      <c r="H60" s="13">
        <v>26.352409999999999</v>
      </c>
      <c r="I60" s="13">
        <v>25.636859999999999</v>
      </c>
      <c r="J60" s="13">
        <v>24.46752</v>
      </c>
      <c r="K60" s="13">
        <v>24.18216</v>
      </c>
      <c r="L60" s="13">
        <v>24.29344</v>
      </c>
      <c r="M60" s="13">
        <v>24.654019999999999</v>
      </c>
      <c r="N60" s="13">
        <v>24.47664</v>
      </c>
      <c r="O60" s="13">
        <v>24.84543</v>
      </c>
      <c r="P60" s="13">
        <v>25.133590000000002</v>
      </c>
    </row>
    <row r="61" spans="1:16" x14ac:dyDescent="0.3">
      <c r="A61" s="67" t="s">
        <v>531</v>
      </c>
      <c r="B61" s="67" t="s">
        <v>532</v>
      </c>
      <c r="C61" s="69">
        <v>68264181544</v>
      </c>
      <c r="D61" s="69">
        <v>1.4103699999999999</v>
      </c>
      <c r="E61" s="69">
        <v>1.5433300000000001</v>
      </c>
      <c r="F61" s="13">
        <v>1.4529799999999999</v>
      </c>
      <c r="G61" s="13">
        <v>1.4085099999999999</v>
      </c>
      <c r="H61" s="13">
        <v>1.4385399999999999</v>
      </c>
      <c r="I61" s="13">
        <v>1.2902499999999999</v>
      </c>
      <c r="J61" s="13">
        <v>1.2303500000000001</v>
      </c>
      <c r="K61" s="13">
        <v>1.36181</v>
      </c>
      <c r="L61" s="13">
        <v>1.4192499999999999</v>
      </c>
      <c r="M61" s="13">
        <v>1.5326500000000001</v>
      </c>
      <c r="N61" s="13">
        <v>1.8249</v>
      </c>
      <c r="O61" s="13">
        <v>2.0146700000000002</v>
      </c>
      <c r="P61" s="13">
        <v>2.1879300000000002</v>
      </c>
    </row>
    <row r="62" spans="1:16" x14ac:dyDescent="0.3">
      <c r="A62" s="67" t="s">
        <v>533</v>
      </c>
      <c r="B62" s="67" t="s">
        <v>534</v>
      </c>
      <c r="C62" s="69">
        <v>68264181544</v>
      </c>
      <c r="D62" s="69">
        <v>0.66888999999999998</v>
      </c>
      <c r="E62" s="69">
        <v>0.72423000000000004</v>
      </c>
      <c r="F62" s="13">
        <v>0.67334000000000005</v>
      </c>
      <c r="G62" s="13">
        <v>0.65447</v>
      </c>
      <c r="H62" s="13">
        <v>0.66308</v>
      </c>
      <c r="I62" s="13">
        <v>0.57299</v>
      </c>
      <c r="J62" s="13">
        <v>0.54745999999999995</v>
      </c>
      <c r="K62" s="13">
        <v>0.62126999999999999</v>
      </c>
      <c r="L62" s="13">
        <v>0.64717000000000002</v>
      </c>
      <c r="M62" s="13">
        <v>0.71767000000000003</v>
      </c>
      <c r="N62" s="13">
        <v>0.75363000000000002</v>
      </c>
      <c r="O62" s="13">
        <v>0.84667999999999999</v>
      </c>
      <c r="P62" s="13">
        <v>0.93898000000000004</v>
      </c>
    </row>
    <row r="63" spans="1:16" x14ac:dyDescent="0.3">
      <c r="A63" s="67" t="s">
        <v>535</v>
      </c>
      <c r="B63" s="67" t="s">
        <v>536</v>
      </c>
      <c r="C63" s="69">
        <v>68264181544</v>
      </c>
      <c r="D63" s="69">
        <v>1.5662400000000001</v>
      </c>
      <c r="E63" s="69">
        <v>1.6923299999999999</v>
      </c>
      <c r="F63" s="69">
        <v>1.5898600000000001</v>
      </c>
      <c r="G63" s="69">
        <v>1.53969</v>
      </c>
      <c r="H63" s="13">
        <v>1.5682</v>
      </c>
      <c r="I63" s="13">
        <v>1.4077500000000001</v>
      </c>
      <c r="J63" s="13">
        <v>1.34873</v>
      </c>
      <c r="K63" s="13">
        <v>1.4956700000000001</v>
      </c>
      <c r="L63" s="13">
        <v>1.54776</v>
      </c>
      <c r="M63" s="13">
        <v>1.66421</v>
      </c>
      <c r="N63" s="13">
        <v>1.98542</v>
      </c>
      <c r="O63" s="13">
        <v>2.1679200000000001</v>
      </c>
      <c r="P63" s="13">
        <v>2.3260100000000001</v>
      </c>
    </row>
    <row r="64" spans="1:16" x14ac:dyDescent="0.3">
      <c r="A64" s="67" t="s">
        <v>537</v>
      </c>
      <c r="B64" s="67" t="s">
        <v>538</v>
      </c>
      <c r="C64" s="69">
        <v>68264181544</v>
      </c>
      <c r="D64" s="69">
        <v>1.32934</v>
      </c>
      <c r="E64" s="69">
        <v>1.43685</v>
      </c>
      <c r="F64" s="69">
        <v>1.3523799999999999</v>
      </c>
      <c r="G64" s="69">
        <v>1.3118399999999999</v>
      </c>
      <c r="H64" s="13">
        <v>1.34798</v>
      </c>
      <c r="I64" s="13">
        <v>1.2077599999999999</v>
      </c>
      <c r="J64" s="13">
        <v>1.15906</v>
      </c>
      <c r="K64" s="13">
        <v>1.2896000000000001</v>
      </c>
      <c r="L64" s="13">
        <v>1.3369200000000001</v>
      </c>
      <c r="M64" s="13">
        <v>1.44523</v>
      </c>
      <c r="N64" s="13">
        <v>1.7085300000000001</v>
      </c>
      <c r="O64" s="13">
        <v>1.86744</v>
      </c>
      <c r="P64" s="13">
        <v>2.01817</v>
      </c>
    </row>
    <row r="65" spans="1:16" x14ac:dyDescent="0.3">
      <c r="A65" s="67" t="s">
        <v>539</v>
      </c>
      <c r="B65" s="67" t="s">
        <v>540</v>
      </c>
      <c r="C65" s="69">
        <v>68264181544</v>
      </c>
      <c r="D65" s="69">
        <v>0.67274</v>
      </c>
      <c r="E65" s="69">
        <v>0.72667999999999999</v>
      </c>
      <c r="F65" s="69">
        <v>0.67120999999999997</v>
      </c>
      <c r="G65" s="69">
        <v>0.65203999999999995</v>
      </c>
      <c r="H65" s="13">
        <v>0.65790999999999999</v>
      </c>
      <c r="I65" s="13">
        <v>0.56108999999999998</v>
      </c>
      <c r="J65" s="13">
        <v>0.54066000000000003</v>
      </c>
      <c r="K65" s="13">
        <v>0.61523000000000005</v>
      </c>
      <c r="L65" s="13">
        <v>0.63714000000000004</v>
      </c>
      <c r="M65" s="13">
        <v>0.70596000000000003</v>
      </c>
      <c r="N65" s="13">
        <v>0.73694000000000004</v>
      </c>
      <c r="O65" s="13">
        <v>0.82089999999999996</v>
      </c>
      <c r="P65" s="13">
        <v>0.90266999999999997</v>
      </c>
    </row>
    <row r="66" spans="1:16" x14ac:dyDescent="0.3">
      <c r="A66" s="67" t="s">
        <v>541</v>
      </c>
      <c r="B66" s="67" t="s">
        <v>542</v>
      </c>
      <c r="C66" s="69">
        <v>68264181544</v>
      </c>
      <c r="D66" s="69">
        <v>2.8653499999999998</v>
      </c>
      <c r="E66" s="69">
        <v>3.0880700000000001</v>
      </c>
      <c r="F66" s="69">
        <v>2.8657900000000001</v>
      </c>
      <c r="G66" s="69">
        <v>2.80131</v>
      </c>
      <c r="H66" s="13">
        <v>2.87601</v>
      </c>
      <c r="I66" s="13">
        <v>2.5198100000000001</v>
      </c>
      <c r="J66" s="13">
        <v>2.4239600000000001</v>
      </c>
      <c r="K66" s="13">
        <v>2.6947899999999998</v>
      </c>
      <c r="L66" s="13">
        <v>2.77488</v>
      </c>
      <c r="M66" s="13">
        <v>2.9735299999999998</v>
      </c>
      <c r="N66" s="13">
        <v>3.50732</v>
      </c>
      <c r="O66" s="13">
        <v>3.7502300000000002</v>
      </c>
      <c r="P66" s="13">
        <v>4.03423</v>
      </c>
    </row>
    <row r="67" spans="1:16" x14ac:dyDescent="0.3">
      <c r="A67" s="67" t="s">
        <v>543</v>
      </c>
      <c r="B67" s="67" t="s">
        <v>544</v>
      </c>
      <c r="C67" s="69">
        <v>68264181544</v>
      </c>
      <c r="D67" s="69">
        <v>2.3910100000000001</v>
      </c>
      <c r="E67" s="69">
        <v>2.5771999999999999</v>
      </c>
      <c r="F67" s="69">
        <v>2.4002300000000001</v>
      </c>
      <c r="G67" s="69">
        <v>2.3466</v>
      </c>
      <c r="H67" s="13">
        <v>2.4270399999999999</v>
      </c>
      <c r="I67" s="13">
        <v>2.1262799999999999</v>
      </c>
      <c r="J67" s="13">
        <v>2.0517599999999998</v>
      </c>
      <c r="K67" s="13">
        <v>2.29026</v>
      </c>
      <c r="L67" s="13">
        <v>2.3693</v>
      </c>
      <c r="M67" s="13">
        <v>2.5537399999999999</v>
      </c>
      <c r="N67" s="13">
        <v>2.9737399999999998</v>
      </c>
      <c r="O67" s="13">
        <v>3.1919900000000001</v>
      </c>
      <c r="P67" s="13">
        <v>3.4637199999999999</v>
      </c>
    </row>
    <row r="68" spans="1:16" x14ac:dyDescent="0.3">
      <c r="A68" s="67" t="s">
        <v>545</v>
      </c>
      <c r="B68" s="67" t="s">
        <v>546</v>
      </c>
      <c r="C68" s="69">
        <v>68264181544</v>
      </c>
      <c r="D68" s="69">
        <v>1.1563099999999999</v>
      </c>
      <c r="E68" s="69">
        <v>1.2470600000000001</v>
      </c>
      <c r="F68" s="69">
        <v>1.1390899999999999</v>
      </c>
      <c r="G68" s="69">
        <v>1.11253</v>
      </c>
      <c r="H68" s="13">
        <v>1.1307499999999999</v>
      </c>
      <c r="I68" s="13">
        <v>0.95377999999999996</v>
      </c>
      <c r="J68" s="13"/>
      <c r="K68" s="13">
        <v>1.0498499999999999</v>
      </c>
      <c r="L68" s="13">
        <v>1.08633</v>
      </c>
      <c r="M68" s="13">
        <v>1.20747</v>
      </c>
      <c r="N68" s="13">
        <v>1.2483200000000001</v>
      </c>
      <c r="O68" s="13">
        <v>1.37849</v>
      </c>
      <c r="P68" s="13">
        <v>1.52166</v>
      </c>
    </row>
    <row r="69" spans="1:16" x14ac:dyDescent="0.3">
      <c r="A69" s="67" t="s">
        <v>547</v>
      </c>
      <c r="B69" s="67" t="s">
        <v>548</v>
      </c>
      <c r="C69" s="69">
        <v>68264181544</v>
      </c>
      <c r="D69" s="69">
        <v>14.590339999999999</v>
      </c>
      <c r="E69" s="69">
        <v>15.07789</v>
      </c>
      <c r="F69" s="69">
        <v>14.90105</v>
      </c>
      <c r="G69" s="69">
        <v>14.874890000000001</v>
      </c>
      <c r="H69" s="69">
        <v>14.904299999999999</v>
      </c>
      <c r="I69" s="69">
        <v>14.82818</v>
      </c>
      <c r="J69" s="69">
        <v>13.86279</v>
      </c>
      <c r="K69" s="69">
        <v>13.970459999999999</v>
      </c>
      <c r="L69" s="13">
        <v>14.378450000000001</v>
      </c>
      <c r="M69" s="13">
        <v>14.70824</v>
      </c>
      <c r="N69" s="13">
        <v>14.904629999999999</v>
      </c>
      <c r="O69" s="13">
        <v>15.62913</v>
      </c>
      <c r="P69" s="13">
        <v>15.622260000000001</v>
      </c>
    </row>
    <row r="70" spans="1:16" x14ac:dyDescent="0.3">
      <c r="A70" s="67" t="s">
        <v>549</v>
      </c>
      <c r="B70" s="67" t="s">
        <v>550</v>
      </c>
      <c r="C70" s="69">
        <v>68264181544</v>
      </c>
      <c r="D70" s="69">
        <v>14.590339999999999</v>
      </c>
      <c r="E70" s="69">
        <v>15.07789</v>
      </c>
      <c r="F70" s="69">
        <v>14.90105</v>
      </c>
      <c r="G70" s="69">
        <v>14.874890000000001</v>
      </c>
      <c r="H70" s="69">
        <v>14.904299999999999</v>
      </c>
      <c r="I70" s="69">
        <v>14.82818</v>
      </c>
      <c r="J70" s="13">
        <v>13.86279</v>
      </c>
      <c r="K70" s="13">
        <v>13.970459999999999</v>
      </c>
      <c r="L70" s="13">
        <v>14.378450000000001</v>
      </c>
      <c r="M70" s="13">
        <v>14.70824</v>
      </c>
      <c r="N70" s="13">
        <v>14.904629999999999</v>
      </c>
      <c r="O70" s="13">
        <v>15.62913</v>
      </c>
      <c r="P70" s="13">
        <v>15.622260000000001</v>
      </c>
    </row>
    <row r="71" spans="1:16" x14ac:dyDescent="0.3">
      <c r="A71" s="67" t="s">
        <v>551</v>
      </c>
      <c r="B71" s="67" t="s">
        <v>552</v>
      </c>
      <c r="C71" s="69">
        <v>68264181544</v>
      </c>
      <c r="D71" s="69">
        <v>13.75601</v>
      </c>
      <c r="E71" s="69">
        <v>14.210520000000001</v>
      </c>
      <c r="F71" s="13">
        <v>14.08042</v>
      </c>
      <c r="G71" s="13">
        <v>13.992229999999999</v>
      </c>
      <c r="H71" s="13">
        <v>14.05589</v>
      </c>
      <c r="I71" s="13">
        <v>13.94336</v>
      </c>
      <c r="J71" s="13">
        <v>13.042540000000001</v>
      </c>
      <c r="K71" s="13">
        <v>13.171200000000001</v>
      </c>
      <c r="L71" s="13">
        <v>13.57202</v>
      </c>
      <c r="M71" s="13">
        <v>13.944520000000001</v>
      </c>
      <c r="N71" s="13">
        <v>14.0814</v>
      </c>
      <c r="O71" s="13">
        <v>14.75151</v>
      </c>
      <c r="P71" s="13">
        <v>14.87514</v>
      </c>
    </row>
    <row r="72" spans="1:16" x14ac:dyDescent="0.3">
      <c r="A72" s="67" t="s">
        <v>553</v>
      </c>
      <c r="B72" s="67" t="s">
        <v>554</v>
      </c>
      <c r="C72" s="69">
        <v>68264181544</v>
      </c>
      <c r="D72" s="69">
        <v>13.75601</v>
      </c>
      <c r="E72" s="69">
        <v>14.210520000000001</v>
      </c>
      <c r="F72" s="69">
        <v>14.08042</v>
      </c>
      <c r="G72" s="13">
        <v>13.992229999999999</v>
      </c>
      <c r="H72" s="13">
        <v>14.05589</v>
      </c>
      <c r="I72" s="13">
        <v>13.94336</v>
      </c>
      <c r="J72" s="13">
        <v>13.042540000000001</v>
      </c>
      <c r="K72" s="13">
        <v>13.171200000000001</v>
      </c>
      <c r="L72" s="13">
        <v>13.57202</v>
      </c>
      <c r="M72" s="13">
        <v>13.944520000000001</v>
      </c>
      <c r="N72" s="13">
        <v>14.0814</v>
      </c>
      <c r="O72" s="13">
        <v>14.75151</v>
      </c>
      <c r="P72" s="13">
        <v>14.87514</v>
      </c>
    </row>
    <row r="73" spans="1:16" x14ac:dyDescent="0.3">
      <c r="A73" s="67" t="s">
        <v>555</v>
      </c>
      <c r="B73" s="67" t="s">
        <v>556</v>
      </c>
      <c r="C73" s="69">
        <v>68264181544</v>
      </c>
      <c r="D73" s="69">
        <v>1.2155400000000001</v>
      </c>
      <c r="E73" s="69">
        <v>1.3281499999999999</v>
      </c>
      <c r="F73" s="69">
        <v>1.25258</v>
      </c>
      <c r="G73" s="69">
        <v>1.2159</v>
      </c>
      <c r="H73" s="69">
        <v>1.2517100000000001</v>
      </c>
      <c r="I73" s="13">
        <v>1.12178</v>
      </c>
      <c r="J73" s="13">
        <v>1.07121</v>
      </c>
      <c r="K73" s="13">
        <v>1.18946</v>
      </c>
      <c r="L73" s="13">
        <v>1.24092</v>
      </c>
      <c r="M73" s="13">
        <v>1.34629</v>
      </c>
      <c r="N73" s="13">
        <v>1.59002</v>
      </c>
      <c r="O73" s="13">
        <v>1.7551600000000001</v>
      </c>
      <c r="P73" s="13">
        <v>1.91751</v>
      </c>
    </row>
    <row r="74" spans="1:16" x14ac:dyDescent="0.3">
      <c r="A74" s="67" t="s">
        <v>557</v>
      </c>
      <c r="B74" s="67" t="s">
        <v>558</v>
      </c>
      <c r="C74" s="69">
        <v>68264181544</v>
      </c>
      <c r="D74" s="69">
        <v>14.590339999999999</v>
      </c>
      <c r="E74" s="69">
        <v>15.07789</v>
      </c>
      <c r="F74" s="69">
        <v>14.90105</v>
      </c>
      <c r="G74" s="69">
        <v>14.874890000000001</v>
      </c>
      <c r="H74" s="13">
        <v>14.904299999999999</v>
      </c>
      <c r="I74" s="13">
        <v>14.82818</v>
      </c>
      <c r="J74" s="13">
        <v>13.86279</v>
      </c>
      <c r="K74" s="13">
        <v>13.970459999999999</v>
      </c>
      <c r="L74" s="13">
        <v>14.378450000000001</v>
      </c>
      <c r="M74" s="13">
        <v>14.70824</v>
      </c>
      <c r="N74" s="13">
        <v>14.904629999999999</v>
      </c>
      <c r="O74" s="13">
        <v>15.62913</v>
      </c>
      <c r="P74" s="13">
        <v>15.622260000000001</v>
      </c>
    </row>
    <row r="75" spans="1:16" x14ac:dyDescent="0.3">
      <c r="A75" s="67" t="s">
        <v>559</v>
      </c>
      <c r="B75" s="67" t="s">
        <v>560</v>
      </c>
      <c r="C75" s="69">
        <v>68264181544</v>
      </c>
      <c r="D75" s="69">
        <v>14.590339999999999</v>
      </c>
      <c r="E75" s="69">
        <v>15.07789</v>
      </c>
      <c r="F75" s="69">
        <v>14.90105</v>
      </c>
      <c r="G75" s="69">
        <v>14.874890000000001</v>
      </c>
      <c r="H75" s="13">
        <v>14.904299999999999</v>
      </c>
      <c r="I75" s="13">
        <v>14.82818</v>
      </c>
      <c r="J75" s="13">
        <v>13.86279</v>
      </c>
      <c r="K75" s="13">
        <v>13.970459999999999</v>
      </c>
      <c r="L75" s="13">
        <v>14.378450000000001</v>
      </c>
      <c r="M75" s="13">
        <v>14.70824</v>
      </c>
      <c r="N75" s="13">
        <v>14.904629999999999</v>
      </c>
      <c r="O75" s="13">
        <v>15.62913</v>
      </c>
      <c r="P75" s="13">
        <v>15.622260000000001</v>
      </c>
    </row>
    <row r="76" spans="1:16" x14ac:dyDescent="0.3">
      <c r="A76" s="67" t="s">
        <v>561</v>
      </c>
      <c r="B76" s="67" t="s">
        <v>562</v>
      </c>
      <c r="C76" s="69">
        <v>68264181544</v>
      </c>
      <c r="D76" s="69">
        <v>13.71956</v>
      </c>
      <c r="E76" s="69">
        <v>14.17571</v>
      </c>
      <c r="F76" s="69">
        <v>14.03416</v>
      </c>
      <c r="G76" s="69">
        <v>13.955220000000001</v>
      </c>
      <c r="H76" s="13">
        <v>14.019640000000001</v>
      </c>
      <c r="I76" s="13">
        <v>13.90733</v>
      </c>
      <c r="J76" s="13">
        <v>13.007239999999999</v>
      </c>
      <c r="K76" s="13">
        <v>13.1463</v>
      </c>
      <c r="L76" s="13">
        <v>13.55259</v>
      </c>
      <c r="M76" s="13">
        <v>13.92751</v>
      </c>
      <c r="N76" s="13">
        <v>14.064819999999999</v>
      </c>
      <c r="O76" s="13">
        <v>14.73687</v>
      </c>
      <c r="P76" s="13">
        <v>14.86002</v>
      </c>
    </row>
    <row r="77" spans="1:16" x14ac:dyDescent="0.3">
      <c r="A77" s="67" t="s">
        <v>563</v>
      </c>
      <c r="B77" s="67" t="s">
        <v>564</v>
      </c>
      <c r="C77" s="69">
        <v>68264181544</v>
      </c>
      <c r="D77" s="69">
        <v>13.71956</v>
      </c>
      <c r="E77" s="69">
        <v>14.17571</v>
      </c>
      <c r="F77" s="69">
        <v>14.03416</v>
      </c>
      <c r="G77" s="69">
        <v>13.955220000000001</v>
      </c>
      <c r="H77" s="13">
        <v>14.019640000000001</v>
      </c>
      <c r="I77" s="13">
        <v>13.90733</v>
      </c>
      <c r="J77" s="13">
        <v>13.007239999999999</v>
      </c>
      <c r="K77" s="13">
        <v>13.1463</v>
      </c>
      <c r="L77" s="13">
        <v>13.55259</v>
      </c>
      <c r="M77" s="13">
        <v>13.92751</v>
      </c>
      <c r="N77" s="13">
        <v>14.064819999999999</v>
      </c>
      <c r="O77" s="13">
        <v>14.73687</v>
      </c>
      <c r="P77" s="13">
        <v>14.86002</v>
      </c>
    </row>
    <row r="78" spans="1:16" x14ac:dyDescent="0.3">
      <c r="A78" s="67" t="s">
        <v>565</v>
      </c>
      <c r="B78" s="67" t="s">
        <v>566</v>
      </c>
      <c r="C78" s="69">
        <v>68264181544</v>
      </c>
      <c r="D78" s="69">
        <v>0.89083999999999997</v>
      </c>
      <c r="E78" s="69">
        <v>0.96633000000000002</v>
      </c>
      <c r="F78" s="13">
        <v>0.89866000000000001</v>
      </c>
      <c r="G78" s="13">
        <v>0.87104000000000004</v>
      </c>
      <c r="H78" s="13">
        <v>0.87439999999999996</v>
      </c>
      <c r="I78" s="13">
        <v>0.75965000000000005</v>
      </c>
      <c r="J78" s="13">
        <v>0.72345000000000004</v>
      </c>
      <c r="K78" s="13">
        <v>0.81764000000000003</v>
      </c>
      <c r="L78" s="13">
        <v>0.84882999999999997</v>
      </c>
      <c r="M78" s="13">
        <v>0.93095000000000006</v>
      </c>
      <c r="N78" s="13">
        <v>0.98250999999999999</v>
      </c>
      <c r="O78" s="13">
        <v>1.0978600000000001</v>
      </c>
      <c r="P78" s="13">
        <v>1.20699</v>
      </c>
    </row>
    <row r="79" spans="1:16" x14ac:dyDescent="0.3">
      <c r="A79" s="67" t="s">
        <v>567</v>
      </c>
      <c r="B79" s="67" t="s">
        <v>568</v>
      </c>
      <c r="C79" s="69">
        <v>68264181544</v>
      </c>
      <c r="D79" s="69">
        <v>15.41412</v>
      </c>
      <c r="E79" s="69">
        <v>15.89692</v>
      </c>
      <c r="F79" s="69">
        <v>15.725849999999999</v>
      </c>
      <c r="G79" s="69">
        <v>15.662750000000001</v>
      </c>
      <c r="H79" s="13">
        <v>15.681950000000001</v>
      </c>
      <c r="I79" s="13">
        <v>15.67675</v>
      </c>
      <c r="J79" s="13">
        <v>14.671989999999999</v>
      </c>
      <c r="K79" s="13">
        <v>14.784840000000001</v>
      </c>
      <c r="L79" s="13">
        <v>15.16761</v>
      </c>
      <c r="M79" s="13">
        <v>15.46181</v>
      </c>
      <c r="N79" s="13">
        <v>15.766590000000001</v>
      </c>
      <c r="O79" s="13">
        <v>16.510079999999999</v>
      </c>
      <c r="P79" s="13">
        <v>16.329190000000001</v>
      </c>
    </row>
    <row r="80" spans="1:16" x14ac:dyDescent="0.3">
      <c r="A80" s="67" t="s">
        <v>569</v>
      </c>
      <c r="B80" s="67" t="s">
        <v>570</v>
      </c>
      <c r="C80" s="69">
        <v>68264181544</v>
      </c>
      <c r="D80" s="69">
        <v>15.41412</v>
      </c>
      <c r="E80" s="69">
        <v>15.89692</v>
      </c>
      <c r="F80" s="69">
        <v>15.725849999999999</v>
      </c>
      <c r="G80" s="69">
        <v>15.662750000000001</v>
      </c>
      <c r="H80" s="13">
        <v>15.681950000000001</v>
      </c>
      <c r="I80" s="13">
        <v>15.67675</v>
      </c>
      <c r="J80" s="13">
        <v>14.671989999999999</v>
      </c>
      <c r="K80" s="13">
        <v>14.784840000000001</v>
      </c>
      <c r="L80" s="13">
        <v>15.16761</v>
      </c>
      <c r="M80" s="13">
        <v>15.46181</v>
      </c>
      <c r="N80" s="13">
        <v>15.766590000000001</v>
      </c>
      <c r="O80" s="13">
        <v>16.510079999999999</v>
      </c>
      <c r="P80" s="13">
        <v>16.329190000000001</v>
      </c>
    </row>
    <row r="81" spans="1:16" x14ac:dyDescent="0.3">
      <c r="A81" s="67" t="s">
        <v>571</v>
      </c>
      <c r="B81" s="67" t="s">
        <v>572</v>
      </c>
      <c r="C81" s="69">
        <v>68264181544</v>
      </c>
      <c r="D81" s="69">
        <v>1.49939</v>
      </c>
      <c r="E81" s="69">
        <v>1.63957</v>
      </c>
      <c r="F81" s="69">
        <v>1.5440799999999999</v>
      </c>
      <c r="G81" s="69">
        <v>1.49424</v>
      </c>
      <c r="H81" s="13">
        <v>1.5347599999999999</v>
      </c>
      <c r="I81" s="13">
        <v>1.3788499999999999</v>
      </c>
      <c r="J81" s="13">
        <v>1.31321</v>
      </c>
      <c r="K81" s="13">
        <v>1.4533700000000001</v>
      </c>
      <c r="L81" s="13">
        <v>1.5147200000000001</v>
      </c>
      <c r="M81" s="13">
        <v>1.6265799999999999</v>
      </c>
      <c r="N81" s="13">
        <v>1.9455800000000001</v>
      </c>
      <c r="O81" s="13">
        <v>2.1446200000000002</v>
      </c>
      <c r="P81" s="13">
        <v>2.3211400000000002</v>
      </c>
    </row>
    <row r="82" spans="1:16" x14ac:dyDescent="0.3">
      <c r="A82" s="67" t="s">
        <v>573</v>
      </c>
      <c r="B82" s="67" t="s">
        <v>574</v>
      </c>
      <c r="C82" s="69">
        <v>68264181544</v>
      </c>
      <c r="D82" s="69">
        <v>1.8241499999999999</v>
      </c>
      <c r="E82" s="69">
        <v>2.0008400000000002</v>
      </c>
      <c r="F82" s="13">
        <v>1.88514</v>
      </c>
      <c r="G82" s="13">
        <v>1.82474</v>
      </c>
      <c r="H82" s="13">
        <v>1.9175500000000001</v>
      </c>
      <c r="I82" s="13">
        <v>1.7249699999999999</v>
      </c>
      <c r="J82" s="13">
        <v>1.63547</v>
      </c>
      <c r="K82" s="13">
        <v>1.8045500000000001</v>
      </c>
      <c r="L82" s="13">
        <v>1.86836</v>
      </c>
      <c r="M82" s="13">
        <v>1.9972700000000001</v>
      </c>
      <c r="N82" s="13">
        <v>2.30437</v>
      </c>
      <c r="O82" s="13">
        <v>2.5506799999999998</v>
      </c>
      <c r="P82" s="13">
        <v>2.7450600000000001</v>
      </c>
    </row>
    <row r="83" spans="1:16" x14ac:dyDescent="0.3">
      <c r="A83" s="67" t="s">
        <v>575</v>
      </c>
      <c r="B83" s="67" t="s">
        <v>576</v>
      </c>
      <c r="C83" s="69">
        <v>68264181544</v>
      </c>
      <c r="D83" s="69">
        <v>1.1235999999999999</v>
      </c>
      <c r="E83" s="69">
        <v>1.2208699999999999</v>
      </c>
      <c r="F83" s="13">
        <v>1.1400600000000001</v>
      </c>
      <c r="G83" s="13">
        <v>1.1066</v>
      </c>
      <c r="H83" s="13">
        <v>1.1019300000000001</v>
      </c>
      <c r="I83" s="13">
        <v>0.96099999999999997</v>
      </c>
      <c r="J83" s="13">
        <v>0.91373000000000004</v>
      </c>
      <c r="K83" s="13">
        <v>1.03009</v>
      </c>
      <c r="L83" s="13">
        <v>1.06358</v>
      </c>
      <c r="M83" s="13">
        <v>1.1633</v>
      </c>
      <c r="N83" s="13">
        <v>1.23753</v>
      </c>
      <c r="O83" s="13">
        <v>1.38117</v>
      </c>
      <c r="P83" s="13">
        <v>1.5077199999999999</v>
      </c>
    </row>
    <row r="84" spans="1:16" x14ac:dyDescent="0.3">
      <c r="A84" s="67" t="s">
        <v>577</v>
      </c>
      <c r="B84" s="67" t="s">
        <v>578</v>
      </c>
      <c r="C84" s="69">
        <v>68264181544</v>
      </c>
      <c r="D84" s="69">
        <v>4.2576700000000001</v>
      </c>
      <c r="E84" s="69">
        <v>3.5561500000000001</v>
      </c>
      <c r="F84" s="69">
        <v>3.3590200000000001</v>
      </c>
      <c r="G84" s="69">
        <v>3.34666</v>
      </c>
      <c r="H84" s="13">
        <v>3.29047</v>
      </c>
      <c r="I84" s="13">
        <v>2.8693</v>
      </c>
      <c r="J84" s="13">
        <v>2.6637599999999999</v>
      </c>
      <c r="K84" s="13">
        <v>2.9118599999999999</v>
      </c>
      <c r="L84" s="13">
        <v>3.0044400000000002</v>
      </c>
      <c r="M84" s="13">
        <v>3.3098999999999998</v>
      </c>
      <c r="N84" s="13">
        <v>3.33955</v>
      </c>
      <c r="O84" s="13">
        <v>3.7631399999999999</v>
      </c>
      <c r="P84" s="13">
        <v>4.1001799999999999</v>
      </c>
    </row>
    <row r="85" spans="1:16" x14ac:dyDescent="0.3">
      <c r="A85" s="67" t="s">
        <v>579</v>
      </c>
      <c r="B85" s="67" t="s">
        <v>580</v>
      </c>
      <c r="C85" s="69">
        <v>68264181544</v>
      </c>
      <c r="D85" s="69">
        <v>3.4956100000000001</v>
      </c>
      <c r="E85" s="69">
        <v>3.0207199999999998</v>
      </c>
      <c r="F85" s="69">
        <v>2.8374999999999999</v>
      </c>
      <c r="G85" s="69">
        <v>2.8220800000000001</v>
      </c>
      <c r="H85" s="69">
        <v>2.6918000000000002</v>
      </c>
      <c r="I85" s="69">
        <v>2.3384299999999998</v>
      </c>
      <c r="J85" s="69">
        <v>2.1888200000000002</v>
      </c>
      <c r="K85" s="13">
        <v>2.3980700000000001</v>
      </c>
      <c r="L85" s="13">
        <v>2.4909599999999998</v>
      </c>
      <c r="M85" s="13">
        <v>2.75122</v>
      </c>
      <c r="N85" s="13">
        <v>2.7071100000000001</v>
      </c>
      <c r="O85" s="13">
        <v>3.05497</v>
      </c>
      <c r="P85" s="13">
        <v>3.3679800000000002</v>
      </c>
    </row>
    <row r="86" spans="1:16" x14ac:dyDescent="0.3">
      <c r="A86" s="67" t="s">
        <v>581</v>
      </c>
      <c r="B86" s="67" t="s">
        <v>582</v>
      </c>
      <c r="C86" s="69">
        <v>68264181544</v>
      </c>
      <c r="D86" s="69">
        <v>14.69782</v>
      </c>
      <c r="E86" s="69">
        <v>15.148239999999999</v>
      </c>
      <c r="F86" s="69">
        <v>15.001799999999999</v>
      </c>
      <c r="G86" s="69">
        <v>14.90892</v>
      </c>
      <c r="H86" s="13">
        <v>14.96</v>
      </c>
      <c r="I86" s="13">
        <v>14.89489</v>
      </c>
      <c r="J86" s="13">
        <v>13.959099999999999</v>
      </c>
      <c r="K86" s="13">
        <v>14.103859999999999</v>
      </c>
      <c r="L86" s="13">
        <v>14.502660000000001</v>
      </c>
      <c r="M86" s="13">
        <v>14.8233</v>
      </c>
      <c r="N86" s="13">
        <v>15.0725</v>
      </c>
      <c r="O86" s="13">
        <v>15.771649999999999</v>
      </c>
      <c r="P86" s="13">
        <v>15.698</v>
      </c>
    </row>
    <row r="87" spans="1:16" x14ac:dyDescent="0.3">
      <c r="A87" s="67" t="s">
        <v>583</v>
      </c>
      <c r="B87" s="67" t="s">
        <v>584</v>
      </c>
      <c r="C87" s="69">
        <v>68264181544</v>
      </c>
      <c r="D87" s="69">
        <v>14.69782</v>
      </c>
      <c r="E87" s="69">
        <v>15.148239999999999</v>
      </c>
      <c r="F87" s="69">
        <v>15.001799999999999</v>
      </c>
      <c r="G87" s="69">
        <v>14.90892</v>
      </c>
      <c r="H87" s="69">
        <v>14.96</v>
      </c>
      <c r="I87" s="69">
        <v>14.89489</v>
      </c>
      <c r="J87" s="69">
        <v>13.959099999999999</v>
      </c>
      <c r="K87" s="69">
        <v>14.103859999999999</v>
      </c>
      <c r="L87" s="69">
        <v>14.502660000000001</v>
      </c>
      <c r="M87" s="13">
        <v>14.8233</v>
      </c>
      <c r="N87" s="13">
        <v>15.0725</v>
      </c>
      <c r="O87" s="13">
        <v>15.771649999999999</v>
      </c>
      <c r="P87" s="13">
        <v>15.698</v>
      </c>
    </row>
    <row r="88" spans="1:16" x14ac:dyDescent="0.3">
      <c r="A88" s="67" t="s">
        <v>585</v>
      </c>
      <c r="B88" s="67" t="s">
        <v>586</v>
      </c>
      <c r="C88" s="69">
        <v>68264181544</v>
      </c>
      <c r="D88" s="69">
        <v>1.30985</v>
      </c>
      <c r="E88" s="69">
        <v>1.4302600000000001</v>
      </c>
      <c r="F88" s="69">
        <v>1.34948</v>
      </c>
      <c r="G88" s="69">
        <v>1.3081100000000001</v>
      </c>
      <c r="H88" s="13">
        <v>1.3564799999999999</v>
      </c>
      <c r="I88" s="13">
        <v>1.2181999999999999</v>
      </c>
      <c r="J88" s="13">
        <v>1.1624699999999999</v>
      </c>
      <c r="K88" s="13">
        <v>1.28929</v>
      </c>
      <c r="L88" s="13">
        <v>1.3451599999999999</v>
      </c>
      <c r="M88" s="13">
        <v>1.44987</v>
      </c>
      <c r="N88" s="13">
        <v>1.71827</v>
      </c>
      <c r="O88" s="13">
        <v>1.8922099999999999</v>
      </c>
      <c r="P88" s="13">
        <v>2.0588899999999999</v>
      </c>
    </row>
    <row r="89" spans="1:16" x14ac:dyDescent="0.3">
      <c r="A89" s="67" t="s">
        <v>587</v>
      </c>
      <c r="B89" s="67" t="s">
        <v>588</v>
      </c>
      <c r="C89" s="69">
        <v>68264181544</v>
      </c>
      <c r="D89" s="69">
        <v>0.77556999999999998</v>
      </c>
      <c r="E89" s="69">
        <v>0.83887999999999996</v>
      </c>
      <c r="F89" s="69">
        <v>0.78166999999999998</v>
      </c>
      <c r="G89" s="69">
        <v>0.75917000000000001</v>
      </c>
      <c r="H89" s="13">
        <v>0.76778999999999997</v>
      </c>
      <c r="I89" s="13">
        <v>0.66695000000000004</v>
      </c>
      <c r="J89" s="13">
        <v>0.63637999999999995</v>
      </c>
      <c r="K89" s="13">
        <v>0.71901000000000004</v>
      </c>
      <c r="L89" s="13">
        <v>0.74795999999999996</v>
      </c>
      <c r="M89" s="13">
        <v>0.82238</v>
      </c>
      <c r="N89" s="13">
        <v>0.86380999999999997</v>
      </c>
      <c r="O89" s="13">
        <v>0.96601000000000004</v>
      </c>
      <c r="P89" s="13">
        <v>1.06769</v>
      </c>
    </row>
    <row r="90" spans="1:16" x14ac:dyDescent="0.3">
      <c r="A90" s="67" t="s">
        <v>589</v>
      </c>
      <c r="B90" s="67" t="s">
        <v>590</v>
      </c>
      <c r="C90" s="69">
        <v>68264181544</v>
      </c>
      <c r="D90" s="69">
        <v>13.247070000000001</v>
      </c>
      <c r="E90" s="69">
        <v>13.700939999999999</v>
      </c>
      <c r="F90" s="69">
        <v>13.46604</v>
      </c>
      <c r="G90" s="69">
        <v>13.45086</v>
      </c>
      <c r="H90" s="69">
        <v>13.467000000000001</v>
      </c>
      <c r="I90" s="69">
        <v>13.375830000000001</v>
      </c>
      <c r="J90" s="69">
        <v>12.5678</v>
      </c>
      <c r="K90" s="69">
        <v>12.649889999999999</v>
      </c>
      <c r="L90" s="69">
        <v>13.05181</v>
      </c>
      <c r="M90" s="69">
        <v>13.368220000000001</v>
      </c>
      <c r="N90" s="69">
        <v>13.49047</v>
      </c>
      <c r="O90" s="13">
        <v>14.252370000000001</v>
      </c>
      <c r="P90" s="13">
        <v>14.646229999999999</v>
      </c>
    </row>
    <row r="91" spans="1:16" x14ac:dyDescent="0.3">
      <c r="A91" s="67" t="s">
        <v>591</v>
      </c>
      <c r="B91" s="67" t="s">
        <v>592</v>
      </c>
      <c r="C91" s="69">
        <v>68264181544</v>
      </c>
      <c r="D91" s="69">
        <v>13.247070000000001</v>
      </c>
      <c r="E91" s="69">
        <v>13.700939999999999</v>
      </c>
      <c r="F91" s="69">
        <v>13.46604</v>
      </c>
      <c r="G91" s="69">
        <v>13.45086</v>
      </c>
      <c r="H91" s="13">
        <v>13.467000000000001</v>
      </c>
      <c r="I91" s="13">
        <v>13.375830000000001</v>
      </c>
      <c r="J91" s="13">
        <v>12.5678</v>
      </c>
      <c r="K91" s="13">
        <v>12.649889999999999</v>
      </c>
      <c r="L91" s="13">
        <v>13.05181</v>
      </c>
      <c r="M91" s="13">
        <v>13.368220000000001</v>
      </c>
      <c r="N91" s="13">
        <v>13.49047</v>
      </c>
      <c r="O91" s="13">
        <v>14.252370000000001</v>
      </c>
      <c r="P91" s="13">
        <v>14.646229999999999</v>
      </c>
    </row>
    <row r="92" spans="1:16" x14ac:dyDescent="0.3">
      <c r="A92" s="67" t="s">
        <v>593</v>
      </c>
      <c r="B92" s="67" t="s">
        <v>594</v>
      </c>
      <c r="C92" s="69">
        <v>68264181544</v>
      </c>
      <c r="D92" s="69">
        <v>1.3214699999999999</v>
      </c>
      <c r="E92" s="69">
        <v>1.43537</v>
      </c>
      <c r="F92" s="69">
        <v>1.35032</v>
      </c>
      <c r="G92" s="69">
        <v>1.31488</v>
      </c>
      <c r="H92" s="69">
        <v>1.33081</v>
      </c>
      <c r="I92" s="69">
        <v>1.1840599999999999</v>
      </c>
      <c r="J92" s="69">
        <v>1.1366000000000001</v>
      </c>
      <c r="K92" s="69">
        <v>1.2585299999999999</v>
      </c>
      <c r="L92" s="69">
        <v>1.3016399999999999</v>
      </c>
      <c r="M92" s="69">
        <v>1.4004300000000001</v>
      </c>
      <c r="N92" s="69">
        <v>1.62677</v>
      </c>
      <c r="O92" s="13">
        <v>1.78759</v>
      </c>
      <c r="P92" s="13">
        <v>1.94848</v>
      </c>
    </row>
    <row r="93" spans="1:16" x14ac:dyDescent="0.3">
      <c r="A93" s="67" t="s">
        <v>595</v>
      </c>
      <c r="B93" s="67" t="s">
        <v>596</v>
      </c>
      <c r="C93" s="69">
        <v>68264181544</v>
      </c>
      <c r="D93" s="69">
        <v>0.70857999999999999</v>
      </c>
      <c r="E93" s="69">
        <v>0.76527999999999996</v>
      </c>
      <c r="F93" s="69">
        <v>0.70664000000000005</v>
      </c>
      <c r="G93" s="69">
        <v>0.68908999999999998</v>
      </c>
      <c r="H93" s="69">
        <v>0.69333999999999996</v>
      </c>
      <c r="I93" s="69">
        <v>0.58970999999999996</v>
      </c>
      <c r="J93" s="69">
        <v>0.56659999999999999</v>
      </c>
      <c r="K93" s="69">
        <v>0.64059999999999995</v>
      </c>
      <c r="L93" s="69">
        <v>0.66144000000000003</v>
      </c>
      <c r="M93" s="69">
        <v>0.72748000000000002</v>
      </c>
      <c r="N93" s="69">
        <v>0.78008</v>
      </c>
      <c r="O93" s="13">
        <v>0.86124999999999996</v>
      </c>
      <c r="P93" s="13">
        <v>0.94752999999999998</v>
      </c>
    </row>
    <row r="94" spans="1:16" x14ac:dyDescent="0.3">
      <c r="A94" s="67" t="s">
        <v>597</v>
      </c>
      <c r="B94" s="67" t="s">
        <v>598</v>
      </c>
      <c r="C94" s="69">
        <v>68264181544</v>
      </c>
      <c r="D94" s="69">
        <v>2.2296499999999999</v>
      </c>
      <c r="E94" s="69">
        <v>2.0536599999999998</v>
      </c>
      <c r="F94" s="69">
        <v>1.8906099999999999</v>
      </c>
      <c r="G94" s="69">
        <v>1.8579699999999999</v>
      </c>
      <c r="H94" s="69">
        <v>1.87582</v>
      </c>
      <c r="I94" s="69">
        <v>1.5618799999999999</v>
      </c>
      <c r="J94" s="69">
        <v>1.47095</v>
      </c>
      <c r="K94" s="69">
        <v>1.63914</v>
      </c>
      <c r="L94" s="69">
        <v>1.6837500000000001</v>
      </c>
      <c r="M94" s="69">
        <v>1.86561</v>
      </c>
      <c r="N94" s="69">
        <v>1.9096200000000001</v>
      </c>
      <c r="O94" s="13">
        <v>2.1273499999999999</v>
      </c>
      <c r="P94" s="13">
        <v>2.3384800000000001</v>
      </c>
    </row>
    <row r="95" spans="1:16" x14ac:dyDescent="0.3">
      <c r="A95" s="67" t="s">
        <v>599</v>
      </c>
      <c r="B95" s="67" t="s">
        <v>600</v>
      </c>
      <c r="C95" s="69">
        <v>68264181544</v>
      </c>
      <c r="D95" s="13">
        <v>1.8361400000000001</v>
      </c>
      <c r="E95" s="69">
        <v>1.72383</v>
      </c>
      <c r="F95" s="69">
        <v>1.58429</v>
      </c>
      <c r="G95" s="69">
        <v>1.55518</v>
      </c>
      <c r="H95" s="13">
        <v>1.53094</v>
      </c>
      <c r="I95" s="13">
        <v>1.28034</v>
      </c>
      <c r="J95" s="13">
        <v>1.21255</v>
      </c>
      <c r="K95" s="13">
        <v>1.3562700000000001</v>
      </c>
      <c r="L95" s="13">
        <v>1.4026000000000001</v>
      </c>
      <c r="M95" s="13">
        <v>1.55653</v>
      </c>
      <c r="N95" s="13">
        <v>1.52478</v>
      </c>
      <c r="O95" s="13">
        <v>1.7069099999999999</v>
      </c>
      <c r="P95" s="13">
        <v>1.89375</v>
      </c>
    </row>
    <row r="96" spans="1:16" x14ac:dyDescent="0.3">
      <c r="A96" s="67" t="s">
        <v>601</v>
      </c>
      <c r="B96" s="67" t="s">
        <v>602</v>
      </c>
      <c r="C96" s="69">
        <v>68264181544</v>
      </c>
      <c r="D96" s="69">
        <v>12.262740000000001</v>
      </c>
      <c r="E96" s="69">
        <v>12.68547</v>
      </c>
      <c r="F96" s="69">
        <v>12.46537</v>
      </c>
      <c r="G96" s="69">
        <v>12.38396</v>
      </c>
      <c r="H96" s="69">
        <v>12.42873</v>
      </c>
      <c r="I96" s="69">
        <v>12.30514</v>
      </c>
      <c r="J96" s="69">
        <v>11.57188</v>
      </c>
      <c r="K96" s="69">
        <v>11.69956</v>
      </c>
      <c r="L96" s="69">
        <v>12.097149999999999</v>
      </c>
      <c r="M96" s="69">
        <v>12.447950000000001</v>
      </c>
      <c r="N96" s="69">
        <v>12.56817</v>
      </c>
      <c r="O96" s="13">
        <v>13.26759</v>
      </c>
      <c r="P96" s="13">
        <v>13.76633</v>
      </c>
    </row>
    <row r="97" spans="1:16" x14ac:dyDescent="0.3">
      <c r="A97" s="67" t="s">
        <v>603</v>
      </c>
      <c r="B97" s="67" t="s">
        <v>604</v>
      </c>
      <c r="C97" s="69">
        <v>68264181544</v>
      </c>
      <c r="D97" s="13">
        <v>12.262740000000001</v>
      </c>
      <c r="E97" s="69">
        <v>12.68547</v>
      </c>
      <c r="F97" s="13">
        <v>12.46537</v>
      </c>
      <c r="G97" s="13">
        <v>12.38396</v>
      </c>
      <c r="H97" s="13">
        <v>12.42873</v>
      </c>
      <c r="I97" s="13">
        <v>12.30514</v>
      </c>
      <c r="J97" s="13">
        <v>11.57188</v>
      </c>
      <c r="K97" s="13">
        <v>11.69956</v>
      </c>
      <c r="L97" s="13">
        <v>12.097149999999999</v>
      </c>
      <c r="M97" s="13">
        <v>12.447950000000001</v>
      </c>
      <c r="N97" s="13">
        <v>12.56817</v>
      </c>
      <c r="O97" s="13">
        <v>13.26759</v>
      </c>
      <c r="P97" s="13">
        <v>13.76633</v>
      </c>
    </row>
    <row r="98" spans="1:16" x14ac:dyDescent="0.3">
      <c r="A98" s="67" t="s">
        <v>605</v>
      </c>
      <c r="B98" s="67" t="s">
        <v>606</v>
      </c>
      <c r="C98" s="69">
        <v>68264181544</v>
      </c>
      <c r="D98" s="69">
        <v>0.90666999999999998</v>
      </c>
      <c r="E98" s="69">
        <v>0.98277999999999999</v>
      </c>
      <c r="F98" s="69">
        <v>0.92393000000000003</v>
      </c>
      <c r="G98" s="69">
        <v>0.90039000000000002</v>
      </c>
      <c r="H98" s="69">
        <v>0.92201</v>
      </c>
      <c r="I98" s="69">
        <v>0.81808000000000003</v>
      </c>
      <c r="J98" s="69">
        <v>0.78869999999999996</v>
      </c>
      <c r="K98" s="69">
        <v>0.87744</v>
      </c>
      <c r="L98" s="69">
        <v>0.91483000000000003</v>
      </c>
      <c r="M98" s="69">
        <v>0.99139999999999995</v>
      </c>
      <c r="N98" s="69">
        <v>1.1843600000000001</v>
      </c>
      <c r="O98" s="13">
        <v>1.2985199999999999</v>
      </c>
      <c r="P98" s="13">
        <v>1.4319900000000001</v>
      </c>
    </row>
    <row r="99" spans="1:16" x14ac:dyDescent="0.3">
      <c r="A99" s="67" t="s">
        <v>607</v>
      </c>
      <c r="B99" s="67" t="s">
        <v>608</v>
      </c>
      <c r="C99" s="69">
        <v>68264181544</v>
      </c>
      <c r="D99" s="13">
        <v>0.47622999999999999</v>
      </c>
      <c r="E99" s="69">
        <v>0.51331000000000004</v>
      </c>
      <c r="F99" s="13">
        <v>0.47361999999999999</v>
      </c>
      <c r="G99" s="13">
        <v>0.46178000000000002</v>
      </c>
      <c r="H99" s="13">
        <v>0.46755000000000002</v>
      </c>
      <c r="I99" s="13">
        <v>0.39716000000000001</v>
      </c>
      <c r="J99" s="13">
        <v>0.38300000000000001</v>
      </c>
      <c r="K99" s="13">
        <v>0.43419000000000002</v>
      </c>
      <c r="L99" s="13">
        <v>0.45223999999999998</v>
      </c>
      <c r="M99" s="13">
        <v>0.50078999999999996</v>
      </c>
      <c r="N99" s="13">
        <v>0.52739000000000003</v>
      </c>
      <c r="O99" s="13">
        <v>0.58740000000000003</v>
      </c>
      <c r="P99" s="13">
        <v>0.65564999999999996</v>
      </c>
    </row>
    <row r="100" spans="1:16" x14ac:dyDescent="0.3">
      <c r="A100" s="67" t="s">
        <v>609</v>
      </c>
      <c r="B100" s="67" t="s">
        <v>610</v>
      </c>
      <c r="C100" s="69">
        <v>68264181544</v>
      </c>
      <c r="D100" s="69">
        <v>12.61233</v>
      </c>
      <c r="E100" s="69">
        <v>13.052670000000001</v>
      </c>
      <c r="F100" s="69">
        <v>12.85454</v>
      </c>
      <c r="G100" s="69">
        <v>12.886369999999999</v>
      </c>
      <c r="H100" s="69">
        <v>12.889419999999999</v>
      </c>
      <c r="I100" s="69">
        <v>12.6532</v>
      </c>
      <c r="J100" s="69">
        <v>11.88841</v>
      </c>
      <c r="K100" s="69">
        <v>11.995620000000001</v>
      </c>
      <c r="L100" s="69">
        <v>12.422499999999999</v>
      </c>
      <c r="M100" s="69">
        <v>12.72335</v>
      </c>
      <c r="N100" s="69">
        <v>12.78096</v>
      </c>
      <c r="O100" s="13">
        <v>13.54711</v>
      </c>
      <c r="P100" s="13">
        <v>13.97021</v>
      </c>
    </row>
    <row r="101" spans="1:16" x14ac:dyDescent="0.3">
      <c r="A101" s="67" t="s">
        <v>611</v>
      </c>
      <c r="B101" s="67" t="s">
        <v>612</v>
      </c>
      <c r="C101" s="69">
        <v>68264181544</v>
      </c>
      <c r="D101" s="69">
        <v>7.3336600000000001</v>
      </c>
      <c r="E101" s="69">
        <v>7.7007700000000003</v>
      </c>
      <c r="F101" s="69">
        <v>7.4162499999999998</v>
      </c>
      <c r="G101" s="69">
        <v>7.1618599999999999</v>
      </c>
      <c r="H101" s="69">
        <v>7.2178899999999997</v>
      </c>
      <c r="I101" s="69">
        <v>6.6186299999999996</v>
      </c>
      <c r="J101" s="69">
        <v>6.2114000000000003</v>
      </c>
      <c r="K101" s="69">
        <v>6.61897</v>
      </c>
      <c r="L101" s="69">
        <v>6.7446900000000003</v>
      </c>
      <c r="M101" s="69">
        <v>7.1564199999999998</v>
      </c>
      <c r="N101" s="69">
        <v>7.2905100000000003</v>
      </c>
      <c r="O101" s="13">
        <v>7.8899800000000004</v>
      </c>
      <c r="P101" s="13">
        <v>8.5951500000000003</v>
      </c>
    </row>
    <row r="102" spans="1:16" x14ac:dyDescent="0.3">
      <c r="A102" s="67" t="s">
        <v>613</v>
      </c>
      <c r="B102" s="67" t="s">
        <v>614</v>
      </c>
      <c r="C102" s="69">
        <v>68264181544</v>
      </c>
      <c r="D102" s="69">
        <v>7.3336600000000001</v>
      </c>
      <c r="E102" s="69">
        <v>7.7007700000000003</v>
      </c>
      <c r="F102" s="69">
        <v>7.4162499999999998</v>
      </c>
      <c r="G102" s="69">
        <v>7.1618599999999999</v>
      </c>
      <c r="H102" s="69">
        <v>7.2178899999999997</v>
      </c>
      <c r="I102" s="69">
        <v>6.6186299999999996</v>
      </c>
      <c r="J102" s="69">
        <v>6.2114000000000003</v>
      </c>
      <c r="K102" s="69">
        <v>6.61897</v>
      </c>
      <c r="L102" s="69">
        <v>6.7446900000000003</v>
      </c>
      <c r="M102" s="69">
        <v>7.1564199999999998</v>
      </c>
      <c r="N102" s="69">
        <v>7.2905100000000003</v>
      </c>
      <c r="O102" s="13">
        <v>7.8899800000000004</v>
      </c>
      <c r="P102" s="13">
        <v>8.5951500000000003</v>
      </c>
    </row>
    <row r="103" spans="1:16" x14ac:dyDescent="0.3">
      <c r="A103" s="67" t="s">
        <v>615</v>
      </c>
      <c r="B103" s="67" t="s">
        <v>616</v>
      </c>
      <c r="C103" s="69">
        <v>68264181544</v>
      </c>
      <c r="D103" s="69">
        <v>8.74925</v>
      </c>
      <c r="E103" s="69">
        <v>9.3031900000000007</v>
      </c>
      <c r="F103" s="69">
        <v>9.1272500000000001</v>
      </c>
      <c r="G103" s="69">
        <v>9.19224</v>
      </c>
      <c r="H103" s="69">
        <v>9.1100499999999993</v>
      </c>
      <c r="I103" s="69">
        <v>8.6756799999999998</v>
      </c>
      <c r="J103" s="69">
        <v>8.2085500000000007</v>
      </c>
      <c r="K103" s="69">
        <v>8.2997700000000005</v>
      </c>
      <c r="L103" s="69">
        <v>8.5899699999999992</v>
      </c>
      <c r="M103" s="69">
        <v>8.9713700000000003</v>
      </c>
      <c r="N103" s="69">
        <v>8.8383099999999999</v>
      </c>
      <c r="O103" s="13">
        <v>9.4838100000000001</v>
      </c>
      <c r="P103" s="13">
        <v>10.186030000000001</v>
      </c>
    </row>
    <row r="104" spans="1:16" x14ac:dyDescent="0.3">
      <c r="A104" s="67" t="s">
        <v>617</v>
      </c>
      <c r="B104" s="67" t="s">
        <v>618</v>
      </c>
      <c r="C104" s="69">
        <v>68264181544</v>
      </c>
      <c r="D104" s="69">
        <v>8.74925</v>
      </c>
      <c r="E104" s="69">
        <v>9.3031900000000007</v>
      </c>
      <c r="F104" s="69">
        <v>9.1272500000000001</v>
      </c>
      <c r="G104" s="69">
        <v>9.19224</v>
      </c>
      <c r="H104" s="69">
        <v>9.1100499999999993</v>
      </c>
      <c r="I104" s="69">
        <v>8.6756799999999998</v>
      </c>
      <c r="J104" s="69">
        <v>8.2085500000000007</v>
      </c>
      <c r="K104" s="69">
        <v>8.2997700000000005</v>
      </c>
      <c r="L104" s="69">
        <v>8.5899699999999992</v>
      </c>
      <c r="M104" s="69">
        <v>8.9713700000000003</v>
      </c>
      <c r="N104" s="69">
        <v>8.8383099999999999</v>
      </c>
      <c r="O104" s="13">
        <v>9.4838100000000001</v>
      </c>
      <c r="P104" s="13">
        <v>10.186030000000001</v>
      </c>
    </row>
    <row r="105" spans="1:16" x14ac:dyDescent="0.3">
      <c r="A105" s="67" t="s">
        <v>619</v>
      </c>
      <c r="B105" s="67" t="s">
        <v>620</v>
      </c>
      <c r="C105" s="69">
        <v>68264181544</v>
      </c>
      <c r="D105" s="69">
        <v>1.83988</v>
      </c>
      <c r="E105" s="69">
        <v>1.75048</v>
      </c>
      <c r="F105" s="69">
        <v>1.6034200000000001</v>
      </c>
      <c r="G105" s="69">
        <v>1.5773600000000001</v>
      </c>
      <c r="H105" s="69">
        <v>1.5318499999999999</v>
      </c>
      <c r="I105" s="69">
        <v>1.27617</v>
      </c>
      <c r="J105" s="69">
        <v>1.2181299999999999</v>
      </c>
      <c r="K105" s="69">
        <v>1.2987200000000001</v>
      </c>
      <c r="L105" s="69">
        <v>1.3442400000000001</v>
      </c>
      <c r="M105" s="69">
        <v>1.4747699999999999</v>
      </c>
      <c r="N105" s="69">
        <v>1.47716</v>
      </c>
      <c r="O105" s="69">
        <v>1.6550100000000001</v>
      </c>
      <c r="P105" s="13">
        <v>1.8126500000000001</v>
      </c>
    </row>
    <row r="106" spans="1:16" x14ac:dyDescent="0.3">
      <c r="A106" s="67" t="s">
        <v>621</v>
      </c>
      <c r="B106" s="67" t="s">
        <v>622</v>
      </c>
      <c r="C106" s="69">
        <v>68264181544</v>
      </c>
      <c r="D106" s="69">
        <v>1.50928</v>
      </c>
      <c r="E106" s="69">
        <v>1.44886</v>
      </c>
      <c r="F106" s="69">
        <v>1.3254900000000001</v>
      </c>
      <c r="G106" s="69">
        <v>1.3025899999999999</v>
      </c>
      <c r="H106" s="13">
        <v>1.2409600000000001</v>
      </c>
      <c r="I106" s="13">
        <v>1.0371699999999999</v>
      </c>
      <c r="J106" s="13">
        <v>0.99438000000000004</v>
      </c>
      <c r="K106" s="13">
        <v>1.05752</v>
      </c>
      <c r="L106" s="13">
        <v>1.1016300000000001</v>
      </c>
      <c r="M106" s="13">
        <v>1.2077500000000001</v>
      </c>
      <c r="N106" s="69">
        <v>1.1772199999999999</v>
      </c>
      <c r="O106" s="69">
        <v>1.3241099999999999</v>
      </c>
      <c r="P106" s="13">
        <v>1.45994</v>
      </c>
    </row>
    <row r="107" spans="1:16" x14ac:dyDescent="0.3">
      <c r="A107" s="67" t="s">
        <v>623</v>
      </c>
      <c r="B107" s="67" t="s">
        <v>624</v>
      </c>
      <c r="C107" s="69">
        <v>68264181544</v>
      </c>
      <c r="D107" s="69">
        <v>11.57798</v>
      </c>
      <c r="E107" s="69">
        <v>12.006589999999999</v>
      </c>
      <c r="F107" s="69">
        <v>11.8072</v>
      </c>
      <c r="G107" s="69">
        <v>11.77542</v>
      </c>
      <c r="H107" s="13">
        <v>11.80931</v>
      </c>
      <c r="I107" s="13">
        <v>11.544790000000001</v>
      </c>
      <c r="J107" s="13">
        <v>10.87316</v>
      </c>
      <c r="K107" s="13">
        <v>11.03266</v>
      </c>
      <c r="L107" s="13">
        <v>11.449820000000001</v>
      </c>
      <c r="M107" s="13">
        <v>11.77993</v>
      </c>
      <c r="N107" s="69">
        <v>11.834680000000001</v>
      </c>
      <c r="O107" s="69">
        <v>12.53767</v>
      </c>
      <c r="P107" s="13">
        <v>13.050330000000001</v>
      </c>
    </row>
    <row r="108" spans="1:16" x14ac:dyDescent="0.3">
      <c r="A108" s="67" t="s">
        <v>625</v>
      </c>
      <c r="B108" s="67" t="s">
        <v>626</v>
      </c>
      <c r="C108" s="69">
        <v>68264181544</v>
      </c>
      <c r="D108" s="69">
        <v>11.57798</v>
      </c>
      <c r="E108" s="69">
        <v>12.006589999999999</v>
      </c>
      <c r="F108" s="69">
        <v>11.8072</v>
      </c>
      <c r="G108" s="69">
        <v>11.77542</v>
      </c>
      <c r="H108" s="69">
        <v>11.80931</v>
      </c>
      <c r="I108" s="69">
        <v>11.544790000000001</v>
      </c>
      <c r="J108" s="69">
        <v>10.87316</v>
      </c>
      <c r="K108" s="69">
        <v>11.03266</v>
      </c>
      <c r="L108" s="69">
        <v>11.449820000000001</v>
      </c>
      <c r="M108" s="69">
        <v>11.77993</v>
      </c>
      <c r="N108" s="69">
        <v>11.834680000000001</v>
      </c>
      <c r="O108" s="69">
        <v>12.53767</v>
      </c>
      <c r="P108" s="13">
        <v>13.050330000000001</v>
      </c>
    </row>
    <row r="109" spans="1:16" x14ac:dyDescent="0.3">
      <c r="A109" s="67" t="s">
        <v>627</v>
      </c>
      <c r="B109" s="67" t="s">
        <v>628</v>
      </c>
      <c r="C109" s="69">
        <v>68264181544</v>
      </c>
      <c r="D109" s="69">
        <v>0.68062</v>
      </c>
      <c r="E109" s="69">
        <v>0.73638999999999999</v>
      </c>
      <c r="F109" s="69">
        <v>0.69286999999999999</v>
      </c>
      <c r="G109" s="69">
        <v>0.67715000000000003</v>
      </c>
      <c r="H109" s="13">
        <v>0.69774000000000003</v>
      </c>
      <c r="I109" s="13">
        <v>0.59874000000000005</v>
      </c>
      <c r="J109" s="13">
        <v>0.58181000000000005</v>
      </c>
      <c r="K109" s="13">
        <v>0.65476000000000001</v>
      </c>
      <c r="L109" s="13">
        <v>0.69076000000000004</v>
      </c>
      <c r="M109" s="13">
        <v>0.73792999999999997</v>
      </c>
      <c r="N109" s="69">
        <v>0.84950000000000003</v>
      </c>
      <c r="O109" s="69">
        <v>0.93703000000000003</v>
      </c>
      <c r="P109" s="13">
        <v>1.0290600000000001</v>
      </c>
    </row>
    <row r="110" spans="1:16" x14ac:dyDescent="0.3">
      <c r="A110" s="67" t="s">
        <v>629</v>
      </c>
      <c r="B110" s="67" t="s">
        <v>630</v>
      </c>
      <c r="C110" s="69">
        <v>68264181544</v>
      </c>
      <c r="D110" s="69">
        <v>3.2557999999999998</v>
      </c>
      <c r="E110" s="69">
        <v>3.5005899999999999</v>
      </c>
      <c r="F110" s="69">
        <v>3.55267</v>
      </c>
      <c r="G110" s="69">
        <v>3.5574599999999998</v>
      </c>
      <c r="H110" s="69">
        <v>3.52894</v>
      </c>
      <c r="I110" s="69">
        <v>3.2237399999999998</v>
      </c>
      <c r="J110" s="69">
        <v>3.0779200000000002</v>
      </c>
      <c r="K110" s="69">
        <v>3.18126</v>
      </c>
      <c r="L110" s="69">
        <v>3.1929099999999999</v>
      </c>
      <c r="M110" s="69">
        <v>3.3260700000000001</v>
      </c>
      <c r="N110" s="69">
        <v>3.2670499999999998</v>
      </c>
      <c r="O110" s="69">
        <v>3.5378500000000002</v>
      </c>
      <c r="P110" s="13">
        <v>4.2551500000000004</v>
      </c>
    </row>
    <row r="111" spans="1:16" x14ac:dyDescent="0.3">
      <c r="A111" s="67" t="s">
        <v>631</v>
      </c>
      <c r="B111" s="67" t="s">
        <v>632</v>
      </c>
      <c r="C111" s="69">
        <v>68264181544</v>
      </c>
      <c r="D111" s="69">
        <v>5.8129</v>
      </c>
      <c r="E111" s="69">
        <v>6.19991</v>
      </c>
      <c r="F111" s="69">
        <v>5.98163</v>
      </c>
      <c r="G111" s="69">
        <v>5.83514</v>
      </c>
      <c r="H111" s="69">
        <v>5.8385100000000003</v>
      </c>
      <c r="I111" s="69">
        <v>5.3185399999999996</v>
      </c>
      <c r="J111" s="69">
        <v>5.0142600000000002</v>
      </c>
      <c r="K111" s="69">
        <v>5.2949900000000003</v>
      </c>
      <c r="L111" s="69">
        <v>5.4120400000000002</v>
      </c>
      <c r="M111" s="69">
        <v>5.7746199999999996</v>
      </c>
      <c r="N111" s="69">
        <v>5.79453</v>
      </c>
      <c r="O111" s="69">
        <v>6.2964900000000004</v>
      </c>
      <c r="P111" s="13">
        <v>6.9760600000000004</v>
      </c>
    </row>
    <row r="112" spans="1:16" x14ac:dyDescent="0.3">
      <c r="A112" s="67" t="s">
        <v>633</v>
      </c>
      <c r="B112" s="67" t="s">
        <v>634</v>
      </c>
      <c r="C112" s="69">
        <v>68264181544</v>
      </c>
      <c r="D112" s="69">
        <v>3.2965800000000001</v>
      </c>
      <c r="E112" s="69">
        <v>3.5455800000000002</v>
      </c>
      <c r="F112" s="69">
        <v>3.5978300000000001</v>
      </c>
      <c r="G112" s="69">
        <v>3.5991599999999999</v>
      </c>
      <c r="H112" s="69">
        <v>3.5708799999999998</v>
      </c>
      <c r="I112" s="69">
        <v>3.2687300000000001</v>
      </c>
      <c r="J112" s="69">
        <v>3.1215999999999999</v>
      </c>
      <c r="K112" s="69">
        <v>3.2254999999999998</v>
      </c>
      <c r="L112" s="69">
        <v>3.2329699999999999</v>
      </c>
      <c r="M112" s="69">
        <v>3.3685499999999999</v>
      </c>
      <c r="N112" s="69">
        <v>3.3115700000000001</v>
      </c>
      <c r="O112" s="69">
        <v>3.5841599999999998</v>
      </c>
      <c r="P112" s="13">
        <v>4.3158300000000001</v>
      </c>
    </row>
    <row r="113" spans="1:16" x14ac:dyDescent="0.3">
      <c r="A113" s="67" t="s">
        <v>635</v>
      </c>
      <c r="B113" s="67" t="s">
        <v>636</v>
      </c>
      <c r="C113" s="69">
        <v>68264181544</v>
      </c>
      <c r="D113" s="69">
        <v>0.65949999999999998</v>
      </c>
      <c r="E113" s="69">
        <v>0.67591000000000001</v>
      </c>
      <c r="F113" s="69">
        <v>0.62050000000000005</v>
      </c>
      <c r="G113" s="69">
        <v>0.61351999999999995</v>
      </c>
      <c r="H113" s="69">
        <v>0.56886999999999999</v>
      </c>
      <c r="I113" s="69">
        <v>0.45794000000000001</v>
      </c>
      <c r="J113" s="69">
        <v>0.44541999999999998</v>
      </c>
      <c r="K113" s="69">
        <v>0.47971999999999998</v>
      </c>
      <c r="L113" s="69">
        <v>0.50026999999999999</v>
      </c>
      <c r="M113" s="69">
        <v>0.55918000000000001</v>
      </c>
      <c r="N113" s="69">
        <v>0.54576000000000002</v>
      </c>
      <c r="O113" s="69">
        <v>0.59953000000000001</v>
      </c>
      <c r="P113" s="13">
        <v>0.68206</v>
      </c>
    </row>
    <row r="114" spans="1:16" x14ac:dyDescent="0.3">
      <c r="A114" s="67" t="s">
        <v>637</v>
      </c>
      <c r="B114" s="67" t="s">
        <v>638</v>
      </c>
      <c r="C114" s="69">
        <v>68264181544</v>
      </c>
      <c r="D114" s="69">
        <v>1.0531900000000001</v>
      </c>
      <c r="E114" s="69">
        <v>1.0360799999999999</v>
      </c>
      <c r="F114" s="69">
        <v>0.94665999999999995</v>
      </c>
      <c r="G114" s="69">
        <v>0.93413999999999997</v>
      </c>
      <c r="H114" s="69">
        <v>0.91378000000000004</v>
      </c>
      <c r="I114" s="69">
        <v>0.73907999999999996</v>
      </c>
      <c r="J114" s="69">
        <v>0.72345000000000004</v>
      </c>
      <c r="K114" s="69">
        <v>0.78808</v>
      </c>
      <c r="L114" s="69">
        <v>0.81484999999999996</v>
      </c>
      <c r="M114" s="69">
        <v>0.92232999999999998</v>
      </c>
      <c r="N114" s="69">
        <v>0.94466000000000006</v>
      </c>
      <c r="O114" s="69">
        <v>1.0439700000000001</v>
      </c>
      <c r="P114" s="13">
        <v>1.1632100000000001</v>
      </c>
    </row>
    <row r="115" spans="1:16" x14ac:dyDescent="0.3">
      <c r="A115" s="67" t="s">
        <v>639</v>
      </c>
      <c r="B115" s="67" t="s">
        <v>640</v>
      </c>
      <c r="C115" s="69">
        <v>68264181544</v>
      </c>
      <c r="D115" s="69">
        <v>0.89464999999999995</v>
      </c>
      <c r="E115" s="69">
        <v>0.88604000000000005</v>
      </c>
      <c r="F115" s="69">
        <v>0.80937000000000003</v>
      </c>
      <c r="G115" s="69">
        <v>0.79813999999999996</v>
      </c>
      <c r="H115" s="69">
        <v>0.77249000000000001</v>
      </c>
      <c r="I115" s="69">
        <v>0.62765000000000004</v>
      </c>
      <c r="J115" s="69">
        <v>0.61443999999999999</v>
      </c>
      <c r="K115" s="69">
        <v>0.66754000000000002</v>
      </c>
      <c r="L115" s="69">
        <v>0.69257000000000002</v>
      </c>
      <c r="M115" s="69">
        <v>0.78188000000000002</v>
      </c>
      <c r="N115" s="69">
        <v>0.78342999999999996</v>
      </c>
      <c r="O115" s="69">
        <v>0.86956</v>
      </c>
      <c r="P115" s="13">
        <v>0.97414999999999996</v>
      </c>
    </row>
    <row r="116" spans="1:16" x14ac:dyDescent="0.3">
      <c r="A116" s="67" t="s">
        <v>641</v>
      </c>
      <c r="B116" s="67" t="s">
        <v>642</v>
      </c>
      <c r="C116" s="69">
        <v>68264181544</v>
      </c>
      <c r="D116" s="69">
        <v>0.74319999999999997</v>
      </c>
      <c r="E116" s="69">
        <v>0.79215000000000002</v>
      </c>
      <c r="F116" s="69">
        <v>0.72601000000000004</v>
      </c>
      <c r="G116" s="69">
        <v>0.71758999999999995</v>
      </c>
      <c r="H116" s="69">
        <v>0.65864999999999996</v>
      </c>
      <c r="I116" s="69">
        <v>0.52512999999999999</v>
      </c>
      <c r="J116" s="69">
        <v>0.51485999999999998</v>
      </c>
      <c r="K116" s="69">
        <v>0.55242000000000002</v>
      </c>
      <c r="L116" s="69">
        <v>0.57652000000000003</v>
      </c>
      <c r="M116" s="69">
        <v>0.64490000000000003</v>
      </c>
      <c r="N116" s="69">
        <v>0.62714000000000003</v>
      </c>
      <c r="O116" s="69">
        <v>0.68530000000000002</v>
      </c>
      <c r="P116" s="13">
        <v>0.78254000000000001</v>
      </c>
    </row>
    <row r="117" spans="1:16" x14ac:dyDescent="0.3">
      <c r="A117" s="67" t="s">
        <v>643</v>
      </c>
      <c r="B117" s="67" t="s">
        <v>644</v>
      </c>
      <c r="C117" s="69">
        <v>68264181544</v>
      </c>
      <c r="D117" s="69">
        <v>0.61768999999999996</v>
      </c>
      <c r="E117" s="69">
        <v>0.66030999999999995</v>
      </c>
      <c r="F117" s="69">
        <v>0.60641999999999996</v>
      </c>
      <c r="G117" s="69">
        <v>0.59811000000000003</v>
      </c>
      <c r="H117" s="69">
        <v>0.55811999999999995</v>
      </c>
      <c r="I117" s="69">
        <v>0.44701000000000002</v>
      </c>
      <c r="J117" s="69">
        <v>0.43936999999999998</v>
      </c>
      <c r="K117" s="69">
        <v>0.46870000000000001</v>
      </c>
      <c r="L117" s="69">
        <v>0.48936000000000002</v>
      </c>
      <c r="M117" s="69">
        <v>0.54729000000000005</v>
      </c>
      <c r="N117" s="69">
        <v>0.52519000000000005</v>
      </c>
      <c r="O117" s="69">
        <v>0.57803000000000004</v>
      </c>
      <c r="P117" s="13">
        <v>0.66239000000000003</v>
      </c>
    </row>
    <row r="118" spans="1:16" x14ac:dyDescent="0.3">
      <c r="A118" s="67" t="s">
        <v>645</v>
      </c>
      <c r="B118" s="67" t="s">
        <v>646</v>
      </c>
      <c r="C118" s="69">
        <v>68264181544</v>
      </c>
      <c r="D118" s="69">
        <v>0.72402999999999995</v>
      </c>
      <c r="E118" s="69">
        <v>0.73885999999999996</v>
      </c>
      <c r="F118" s="69">
        <v>0.68279000000000001</v>
      </c>
      <c r="G118" s="69">
        <v>0.67710999999999999</v>
      </c>
      <c r="H118" s="69">
        <v>0.62404999999999999</v>
      </c>
      <c r="I118" s="69">
        <v>0.50466</v>
      </c>
      <c r="J118" s="69">
        <v>0.49217</v>
      </c>
      <c r="K118" s="69">
        <v>0.52558000000000005</v>
      </c>
      <c r="L118" s="69">
        <v>0.54962999999999995</v>
      </c>
      <c r="M118" s="69">
        <v>0.61516999999999999</v>
      </c>
      <c r="N118" s="69">
        <v>0.59397999999999995</v>
      </c>
      <c r="O118" s="69">
        <v>0.65293999999999996</v>
      </c>
      <c r="P118" s="13">
        <v>0.74595</v>
      </c>
    </row>
    <row r="119" spans="1:16" x14ac:dyDescent="0.3">
      <c r="A119" s="67" t="s">
        <v>647</v>
      </c>
      <c r="B119" s="67" t="s">
        <v>648</v>
      </c>
      <c r="C119" s="69">
        <v>68264181544</v>
      </c>
      <c r="D119" s="69">
        <v>0.59791000000000005</v>
      </c>
      <c r="E119" s="69">
        <v>0.61673999999999995</v>
      </c>
      <c r="F119" s="69">
        <v>0.57020999999999999</v>
      </c>
      <c r="G119" s="69">
        <v>0.56418999999999997</v>
      </c>
      <c r="H119" s="69">
        <v>0.52395999999999998</v>
      </c>
      <c r="I119" s="69">
        <v>0.42520999999999998</v>
      </c>
      <c r="J119" s="69">
        <v>0.41602</v>
      </c>
      <c r="K119" s="69">
        <v>0.44242999999999999</v>
      </c>
      <c r="L119" s="69">
        <v>0.46300999999999998</v>
      </c>
      <c r="M119" s="69">
        <v>0.51807000000000003</v>
      </c>
      <c r="N119" s="69">
        <v>0.49571999999999999</v>
      </c>
      <c r="O119" s="69">
        <v>0.54834000000000005</v>
      </c>
      <c r="P119" s="13">
        <v>0.62927</v>
      </c>
    </row>
    <row r="120" spans="1:16" x14ac:dyDescent="0.3">
      <c r="A120" s="67" t="s">
        <v>649</v>
      </c>
      <c r="B120" s="67" t="s">
        <v>650</v>
      </c>
      <c r="C120" s="69">
        <v>68264181544</v>
      </c>
      <c r="D120" s="69">
        <v>0.67344999999999999</v>
      </c>
      <c r="E120" s="69">
        <v>0.69118999999999997</v>
      </c>
      <c r="F120" s="69">
        <v>0.63351000000000002</v>
      </c>
      <c r="G120" s="69">
        <v>0.62658999999999998</v>
      </c>
      <c r="H120" s="69">
        <v>0.57898000000000005</v>
      </c>
      <c r="I120" s="69">
        <v>0.46581</v>
      </c>
      <c r="J120" s="69">
        <v>0.45308999999999999</v>
      </c>
      <c r="K120" s="69">
        <v>0.48794999999999999</v>
      </c>
      <c r="L120" s="69">
        <v>0.50892999999999999</v>
      </c>
      <c r="M120" s="69">
        <v>0.56833999999999996</v>
      </c>
      <c r="N120" s="69">
        <v>0.55742999999999998</v>
      </c>
      <c r="O120" s="69">
        <v>0.61155999999999999</v>
      </c>
      <c r="P120" s="13">
        <v>0.69455999999999996</v>
      </c>
    </row>
    <row r="121" spans="1:16" x14ac:dyDescent="0.3">
      <c r="A121" s="67" t="s">
        <v>651</v>
      </c>
      <c r="B121" s="67" t="s">
        <v>652</v>
      </c>
      <c r="C121" s="69">
        <v>68264181544</v>
      </c>
      <c r="D121" s="69">
        <v>0.56481999999999999</v>
      </c>
      <c r="E121" s="69">
        <v>0.58399999999999996</v>
      </c>
      <c r="F121" s="69">
        <v>0.53624000000000005</v>
      </c>
      <c r="G121" s="69">
        <v>0.52947999999999995</v>
      </c>
      <c r="H121" s="69">
        <v>0.49364000000000002</v>
      </c>
      <c r="I121" s="69">
        <v>0.39843000000000001</v>
      </c>
      <c r="J121" s="69">
        <v>0.38873000000000002</v>
      </c>
      <c r="K121" s="69">
        <v>0.41685</v>
      </c>
      <c r="L121" s="69">
        <v>0.43515999999999999</v>
      </c>
      <c r="M121" s="69">
        <v>0.48620999999999998</v>
      </c>
      <c r="N121" s="69">
        <v>0.46849000000000002</v>
      </c>
      <c r="O121" s="69">
        <v>0.51736000000000004</v>
      </c>
      <c r="P121" s="13">
        <v>0.58982000000000001</v>
      </c>
    </row>
    <row r="122" spans="1:16" x14ac:dyDescent="0.3">
      <c r="A122" s="67" t="s">
        <v>653</v>
      </c>
      <c r="B122" s="67" t="s">
        <v>654</v>
      </c>
      <c r="C122" s="69">
        <v>68264181544</v>
      </c>
      <c r="D122" s="69">
        <v>2.9163800000000002</v>
      </c>
      <c r="E122" s="69">
        <v>3.1366800000000001</v>
      </c>
      <c r="F122" s="69">
        <v>3.2003599999999999</v>
      </c>
      <c r="G122" s="69">
        <v>3.1890700000000001</v>
      </c>
      <c r="H122" s="69">
        <v>3.2074699999999998</v>
      </c>
      <c r="I122" s="69">
        <v>2.9409200000000002</v>
      </c>
      <c r="J122" s="69">
        <v>2.8118699999999999</v>
      </c>
      <c r="K122" s="69">
        <v>2.90354</v>
      </c>
      <c r="L122" s="69">
        <v>2.9230999999999998</v>
      </c>
      <c r="M122" s="69">
        <v>3.05707</v>
      </c>
      <c r="N122" s="69">
        <v>3.0569099999999998</v>
      </c>
      <c r="O122" s="69">
        <v>3.306</v>
      </c>
      <c r="P122" s="13">
        <v>4.0113899999999996</v>
      </c>
    </row>
    <row r="123" spans="1:16" x14ac:dyDescent="0.3">
      <c r="A123" s="67" t="s">
        <v>655</v>
      </c>
      <c r="B123" s="67" t="s">
        <v>656</v>
      </c>
      <c r="C123" s="69">
        <v>68264181544</v>
      </c>
      <c r="D123" s="69">
        <v>0.18587999999999999</v>
      </c>
      <c r="E123" s="69">
        <v>0.20498</v>
      </c>
      <c r="F123" s="69">
        <v>0.19306000000000001</v>
      </c>
      <c r="G123" s="69">
        <v>0.18851000000000001</v>
      </c>
      <c r="H123" s="13">
        <v>0.20307</v>
      </c>
      <c r="I123" s="13">
        <v>0.16974</v>
      </c>
      <c r="J123" s="13">
        <v>0.16793</v>
      </c>
      <c r="K123" s="13">
        <v>0.19092999999999999</v>
      </c>
      <c r="L123" s="69">
        <v>0.19817000000000001</v>
      </c>
      <c r="M123" s="69">
        <v>0.21698000000000001</v>
      </c>
      <c r="N123" s="69">
        <v>0.24714</v>
      </c>
      <c r="O123" s="69">
        <v>0.27046999999999999</v>
      </c>
      <c r="P123" s="13">
        <v>0.30653999999999998</v>
      </c>
    </row>
    <row r="124" spans="1:16" x14ac:dyDescent="0.3">
      <c r="A124" s="67" t="s">
        <v>657</v>
      </c>
      <c r="B124" s="67" t="s">
        <v>658</v>
      </c>
      <c r="C124" s="69">
        <v>68264181544</v>
      </c>
      <c r="D124" s="69">
        <v>5.8354799999999996</v>
      </c>
      <c r="E124" s="69">
        <v>6.2214400000000003</v>
      </c>
      <c r="F124" s="69">
        <v>6.0021300000000002</v>
      </c>
      <c r="G124" s="69">
        <v>5.8543000000000003</v>
      </c>
      <c r="H124" s="69">
        <v>5.8571900000000001</v>
      </c>
      <c r="I124" s="69">
        <v>5.3384</v>
      </c>
      <c r="J124" s="69">
        <v>5.0326399999999998</v>
      </c>
      <c r="K124" s="69">
        <v>5.3134300000000003</v>
      </c>
      <c r="L124" s="69">
        <v>5.4294599999999997</v>
      </c>
      <c r="M124" s="69">
        <v>5.79359</v>
      </c>
      <c r="N124" s="69">
        <v>5.8116899999999996</v>
      </c>
      <c r="O124" s="69">
        <v>6.3143500000000001</v>
      </c>
      <c r="P124" s="13">
        <v>6.9960699999999996</v>
      </c>
    </row>
    <row r="125" spans="1:16" x14ac:dyDescent="0.3">
      <c r="A125" s="67" t="s">
        <v>659</v>
      </c>
      <c r="B125" s="67" t="s">
        <v>660</v>
      </c>
      <c r="C125" s="69">
        <v>68264181544</v>
      </c>
      <c r="D125" s="69">
        <v>5.3795299999999999</v>
      </c>
      <c r="E125" s="69">
        <v>5.7356999999999996</v>
      </c>
      <c r="F125" s="69">
        <v>5.55844</v>
      </c>
      <c r="G125" s="69">
        <v>5.4084199999999996</v>
      </c>
      <c r="H125" s="13">
        <v>5.4459099999999996</v>
      </c>
      <c r="I125" s="13">
        <v>4.9649299999999998</v>
      </c>
      <c r="J125" s="13">
        <v>4.6959900000000001</v>
      </c>
      <c r="K125" s="13">
        <v>4.9577999999999998</v>
      </c>
      <c r="L125" s="69">
        <v>5.0827600000000004</v>
      </c>
      <c r="M125" s="69">
        <v>5.4344900000000003</v>
      </c>
      <c r="N125" s="69">
        <v>5.4547100000000004</v>
      </c>
      <c r="O125" s="69">
        <v>5.9184900000000003</v>
      </c>
      <c r="P125" s="13">
        <v>6.60907</v>
      </c>
    </row>
    <row r="126" spans="1:16" x14ac:dyDescent="0.3">
      <c r="A126" s="67" t="s">
        <v>661</v>
      </c>
      <c r="B126" s="67" t="s">
        <v>662</v>
      </c>
      <c r="C126" s="69">
        <v>68264181544</v>
      </c>
      <c r="D126" s="69">
        <v>5.3795299999999999</v>
      </c>
      <c r="E126" s="69">
        <v>5.7356999999999996</v>
      </c>
      <c r="F126" s="69">
        <v>5.55844</v>
      </c>
      <c r="G126" s="69">
        <v>5.4084199999999996</v>
      </c>
      <c r="H126" s="69">
        <v>5.4459099999999996</v>
      </c>
      <c r="I126" s="69">
        <v>4.9649299999999998</v>
      </c>
      <c r="J126" s="69">
        <v>4.6959900000000001</v>
      </c>
      <c r="K126" s="69">
        <v>4.9577999999999998</v>
      </c>
      <c r="L126" s="69">
        <v>5.0827600000000004</v>
      </c>
      <c r="M126" s="69">
        <v>5.4344900000000003</v>
      </c>
      <c r="N126" s="69">
        <v>5.4547100000000004</v>
      </c>
      <c r="O126" s="69">
        <v>5.9184900000000003</v>
      </c>
      <c r="P126" s="13">
        <v>6.60907</v>
      </c>
    </row>
    <row r="127" spans="1:16" x14ac:dyDescent="0.3">
      <c r="A127" s="67" t="s">
        <v>663</v>
      </c>
      <c r="B127" s="67" t="s">
        <v>664</v>
      </c>
      <c r="C127" s="69">
        <v>68264181544</v>
      </c>
      <c r="D127" s="69">
        <v>3.6311900000000001</v>
      </c>
      <c r="E127" s="69">
        <v>3.91818</v>
      </c>
      <c r="F127" s="69">
        <v>3.99004</v>
      </c>
      <c r="G127" s="69">
        <v>4.0135199999999998</v>
      </c>
      <c r="H127" s="69">
        <v>3.9773499999999999</v>
      </c>
      <c r="I127" s="69">
        <v>3.5870700000000002</v>
      </c>
      <c r="J127" s="69">
        <v>3.4429500000000002</v>
      </c>
      <c r="K127" s="69">
        <v>3.5577899999999998</v>
      </c>
      <c r="L127" s="69">
        <v>3.5462799999999999</v>
      </c>
      <c r="M127" s="69">
        <v>3.69435</v>
      </c>
      <c r="N127" s="69">
        <v>3.60765</v>
      </c>
      <c r="O127" s="69">
        <v>3.9004099999999999</v>
      </c>
      <c r="P127" s="13">
        <v>4.7896700000000001</v>
      </c>
    </row>
    <row r="128" spans="1:16" x14ac:dyDescent="0.3">
      <c r="A128" s="67" t="s">
        <v>665</v>
      </c>
      <c r="B128" s="67" t="s">
        <v>666</v>
      </c>
      <c r="C128" s="69">
        <v>68264181544</v>
      </c>
      <c r="D128" s="69">
        <v>3.6311900000000001</v>
      </c>
      <c r="E128" s="69">
        <v>3.91818</v>
      </c>
      <c r="F128" s="69">
        <v>3.99004</v>
      </c>
      <c r="G128" s="69">
        <v>4.0135199999999998</v>
      </c>
      <c r="H128" s="69">
        <v>3.9773499999999999</v>
      </c>
      <c r="I128" s="69">
        <v>3.5870700000000002</v>
      </c>
      <c r="J128" s="69">
        <v>3.4429500000000002</v>
      </c>
      <c r="K128" s="69">
        <v>3.5577899999999998</v>
      </c>
      <c r="L128" s="69">
        <v>3.5462799999999999</v>
      </c>
      <c r="M128" s="69">
        <v>3.69435</v>
      </c>
      <c r="N128" s="69">
        <v>3.60765</v>
      </c>
      <c r="O128" s="69">
        <v>3.9004099999999999</v>
      </c>
      <c r="P128" s="13">
        <v>4.7896700000000001</v>
      </c>
    </row>
    <row r="129" spans="1:16" x14ac:dyDescent="0.3">
      <c r="A129" s="67" t="s">
        <v>667</v>
      </c>
      <c r="B129" s="67" t="s">
        <v>668</v>
      </c>
      <c r="C129" s="69">
        <v>68264181544</v>
      </c>
      <c r="D129" s="69">
        <v>3.2278500000000001</v>
      </c>
      <c r="E129" s="69">
        <v>3.4840100000000001</v>
      </c>
      <c r="F129" s="69">
        <v>3.5676000000000001</v>
      </c>
      <c r="G129" s="69">
        <v>3.5679699999999999</v>
      </c>
      <c r="H129" s="69">
        <v>3.5920700000000001</v>
      </c>
      <c r="I129" s="69">
        <v>3.2559300000000002</v>
      </c>
      <c r="J129" s="69">
        <v>3.1286700000000001</v>
      </c>
      <c r="K129" s="69">
        <v>3.2290100000000002</v>
      </c>
      <c r="L129" s="69">
        <v>3.2312400000000001</v>
      </c>
      <c r="M129" s="69">
        <v>3.3798499999999998</v>
      </c>
      <c r="N129" s="69">
        <v>3.3683200000000002</v>
      </c>
      <c r="O129" s="69">
        <v>3.6380599999999998</v>
      </c>
      <c r="P129" s="13">
        <v>4.5089100000000002</v>
      </c>
    </row>
    <row r="130" spans="1:16" x14ac:dyDescent="0.3">
      <c r="A130" s="67" t="s">
        <v>669</v>
      </c>
      <c r="B130" s="67" t="s">
        <v>670</v>
      </c>
      <c r="C130" s="69">
        <v>68264181544</v>
      </c>
      <c r="D130" s="69">
        <v>3.2278500000000001</v>
      </c>
      <c r="E130" s="69">
        <v>3.4840100000000001</v>
      </c>
      <c r="F130" s="69">
        <v>3.5676000000000001</v>
      </c>
      <c r="G130" s="69">
        <v>3.5679699999999999</v>
      </c>
      <c r="H130" s="69">
        <v>3.5920700000000001</v>
      </c>
      <c r="I130" s="69">
        <v>3.2559300000000002</v>
      </c>
      <c r="J130" s="69">
        <v>3.1286700000000001</v>
      </c>
      <c r="K130" s="69">
        <v>3.2290100000000002</v>
      </c>
      <c r="L130" s="69">
        <v>3.2312400000000001</v>
      </c>
      <c r="M130" s="69">
        <v>3.3798499999999998</v>
      </c>
      <c r="N130" s="69">
        <v>3.3683200000000002</v>
      </c>
      <c r="O130" s="69">
        <v>3.6380599999999998</v>
      </c>
      <c r="P130" s="13">
        <v>4.5089100000000002</v>
      </c>
    </row>
    <row r="131" spans="1:16" x14ac:dyDescent="0.3">
      <c r="A131" s="67" t="s">
        <v>671</v>
      </c>
      <c r="B131" s="67" t="s">
        <v>672</v>
      </c>
      <c r="C131" s="69">
        <v>68264181544</v>
      </c>
      <c r="D131" s="69">
        <v>3.26288</v>
      </c>
      <c r="E131" s="69">
        <v>3.5074399999999999</v>
      </c>
      <c r="F131" s="69">
        <v>3.5598999999999998</v>
      </c>
      <c r="G131" s="69">
        <v>3.5645699999999998</v>
      </c>
      <c r="H131" s="69">
        <v>3.5357599999999998</v>
      </c>
      <c r="I131" s="69">
        <v>3.23102</v>
      </c>
      <c r="J131" s="69">
        <v>3.0848300000000002</v>
      </c>
      <c r="K131" s="69">
        <v>3.1879</v>
      </c>
      <c r="L131" s="69">
        <v>3.19896</v>
      </c>
      <c r="M131" s="69">
        <v>3.3323499999999999</v>
      </c>
      <c r="N131" s="69">
        <v>3.2725</v>
      </c>
      <c r="O131" s="69">
        <v>3.5434800000000002</v>
      </c>
      <c r="P131" s="13">
        <v>4.2625900000000003</v>
      </c>
    </row>
    <row r="132" spans="1:16" x14ac:dyDescent="0.3">
      <c r="A132" s="67" t="s">
        <v>673</v>
      </c>
      <c r="B132" s="67" t="s">
        <v>674</v>
      </c>
      <c r="C132" s="69">
        <v>68264181544</v>
      </c>
      <c r="D132" s="69">
        <v>3.26288</v>
      </c>
      <c r="E132" s="69">
        <v>3.5074399999999999</v>
      </c>
      <c r="F132" s="69">
        <v>3.5598999999999998</v>
      </c>
      <c r="G132" s="69">
        <v>3.5645699999999998</v>
      </c>
      <c r="H132" s="69">
        <v>3.5357599999999998</v>
      </c>
      <c r="I132" s="69">
        <v>3.23102</v>
      </c>
      <c r="J132" s="69">
        <v>3.0848300000000002</v>
      </c>
      <c r="K132" s="69">
        <v>3.1879</v>
      </c>
      <c r="L132" s="69">
        <v>3.19896</v>
      </c>
      <c r="M132" s="69">
        <v>3.3323499999999999</v>
      </c>
      <c r="N132" s="69">
        <v>3.2725</v>
      </c>
      <c r="O132" s="69">
        <v>3.5434800000000002</v>
      </c>
      <c r="P132" s="13">
        <v>4.2625900000000003</v>
      </c>
    </row>
    <row r="133" spans="1:16" x14ac:dyDescent="0.3">
      <c r="A133" s="67" t="s">
        <v>675</v>
      </c>
      <c r="B133" s="67" t="s">
        <v>676</v>
      </c>
      <c r="C133" s="69">
        <v>68264181544</v>
      </c>
      <c r="D133" s="69">
        <v>2.9163800000000002</v>
      </c>
      <c r="E133" s="69">
        <v>3.1366800000000001</v>
      </c>
      <c r="F133" s="69">
        <v>3.2003599999999999</v>
      </c>
      <c r="G133" s="69">
        <v>3.1890700000000001</v>
      </c>
      <c r="H133" s="69">
        <v>3.2074699999999998</v>
      </c>
      <c r="I133" s="69">
        <v>2.9409200000000002</v>
      </c>
      <c r="J133" s="69">
        <v>2.8118699999999999</v>
      </c>
      <c r="K133" s="69">
        <v>2.90354</v>
      </c>
      <c r="L133" s="69">
        <v>2.9230999999999998</v>
      </c>
      <c r="M133" s="69">
        <v>3.05707</v>
      </c>
      <c r="N133" s="69">
        <v>3.0569099999999998</v>
      </c>
      <c r="O133" s="69">
        <v>3.306</v>
      </c>
      <c r="P133" s="13">
        <v>4.0113899999999996</v>
      </c>
    </row>
    <row r="134" spans="1:16" x14ac:dyDescent="0.3">
      <c r="A134" s="67" t="s">
        <v>677</v>
      </c>
      <c r="B134" s="67" t="s">
        <v>678</v>
      </c>
      <c r="C134" s="69">
        <v>68264181544</v>
      </c>
      <c r="D134" s="69">
        <v>2.9163800000000002</v>
      </c>
      <c r="E134" s="69">
        <v>3.1366800000000001</v>
      </c>
      <c r="F134" s="69">
        <v>3.2003599999999999</v>
      </c>
      <c r="G134" s="69">
        <v>3.1890700000000001</v>
      </c>
      <c r="H134" s="13">
        <v>3.2074699999999998</v>
      </c>
      <c r="I134" s="13">
        <v>2.9409200000000002</v>
      </c>
      <c r="J134" s="13">
        <v>2.8118699999999999</v>
      </c>
      <c r="K134" s="69">
        <v>2.90354</v>
      </c>
      <c r="L134" s="69">
        <v>2.9230999999999998</v>
      </c>
      <c r="M134" s="69">
        <v>3.05707</v>
      </c>
      <c r="N134" s="69">
        <v>3.0569099999999998</v>
      </c>
      <c r="O134" s="69">
        <v>3.306</v>
      </c>
      <c r="P134" s="13">
        <v>4.0113899999999996</v>
      </c>
    </row>
    <row r="135" spans="1:16" x14ac:dyDescent="0.3">
      <c r="A135" s="67" t="s">
        <v>679</v>
      </c>
      <c r="B135" s="67" t="s">
        <v>680</v>
      </c>
      <c r="C135" s="69">
        <v>68264181544</v>
      </c>
      <c r="D135" s="69">
        <v>3.3385799999999999</v>
      </c>
      <c r="E135" s="69">
        <v>3.5914100000000002</v>
      </c>
      <c r="F135" s="69">
        <v>3.6528900000000002</v>
      </c>
      <c r="G135" s="69">
        <v>3.6573600000000002</v>
      </c>
      <c r="H135" s="69">
        <v>3.6276099999999998</v>
      </c>
      <c r="I135" s="69">
        <v>3.30932</v>
      </c>
      <c r="J135" s="69">
        <v>3.1572200000000001</v>
      </c>
      <c r="K135" s="69">
        <v>3.2656999999999998</v>
      </c>
      <c r="L135" s="69">
        <v>3.27298</v>
      </c>
      <c r="M135" s="69">
        <v>3.4097900000000001</v>
      </c>
      <c r="N135" s="69">
        <v>3.3495900000000001</v>
      </c>
      <c r="O135" s="69">
        <v>3.6228199999999999</v>
      </c>
      <c r="P135" s="13">
        <v>4.3415299999999997</v>
      </c>
    </row>
    <row r="136" spans="1:16" x14ac:dyDescent="0.3">
      <c r="A136" s="67" t="s">
        <v>681</v>
      </c>
      <c r="B136" s="67" t="s">
        <v>682</v>
      </c>
      <c r="C136" s="69">
        <v>68264181544</v>
      </c>
      <c r="D136" s="69">
        <v>3.3385799999999999</v>
      </c>
      <c r="E136" s="69">
        <v>3.5914100000000002</v>
      </c>
      <c r="F136" s="69">
        <v>3.6528900000000002</v>
      </c>
      <c r="G136" s="69">
        <v>3.6573600000000002</v>
      </c>
      <c r="H136" s="69">
        <v>3.6276099999999998</v>
      </c>
      <c r="I136" s="69">
        <v>3.30932</v>
      </c>
      <c r="J136" s="69">
        <v>3.1572200000000001</v>
      </c>
      <c r="K136" s="69">
        <v>3.2656999999999998</v>
      </c>
      <c r="L136" s="69">
        <v>3.27298</v>
      </c>
      <c r="M136" s="69">
        <v>3.4097900000000001</v>
      </c>
      <c r="N136" s="69">
        <v>3.3495900000000001</v>
      </c>
      <c r="O136" s="69">
        <v>3.6228199999999999</v>
      </c>
      <c r="P136" s="13">
        <v>4.3415299999999997</v>
      </c>
    </row>
    <row r="137" spans="1:16" x14ac:dyDescent="0.3">
      <c r="A137" s="67" t="s">
        <v>683</v>
      </c>
      <c r="B137" s="67" t="s">
        <v>684</v>
      </c>
      <c r="C137" s="69">
        <v>68264181544</v>
      </c>
      <c r="D137" s="69">
        <v>2.9871799999999999</v>
      </c>
      <c r="E137" s="69">
        <v>3.21522</v>
      </c>
      <c r="F137" s="69">
        <v>3.2888600000000001</v>
      </c>
      <c r="G137" s="69">
        <v>3.2777599999999998</v>
      </c>
      <c r="H137" s="69">
        <v>3.29772</v>
      </c>
      <c r="I137" s="69">
        <v>3.0179100000000001</v>
      </c>
      <c r="J137" s="69">
        <v>2.8839999999999999</v>
      </c>
      <c r="K137" s="69">
        <v>2.9796200000000002</v>
      </c>
      <c r="L137" s="69">
        <v>2.9960100000000001</v>
      </c>
      <c r="M137" s="69">
        <v>3.13395</v>
      </c>
      <c r="N137" s="69">
        <v>3.13252</v>
      </c>
      <c r="O137" s="69">
        <v>3.3837000000000002</v>
      </c>
      <c r="P137" s="13">
        <v>4.0912600000000001</v>
      </c>
    </row>
    <row r="138" spans="1:16" x14ac:dyDescent="0.3">
      <c r="A138" s="67" t="s">
        <v>685</v>
      </c>
      <c r="B138" s="67" t="s">
        <v>686</v>
      </c>
      <c r="C138" s="69">
        <v>68264181544</v>
      </c>
      <c r="D138" s="69">
        <v>2.9871799999999999</v>
      </c>
      <c r="E138" s="69">
        <v>3.21522</v>
      </c>
      <c r="F138" s="69">
        <v>3.2888600000000001</v>
      </c>
      <c r="G138" s="69">
        <v>3.2777599999999998</v>
      </c>
      <c r="H138" s="69">
        <v>3.29772</v>
      </c>
      <c r="I138" s="69">
        <v>3.0179100000000001</v>
      </c>
      <c r="J138" s="69">
        <v>2.8839999999999999</v>
      </c>
      <c r="K138" s="69">
        <v>2.9796200000000002</v>
      </c>
      <c r="L138" s="69">
        <v>2.9960100000000001</v>
      </c>
      <c r="M138" s="69">
        <v>3.13395</v>
      </c>
      <c r="N138" s="69">
        <v>3.13252</v>
      </c>
      <c r="O138" s="69">
        <v>3.3837000000000002</v>
      </c>
      <c r="P138" s="13">
        <v>4.0912600000000001</v>
      </c>
    </row>
    <row r="139" spans="1:16" x14ac:dyDescent="0.3">
      <c r="A139" s="67" t="s">
        <v>687</v>
      </c>
      <c r="B139" s="67" t="s">
        <v>688</v>
      </c>
      <c r="C139" s="69">
        <v>68264181544</v>
      </c>
      <c r="D139" s="69">
        <v>3.30383</v>
      </c>
      <c r="E139" s="69">
        <v>3.55261</v>
      </c>
      <c r="F139" s="69">
        <v>3.6052300000000002</v>
      </c>
      <c r="G139" s="69">
        <v>3.6064400000000001</v>
      </c>
      <c r="H139" s="69">
        <v>3.5778500000000002</v>
      </c>
      <c r="I139" s="69">
        <v>3.2762199999999999</v>
      </c>
      <c r="J139" s="69">
        <v>3.1287199999999999</v>
      </c>
      <c r="K139" s="69">
        <v>3.2323300000000001</v>
      </c>
      <c r="L139" s="69">
        <v>3.2391800000000002</v>
      </c>
      <c r="M139" s="69">
        <v>3.3749899999999999</v>
      </c>
      <c r="N139" s="69">
        <v>3.31717</v>
      </c>
      <c r="O139" s="69">
        <v>3.58995</v>
      </c>
      <c r="P139" s="13">
        <v>4.32348</v>
      </c>
    </row>
    <row r="140" spans="1:16" x14ac:dyDescent="0.3">
      <c r="A140" s="67" t="s">
        <v>689</v>
      </c>
      <c r="B140" s="67" t="s">
        <v>690</v>
      </c>
      <c r="C140" s="69">
        <v>68264181544</v>
      </c>
      <c r="D140" s="69">
        <v>3.30383</v>
      </c>
      <c r="E140" s="69">
        <v>3.55261</v>
      </c>
      <c r="F140" s="69">
        <v>3.6052300000000002</v>
      </c>
      <c r="G140" s="69">
        <v>3.6064400000000001</v>
      </c>
      <c r="H140" s="69">
        <v>3.5778500000000002</v>
      </c>
      <c r="I140" s="69">
        <v>3.2762199999999999</v>
      </c>
      <c r="J140" s="69">
        <v>3.1287199999999999</v>
      </c>
      <c r="K140" s="69">
        <v>3.2323300000000001</v>
      </c>
      <c r="L140" s="69">
        <v>3.2391800000000002</v>
      </c>
      <c r="M140" s="69">
        <v>3.3749899999999999</v>
      </c>
      <c r="N140" s="69">
        <v>3.31717</v>
      </c>
      <c r="O140" s="69">
        <v>3.58995</v>
      </c>
      <c r="P140" s="13">
        <v>4.32348</v>
      </c>
    </row>
    <row r="141" spans="1:16" x14ac:dyDescent="0.3">
      <c r="A141" s="67" t="s">
        <v>691</v>
      </c>
      <c r="B141" s="67" t="s">
        <v>692</v>
      </c>
      <c r="C141" s="69">
        <v>68264181544</v>
      </c>
      <c r="D141" s="69">
        <v>2.9579900000000001</v>
      </c>
      <c r="E141" s="69">
        <v>3.1811600000000002</v>
      </c>
      <c r="F141" s="69">
        <v>3.2468300000000001</v>
      </c>
      <c r="G141" s="69">
        <v>3.2320799999999998</v>
      </c>
      <c r="H141" s="69">
        <v>3.2514799999999999</v>
      </c>
      <c r="I141" s="69">
        <v>2.9879500000000001</v>
      </c>
      <c r="J141" s="69">
        <v>2.8564799999999999</v>
      </c>
      <c r="K141" s="69">
        <v>2.9477699999999998</v>
      </c>
      <c r="L141" s="69">
        <v>2.9635899999999999</v>
      </c>
      <c r="M141" s="69">
        <v>3.10025</v>
      </c>
      <c r="N141" s="69">
        <v>3.1036899999999998</v>
      </c>
      <c r="O141" s="69">
        <v>3.35467</v>
      </c>
      <c r="P141" s="13">
        <v>4.0765599999999997</v>
      </c>
    </row>
    <row r="142" spans="1:16" x14ac:dyDescent="0.3">
      <c r="A142" s="67" t="s">
        <v>693</v>
      </c>
      <c r="B142" s="67" t="s">
        <v>694</v>
      </c>
      <c r="C142" s="69">
        <v>68264181544</v>
      </c>
      <c r="D142" s="69">
        <v>2.9579900000000001</v>
      </c>
      <c r="E142" s="69">
        <v>3.1811600000000002</v>
      </c>
      <c r="F142" s="69">
        <v>3.2468300000000001</v>
      </c>
      <c r="G142" s="69">
        <v>3.2320799999999998</v>
      </c>
      <c r="H142" s="69">
        <v>3.2514799999999999</v>
      </c>
      <c r="I142" s="69">
        <v>2.9879500000000001</v>
      </c>
      <c r="J142" s="69">
        <v>2.8564799999999999</v>
      </c>
      <c r="K142" s="69">
        <v>2.9477699999999998</v>
      </c>
      <c r="L142" s="69">
        <v>2.9635899999999999</v>
      </c>
      <c r="M142" s="69">
        <v>3.10025</v>
      </c>
      <c r="N142" s="69">
        <v>3.1036899999999998</v>
      </c>
      <c r="O142" s="69">
        <v>3.35467</v>
      </c>
      <c r="P142" s="13">
        <v>4.0765599999999997</v>
      </c>
    </row>
    <row r="143" spans="1:16" x14ac:dyDescent="0.3">
      <c r="A143" s="67" t="s">
        <v>695</v>
      </c>
      <c r="B143" s="67" t="s">
        <v>696</v>
      </c>
      <c r="C143" s="69">
        <v>68264181544</v>
      </c>
      <c r="D143" s="69">
        <v>0.19946</v>
      </c>
      <c r="E143" s="69">
        <v>0.22036</v>
      </c>
      <c r="F143" s="69">
        <v>0.20752999999999999</v>
      </c>
      <c r="G143" s="69">
        <v>0.20247999999999999</v>
      </c>
      <c r="H143" s="69">
        <v>0.21854000000000001</v>
      </c>
      <c r="I143" s="69">
        <v>0.1837</v>
      </c>
      <c r="J143" s="69">
        <v>0.18168000000000001</v>
      </c>
      <c r="K143" s="69">
        <v>0.20619000000000001</v>
      </c>
      <c r="L143" s="69">
        <v>0.21314</v>
      </c>
      <c r="M143" s="69">
        <v>0.23461000000000001</v>
      </c>
      <c r="N143" s="69">
        <v>0.26928999999999997</v>
      </c>
      <c r="O143" s="69">
        <v>0.29409999999999997</v>
      </c>
      <c r="P143" s="13">
        <v>0.33457999999999999</v>
      </c>
    </row>
    <row r="144" spans="1:16" x14ac:dyDescent="0.3">
      <c r="A144" s="67" t="s">
        <v>697</v>
      </c>
      <c r="B144" s="67" t="s">
        <v>698</v>
      </c>
      <c r="C144" s="69">
        <v>68264181544</v>
      </c>
      <c r="D144" s="69">
        <v>0.10367</v>
      </c>
      <c r="E144" s="69">
        <v>0.11224000000000001</v>
      </c>
      <c r="F144" s="69">
        <v>0.10378</v>
      </c>
      <c r="G144" s="69">
        <v>0.10192</v>
      </c>
      <c r="H144" s="69">
        <v>0.10340000000000001</v>
      </c>
      <c r="I144" s="69">
        <v>8.4889999999999993E-2</v>
      </c>
      <c r="J144" s="69">
        <v>8.3960000000000007E-2</v>
      </c>
      <c r="K144" s="69">
        <v>9.5380000000000006E-2</v>
      </c>
      <c r="L144" s="69">
        <v>0.10058</v>
      </c>
      <c r="M144" s="69">
        <v>0.11323999999999999</v>
      </c>
      <c r="N144" s="69">
        <v>0.11883000000000001</v>
      </c>
      <c r="O144" s="69">
        <v>0.1326</v>
      </c>
      <c r="P144" s="13">
        <v>0.15343000000000001</v>
      </c>
    </row>
    <row r="145" spans="1:16" x14ac:dyDescent="0.3">
      <c r="A145" s="67" t="s">
        <v>699</v>
      </c>
      <c r="B145" s="67" t="s">
        <v>700</v>
      </c>
      <c r="C145" s="69">
        <v>68264181544</v>
      </c>
      <c r="D145" s="69">
        <v>0.27442</v>
      </c>
      <c r="E145" s="69">
        <v>0.30395</v>
      </c>
      <c r="F145" s="69">
        <v>0.28465000000000001</v>
      </c>
      <c r="G145" s="69">
        <v>0.27655999999999997</v>
      </c>
      <c r="H145" s="69">
        <v>0.29981000000000002</v>
      </c>
      <c r="I145" s="69">
        <v>0.25056</v>
      </c>
      <c r="J145" s="69">
        <v>0.24628</v>
      </c>
      <c r="K145" s="69">
        <v>0.27911000000000002</v>
      </c>
      <c r="L145" s="69">
        <v>0.28781000000000001</v>
      </c>
      <c r="M145" s="69">
        <v>0.31605</v>
      </c>
      <c r="N145" s="69">
        <v>0.35056999999999999</v>
      </c>
      <c r="O145" s="69">
        <v>0.38207000000000002</v>
      </c>
      <c r="P145" s="13">
        <v>0.43102000000000001</v>
      </c>
    </row>
    <row r="146" spans="1:16" x14ac:dyDescent="0.3">
      <c r="A146" s="67" t="s">
        <v>701</v>
      </c>
      <c r="B146" s="67" t="s">
        <v>702</v>
      </c>
      <c r="C146" s="69">
        <v>68264181544</v>
      </c>
      <c r="D146" s="69">
        <v>0.14069000000000001</v>
      </c>
      <c r="E146" s="69">
        <v>0.15265999999999999</v>
      </c>
      <c r="F146" s="69">
        <v>0.14022999999999999</v>
      </c>
      <c r="G146" s="69">
        <v>0.13739000000000001</v>
      </c>
      <c r="H146" s="69">
        <v>0.13832</v>
      </c>
      <c r="I146" s="69">
        <v>0.11275</v>
      </c>
      <c r="J146" s="69">
        <v>0.11101999999999999</v>
      </c>
      <c r="K146" s="69">
        <v>0.1258</v>
      </c>
      <c r="L146" s="69">
        <v>0.13322999999999999</v>
      </c>
      <c r="M146" s="69">
        <v>0.14996000000000001</v>
      </c>
      <c r="N146" s="69">
        <v>0.15762000000000001</v>
      </c>
      <c r="O146" s="69">
        <v>0.17484</v>
      </c>
      <c r="P146" s="13">
        <v>0.20108999999999999</v>
      </c>
    </row>
    <row r="147" spans="1:16" x14ac:dyDescent="0.3">
      <c r="A147" s="67" t="s">
        <v>703</v>
      </c>
      <c r="B147" s="67" t="s">
        <v>704</v>
      </c>
      <c r="C147" s="69">
        <v>68264181544</v>
      </c>
      <c r="D147" s="69">
        <v>0.23427000000000001</v>
      </c>
      <c r="E147" s="69">
        <v>0.25863999999999998</v>
      </c>
      <c r="F147" s="69">
        <v>0.24281</v>
      </c>
      <c r="G147" s="69">
        <v>0.23683999999999999</v>
      </c>
      <c r="H147" s="69">
        <v>0.25742999999999999</v>
      </c>
      <c r="I147" s="69">
        <v>0.21265000000000001</v>
      </c>
      <c r="J147" s="69">
        <v>0.21068999999999999</v>
      </c>
      <c r="K147" s="69">
        <v>0.2399</v>
      </c>
      <c r="L147" s="69">
        <v>0.2482</v>
      </c>
      <c r="M147" s="69">
        <v>0.27212999999999998</v>
      </c>
      <c r="N147" s="69">
        <v>0.30654999999999999</v>
      </c>
      <c r="O147" s="69">
        <v>0.33374999999999999</v>
      </c>
      <c r="P147" s="13">
        <v>0.37839</v>
      </c>
    </row>
    <row r="148" spans="1:16" x14ac:dyDescent="0.3">
      <c r="A148" s="67" t="s">
        <v>705</v>
      </c>
      <c r="B148" s="67" t="s">
        <v>706</v>
      </c>
      <c r="C148" s="69">
        <v>68264181544</v>
      </c>
      <c r="D148" s="69">
        <v>0.28598000000000001</v>
      </c>
      <c r="E148" s="69">
        <v>0.31609999999999999</v>
      </c>
      <c r="F148" s="69">
        <v>0.29603000000000002</v>
      </c>
      <c r="G148" s="69">
        <v>0.28808</v>
      </c>
      <c r="H148" s="69">
        <v>0.31336999999999998</v>
      </c>
      <c r="I148" s="69">
        <v>0.25819999999999999</v>
      </c>
      <c r="J148" s="69">
        <v>0.25524999999999998</v>
      </c>
      <c r="K148" s="69">
        <v>0.29014000000000001</v>
      </c>
      <c r="L148" s="69">
        <v>0.29986000000000002</v>
      </c>
      <c r="M148" s="69">
        <v>0.32823999999999998</v>
      </c>
      <c r="N148" s="69">
        <v>0.35639999999999999</v>
      </c>
      <c r="O148" s="69">
        <v>0.38725999999999999</v>
      </c>
      <c r="P148" s="13">
        <v>0.43719000000000002</v>
      </c>
    </row>
    <row r="149" spans="1:16" x14ac:dyDescent="0.3">
      <c r="A149" s="67" t="s">
        <v>707</v>
      </c>
      <c r="B149" s="67" t="s">
        <v>708</v>
      </c>
      <c r="C149" s="69">
        <v>68264181544</v>
      </c>
      <c r="D149" s="69">
        <v>0.14460000000000001</v>
      </c>
      <c r="E149" s="69">
        <v>0.1565</v>
      </c>
      <c r="F149" s="69">
        <v>0.14349999999999999</v>
      </c>
      <c r="G149" s="69">
        <v>0.14068</v>
      </c>
      <c r="H149" s="13">
        <v>0.14147999999999999</v>
      </c>
      <c r="I149" s="69">
        <v>0.1147</v>
      </c>
      <c r="J149" s="69">
        <v>0.11342000000000001</v>
      </c>
      <c r="K149" s="69">
        <v>0.12883</v>
      </c>
      <c r="L149" s="69">
        <v>0.13674</v>
      </c>
      <c r="M149" s="69">
        <v>0.15351000000000001</v>
      </c>
      <c r="N149" s="69">
        <v>0.15987999999999999</v>
      </c>
      <c r="O149" s="69">
        <v>0.17715</v>
      </c>
      <c r="P149" s="13">
        <v>0.20388999999999999</v>
      </c>
    </row>
    <row r="150" spans="1:16" x14ac:dyDescent="0.3">
      <c r="A150" s="67" t="s">
        <v>709</v>
      </c>
      <c r="B150" s="67" t="s">
        <v>710</v>
      </c>
      <c r="C150" s="69">
        <v>68264181544</v>
      </c>
      <c r="D150" s="69">
        <v>0.20449000000000001</v>
      </c>
      <c r="E150" s="69">
        <v>0.22558</v>
      </c>
      <c r="F150" s="69">
        <v>0.21240000000000001</v>
      </c>
      <c r="G150" s="69">
        <v>0.20765</v>
      </c>
      <c r="H150" s="13">
        <v>0.22536</v>
      </c>
      <c r="I150" s="69">
        <v>0.18675</v>
      </c>
      <c r="J150" s="69">
        <v>0.18564</v>
      </c>
      <c r="K150" s="69">
        <v>0.21146999999999999</v>
      </c>
      <c r="L150" s="69">
        <v>0.21923000000000001</v>
      </c>
      <c r="M150" s="69">
        <v>0.24018</v>
      </c>
      <c r="N150" s="69">
        <v>0.27135999999999999</v>
      </c>
      <c r="O150" s="69">
        <v>0.29608000000000001</v>
      </c>
      <c r="P150" s="13">
        <v>0.33666000000000001</v>
      </c>
    </row>
    <row r="151" spans="1:16" x14ac:dyDescent="0.3">
      <c r="A151" s="67" t="s">
        <v>711</v>
      </c>
      <c r="B151" s="67" t="s">
        <v>712</v>
      </c>
      <c r="C151" s="69">
        <v>68264181544</v>
      </c>
      <c r="D151" s="69">
        <v>0.10539999999999999</v>
      </c>
      <c r="E151" s="69">
        <v>0.11393</v>
      </c>
      <c r="F151" s="69">
        <v>0.10516</v>
      </c>
      <c r="G151" s="69">
        <v>0.10337</v>
      </c>
      <c r="H151" s="13">
        <v>0.10482</v>
      </c>
      <c r="I151" s="69">
        <v>8.5529999999999995E-2</v>
      </c>
      <c r="J151" s="69">
        <v>8.4940000000000002E-2</v>
      </c>
      <c r="K151" s="69">
        <v>9.6829999999999999E-2</v>
      </c>
      <c r="L151" s="69">
        <v>0.10234</v>
      </c>
      <c r="M151" s="69">
        <v>0.11475</v>
      </c>
      <c r="N151" s="69">
        <v>0.11977</v>
      </c>
      <c r="O151" s="69">
        <v>0.13363</v>
      </c>
      <c r="P151" s="13">
        <v>0.15453</v>
      </c>
    </row>
    <row r="152" spans="1:16" x14ac:dyDescent="0.3">
      <c r="A152" s="67" t="s">
        <v>713</v>
      </c>
      <c r="B152" s="67" t="s">
        <v>714</v>
      </c>
      <c r="C152" s="69">
        <v>68264181544</v>
      </c>
      <c r="D152" s="69">
        <v>0.26355000000000001</v>
      </c>
      <c r="E152" s="69">
        <v>0.29157</v>
      </c>
      <c r="F152" s="13">
        <v>0.27351999999999999</v>
      </c>
      <c r="G152" s="13">
        <v>0.26594000000000001</v>
      </c>
      <c r="H152" s="13">
        <v>0.28893000000000002</v>
      </c>
      <c r="I152" s="69">
        <v>0.24002999999999999</v>
      </c>
      <c r="J152" s="69">
        <v>0.23641000000000001</v>
      </c>
      <c r="K152" s="69">
        <v>0.26795999999999998</v>
      </c>
      <c r="L152" s="69">
        <v>0.27728999999999998</v>
      </c>
      <c r="M152" s="69">
        <v>0.30342999999999998</v>
      </c>
      <c r="N152" s="69">
        <v>0.33054</v>
      </c>
      <c r="O152" s="69">
        <v>0.36085</v>
      </c>
      <c r="P152" s="13">
        <v>0.40650999999999998</v>
      </c>
    </row>
    <row r="153" spans="1:16" x14ac:dyDescent="0.3">
      <c r="A153" s="67" t="s">
        <v>715</v>
      </c>
      <c r="B153" s="67" t="s">
        <v>716</v>
      </c>
      <c r="C153" s="69">
        <v>68264181544</v>
      </c>
      <c r="D153" s="69">
        <v>0.13602</v>
      </c>
      <c r="E153" s="69">
        <v>0.14734</v>
      </c>
      <c r="F153" s="13">
        <v>0.13550999999999999</v>
      </c>
      <c r="G153" s="13">
        <v>0.13274</v>
      </c>
      <c r="H153" s="13">
        <v>0.13342000000000001</v>
      </c>
      <c r="I153" s="69">
        <v>0.10878</v>
      </c>
      <c r="J153" s="69">
        <v>0.10732</v>
      </c>
      <c r="K153" s="69">
        <v>0.12179</v>
      </c>
      <c r="L153" s="69">
        <v>0.12922</v>
      </c>
      <c r="M153" s="69">
        <v>0.14493</v>
      </c>
      <c r="N153" s="69">
        <v>0.15110999999999999</v>
      </c>
      <c r="O153" s="69">
        <v>0.16792000000000001</v>
      </c>
      <c r="P153" s="13">
        <v>0.19286</v>
      </c>
    </row>
    <row r="154" spans="1:16" x14ac:dyDescent="0.3">
      <c r="A154" s="67" t="s">
        <v>717</v>
      </c>
      <c r="B154" s="67" t="s">
        <v>718</v>
      </c>
      <c r="C154" s="69">
        <v>68264181544</v>
      </c>
      <c r="D154" s="69">
        <v>0.21604999999999999</v>
      </c>
      <c r="E154" s="69">
        <v>0.23863000000000001</v>
      </c>
      <c r="F154" s="13">
        <v>0.22433</v>
      </c>
      <c r="G154" s="13">
        <v>0.21856</v>
      </c>
      <c r="H154" s="13">
        <v>0.23629</v>
      </c>
      <c r="I154" s="69">
        <v>0.19681999999999999</v>
      </c>
      <c r="J154" s="69">
        <v>0.19431000000000001</v>
      </c>
      <c r="K154" s="69">
        <v>0.22067000000000001</v>
      </c>
      <c r="L154" s="69">
        <v>0.22866</v>
      </c>
      <c r="M154" s="69">
        <v>0.25058000000000002</v>
      </c>
      <c r="N154" s="69">
        <v>0.28369</v>
      </c>
      <c r="O154" s="69">
        <v>0.30998999999999999</v>
      </c>
      <c r="P154" s="13">
        <v>0.35063</v>
      </c>
    </row>
    <row r="155" spans="1:16" x14ac:dyDescent="0.3">
      <c r="A155" s="67" t="s">
        <v>719</v>
      </c>
      <c r="B155" s="67" t="s">
        <v>720</v>
      </c>
      <c r="C155" s="69">
        <v>68264181544</v>
      </c>
      <c r="D155" s="69">
        <v>0.18887000000000001</v>
      </c>
      <c r="E155" s="69">
        <v>0.20843</v>
      </c>
      <c r="F155" s="69">
        <v>0.19647000000000001</v>
      </c>
      <c r="G155" s="69">
        <v>0.19186</v>
      </c>
      <c r="H155" s="13">
        <v>0.20727999999999999</v>
      </c>
      <c r="I155" s="69">
        <v>0.17313000000000001</v>
      </c>
      <c r="J155" s="69">
        <v>0.17144000000000001</v>
      </c>
      <c r="K155" s="69">
        <v>0.19481999999999999</v>
      </c>
      <c r="L155" s="69">
        <v>0.20222000000000001</v>
      </c>
      <c r="M155" s="69">
        <v>0.2215</v>
      </c>
      <c r="N155" s="69">
        <v>0.25139</v>
      </c>
      <c r="O155" s="69">
        <v>0.27517999999999998</v>
      </c>
      <c r="P155" s="13">
        <v>0.31219000000000002</v>
      </c>
    </row>
    <row r="156" spans="1:16" x14ac:dyDescent="0.3">
      <c r="A156" s="67" t="s">
        <v>721</v>
      </c>
      <c r="B156" s="67" t="s">
        <v>722</v>
      </c>
      <c r="C156" s="69">
        <v>68264181544</v>
      </c>
      <c r="D156" s="69">
        <v>0.21693999999999999</v>
      </c>
      <c r="E156" s="69">
        <v>0.23974999999999999</v>
      </c>
      <c r="F156" s="69">
        <v>0.22511</v>
      </c>
      <c r="G156" s="69">
        <v>0.21918000000000001</v>
      </c>
      <c r="H156" s="69">
        <v>0.23644000000000001</v>
      </c>
      <c r="I156" s="69">
        <v>0.19686999999999999</v>
      </c>
      <c r="J156" s="69">
        <v>0.19403999999999999</v>
      </c>
      <c r="K156" s="69">
        <v>0.22076000000000001</v>
      </c>
      <c r="L156" s="69">
        <v>0.22869999999999999</v>
      </c>
      <c r="M156" s="69">
        <v>0.25042999999999999</v>
      </c>
      <c r="N156" s="69">
        <v>0.2843</v>
      </c>
      <c r="O156" s="69">
        <v>0.31029000000000001</v>
      </c>
      <c r="P156" s="13">
        <v>0.35034999999999999</v>
      </c>
    </row>
    <row r="157" spans="1:16" x14ac:dyDescent="0.3">
      <c r="A157" s="67" t="s">
        <v>723</v>
      </c>
      <c r="B157" s="67" t="s">
        <v>724</v>
      </c>
      <c r="C157" s="69">
        <v>68264181544</v>
      </c>
      <c r="D157" s="69">
        <v>0.26451999999999998</v>
      </c>
      <c r="E157" s="69">
        <v>0.29282999999999998</v>
      </c>
      <c r="F157" s="69">
        <v>0.27426</v>
      </c>
      <c r="G157" s="69">
        <v>0.26645000000000002</v>
      </c>
      <c r="H157" s="69">
        <v>0.28842000000000001</v>
      </c>
      <c r="I157" s="69">
        <v>0.23954</v>
      </c>
      <c r="J157" s="69">
        <v>0.23551</v>
      </c>
      <c r="K157" s="69">
        <v>0.26745000000000002</v>
      </c>
      <c r="L157" s="69">
        <v>0.27672000000000002</v>
      </c>
      <c r="M157" s="69">
        <v>0.30249999999999999</v>
      </c>
      <c r="N157" s="69">
        <v>0.33174999999999999</v>
      </c>
      <c r="O157" s="69">
        <v>0.36171999999999999</v>
      </c>
      <c r="P157" s="13">
        <v>0.40671000000000002</v>
      </c>
    </row>
    <row r="158" spans="1:16" x14ac:dyDescent="0.3">
      <c r="A158" s="67" t="s">
        <v>725</v>
      </c>
      <c r="B158" s="67" t="s">
        <v>726</v>
      </c>
      <c r="C158" s="69">
        <v>68264181544</v>
      </c>
      <c r="D158" s="69">
        <v>0.13483000000000001</v>
      </c>
      <c r="E158" s="69">
        <v>0.14613000000000001</v>
      </c>
      <c r="F158" s="69">
        <v>0.13419</v>
      </c>
      <c r="G158" s="69">
        <v>0.13136999999999999</v>
      </c>
      <c r="H158" s="69">
        <v>0.13186</v>
      </c>
      <c r="I158" s="69">
        <v>0.10736</v>
      </c>
      <c r="J158" s="69">
        <v>0.10577</v>
      </c>
      <c r="K158" s="69">
        <v>0.12021</v>
      </c>
      <c r="L158" s="69">
        <v>0.12742999999999999</v>
      </c>
      <c r="M158" s="69">
        <v>0.14285999999999999</v>
      </c>
      <c r="N158" s="69">
        <v>0.14932999999999999</v>
      </c>
      <c r="O158" s="69">
        <v>0.16582</v>
      </c>
      <c r="P158" s="13">
        <v>0.18997</v>
      </c>
    </row>
    <row r="159" spans="1:16" x14ac:dyDescent="0.3">
      <c r="A159" s="67" t="s">
        <v>727</v>
      </c>
      <c r="B159" s="67" t="s">
        <v>728</v>
      </c>
      <c r="C159" s="69">
        <v>68264181544</v>
      </c>
      <c r="D159" s="69">
        <v>9.8489999999999994E-2</v>
      </c>
      <c r="E159" s="69">
        <v>0.10654</v>
      </c>
      <c r="F159" s="69">
        <v>9.8430000000000004E-2</v>
      </c>
      <c r="G159" s="69">
        <v>9.6610000000000001E-2</v>
      </c>
      <c r="H159" s="13">
        <v>9.7850000000000006E-2</v>
      </c>
      <c r="I159" s="69">
        <v>8.0170000000000005E-2</v>
      </c>
      <c r="J159" s="69">
        <v>7.9289999999999999E-2</v>
      </c>
      <c r="K159" s="69">
        <v>9.0429999999999996E-2</v>
      </c>
      <c r="L159" s="69">
        <v>9.5469999999999999E-2</v>
      </c>
      <c r="M159" s="69">
        <v>0.10693</v>
      </c>
      <c r="N159" s="69">
        <v>0.11172</v>
      </c>
      <c r="O159" s="69">
        <v>0.12479999999999999</v>
      </c>
      <c r="P159" s="13">
        <v>0.14360000000000001</v>
      </c>
    </row>
    <row r="160" spans="1:16" x14ac:dyDescent="0.3">
      <c r="A160" s="67" t="s">
        <v>729</v>
      </c>
      <c r="B160" s="67" t="s">
        <v>730</v>
      </c>
      <c r="C160" s="69">
        <v>68264181544</v>
      </c>
      <c r="D160" s="69">
        <v>0.18992000000000001</v>
      </c>
      <c r="E160" s="69">
        <v>0.20968999999999999</v>
      </c>
      <c r="F160" s="69">
        <v>0.19744</v>
      </c>
      <c r="G160" s="69">
        <v>0.19270999999999999</v>
      </c>
      <c r="H160" s="69">
        <v>0.20777999999999999</v>
      </c>
      <c r="I160" s="69">
        <v>0.17347000000000001</v>
      </c>
      <c r="J160" s="69">
        <v>0.17151</v>
      </c>
      <c r="K160" s="69">
        <v>0.19522999999999999</v>
      </c>
      <c r="L160" s="69">
        <v>0.20257</v>
      </c>
      <c r="M160" s="69">
        <v>0.22173000000000001</v>
      </c>
      <c r="N160" s="69">
        <v>0.25219000000000003</v>
      </c>
      <c r="O160" s="69">
        <v>0.2757</v>
      </c>
      <c r="P160" s="13">
        <v>0.31213000000000002</v>
      </c>
    </row>
    <row r="161" spans="1:16" x14ac:dyDescent="0.3">
      <c r="A161" s="67" t="s">
        <v>731</v>
      </c>
      <c r="B161" s="67" t="s">
        <v>732</v>
      </c>
      <c r="C161" s="69">
        <v>68264181544</v>
      </c>
      <c r="D161" s="69">
        <v>11.413830000000001</v>
      </c>
      <c r="E161" s="69">
        <v>12.00529</v>
      </c>
      <c r="F161" s="69">
        <v>11.73382</v>
      </c>
      <c r="G161" s="69">
        <v>11.68103</v>
      </c>
      <c r="H161" s="69">
        <v>11.79782</v>
      </c>
      <c r="I161" s="69">
        <v>11.541969999999999</v>
      </c>
      <c r="J161" s="69">
        <v>10.67121</v>
      </c>
      <c r="K161" s="69">
        <v>10.85966</v>
      </c>
      <c r="L161" s="69">
        <v>11.07891</v>
      </c>
      <c r="M161" s="69">
        <v>11.29255</v>
      </c>
      <c r="N161" s="69">
        <v>11.417249999999999</v>
      </c>
      <c r="O161" s="69">
        <v>12.25798</v>
      </c>
      <c r="P161" s="13">
        <v>12.60674</v>
      </c>
    </row>
    <row r="162" spans="1:16" x14ac:dyDescent="0.3">
      <c r="A162" s="67" t="s">
        <v>733</v>
      </c>
      <c r="B162" s="67" t="s">
        <v>734</v>
      </c>
      <c r="C162" s="69">
        <v>68264181544</v>
      </c>
      <c r="D162" s="69">
        <v>0.70359000000000005</v>
      </c>
      <c r="E162" s="69">
        <v>0.71675999999999995</v>
      </c>
      <c r="F162" s="69">
        <v>0.65925</v>
      </c>
      <c r="G162" s="69">
        <v>0.65181</v>
      </c>
      <c r="H162" s="69">
        <v>0.61043000000000003</v>
      </c>
      <c r="I162" s="69">
        <v>0.49012</v>
      </c>
      <c r="J162" s="69">
        <v>0.47528999999999999</v>
      </c>
      <c r="K162" s="69">
        <v>0.51956999999999998</v>
      </c>
      <c r="L162" s="69">
        <v>0.54085000000000005</v>
      </c>
      <c r="M162" s="69">
        <v>0.60743000000000003</v>
      </c>
      <c r="N162" s="69">
        <v>0.59558999999999995</v>
      </c>
      <c r="O162" s="69">
        <v>0.65195999999999998</v>
      </c>
      <c r="P162" s="13">
        <v>0.74509999999999998</v>
      </c>
    </row>
    <row r="163" spans="1:16" x14ac:dyDescent="0.3">
      <c r="A163" s="67" t="s">
        <v>735</v>
      </c>
      <c r="B163" s="67" t="s">
        <v>736</v>
      </c>
      <c r="C163" s="69">
        <v>68264181544</v>
      </c>
      <c r="D163" s="69">
        <v>11.487159999999999</v>
      </c>
      <c r="E163" s="69">
        <v>12.07682</v>
      </c>
      <c r="F163" s="69">
        <v>11.80397</v>
      </c>
      <c r="G163" s="69">
        <v>11.74926</v>
      </c>
      <c r="H163" s="69">
        <v>11.86276</v>
      </c>
      <c r="I163" s="69">
        <v>11.620520000000001</v>
      </c>
      <c r="J163" s="69">
        <v>10.74202</v>
      </c>
      <c r="K163" s="69">
        <v>10.926259999999999</v>
      </c>
      <c r="L163" s="69">
        <v>11.142720000000001</v>
      </c>
      <c r="M163" s="69">
        <v>11.354710000000001</v>
      </c>
      <c r="N163" s="69">
        <v>11.47289</v>
      </c>
      <c r="O163" s="69">
        <v>12.313969999999999</v>
      </c>
      <c r="P163" s="13">
        <v>12.659560000000001</v>
      </c>
    </row>
    <row r="164" spans="1:16" x14ac:dyDescent="0.3">
      <c r="A164" s="67" t="s">
        <v>737</v>
      </c>
      <c r="B164" s="67" t="s">
        <v>738</v>
      </c>
      <c r="C164" s="69">
        <v>68264181544</v>
      </c>
      <c r="D164" s="69">
        <v>11.487159999999999</v>
      </c>
      <c r="E164" s="69">
        <v>12.07682</v>
      </c>
      <c r="F164" s="69">
        <v>11.80397</v>
      </c>
      <c r="G164" s="69">
        <v>11.74926</v>
      </c>
      <c r="H164" s="69">
        <v>11.86276</v>
      </c>
      <c r="I164" s="69">
        <v>11.620520000000001</v>
      </c>
      <c r="J164" s="69">
        <v>10.74202</v>
      </c>
      <c r="K164" s="69">
        <v>10.926259999999999</v>
      </c>
      <c r="L164" s="69">
        <v>11.142720000000001</v>
      </c>
      <c r="M164" s="69">
        <v>11.354710000000001</v>
      </c>
      <c r="N164" s="69">
        <v>11.47289</v>
      </c>
      <c r="O164" s="69">
        <v>12.313969999999999</v>
      </c>
      <c r="P164" s="13">
        <v>12.659560000000001</v>
      </c>
    </row>
    <row r="165" spans="1:16" x14ac:dyDescent="0.3">
      <c r="A165" s="67" t="s">
        <v>739</v>
      </c>
      <c r="B165" s="67" t="s">
        <v>740</v>
      </c>
      <c r="C165" s="69">
        <v>68264181544</v>
      </c>
      <c r="D165" s="69">
        <v>1.1811100000000001</v>
      </c>
      <c r="E165" s="69">
        <v>1.2890999999999999</v>
      </c>
      <c r="F165" s="69">
        <v>1.2052400000000001</v>
      </c>
      <c r="G165" s="69">
        <v>1.17049</v>
      </c>
      <c r="H165" s="69">
        <v>1.1924699999999999</v>
      </c>
      <c r="I165" s="69">
        <v>1.0620400000000001</v>
      </c>
      <c r="J165" s="69">
        <v>1.0124299999999999</v>
      </c>
      <c r="K165" s="69">
        <v>1.1284400000000001</v>
      </c>
      <c r="L165" s="69">
        <v>1.17252</v>
      </c>
      <c r="M165" s="69">
        <v>1.2632000000000001</v>
      </c>
      <c r="N165" s="69">
        <v>1.5224899999999999</v>
      </c>
      <c r="O165" s="69">
        <v>1.6791700000000001</v>
      </c>
      <c r="P165" s="13">
        <v>1.82623</v>
      </c>
    </row>
    <row r="166" spans="1:16" x14ac:dyDescent="0.3">
      <c r="A166" s="67" t="s">
        <v>741</v>
      </c>
      <c r="B166" s="67" t="s">
        <v>742</v>
      </c>
      <c r="C166" s="69">
        <v>68264181544</v>
      </c>
      <c r="D166" s="69">
        <v>1.4634400000000001</v>
      </c>
      <c r="E166" s="69">
        <v>1.6015900000000001</v>
      </c>
      <c r="F166" s="69">
        <v>1.4973000000000001</v>
      </c>
      <c r="G166" s="69">
        <v>1.4533400000000001</v>
      </c>
      <c r="H166" s="69">
        <v>1.4880500000000001</v>
      </c>
      <c r="I166" s="69">
        <v>1.32589</v>
      </c>
      <c r="J166" s="69">
        <v>1.2594099999999999</v>
      </c>
      <c r="K166" s="69">
        <v>1.4009199999999999</v>
      </c>
      <c r="L166" s="69">
        <v>1.44739</v>
      </c>
      <c r="M166" s="69">
        <v>1.55166</v>
      </c>
      <c r="N166" s="69">
        <v>1.8088599999999999</v>
      </c>
      <c r="O166" s="69">
        <v>2.0019</v>
      </c>
      <c r="P166" s="13">
        <v>2.1648999999999998</v>
      </c>
    </row>
    <row r="167" spans="1:16" x14ac:dyDescent="0.3">
      <c r="A167" s="67" t="s">
        <v>743</v>
      </c>
      <c r="B167" s="67" t="s">
        <v>744</v>
      </c>
      <c r="C167" s="69">
        <v>68264181544</v>
      </c>
      <c r="D167" s="69">
        <v>10.99572</v>
      </c>
      <c r="E167" s="69">
        <v>11.57827</v>
      </c>
      <c r="F167" s="69">
        <v>11.27059</v>
      </c>
      <c r="G167" s="69">
        <v>11.212260000000001</v>
      </c>
      <c r="H167" s="69">
        <v>11.32549</v>
      </c>
      <c r="I167" s="69">
        <v>10.96827</v>
      </c>
      <c r="J167" s="69">
        <v>10.152799999999999</v>
      </c>
      <c r="K167" s="69">
        <v>10.60553</v>
      </c>
      <c r="L167" s="69">
        <v>10.835140000000001</v>
      </c>
      <c r="M167" s="69">
        <v>11.057359999999999</v>
      </c>
      <c r="N167" s="69">
        <v>11.16802</v>
      </c>
      <c r="O167" s="69">
        <v>11.99567</v>
      </c>
      <c r="P167" s="13">
        <v>12.350519999999999</v>
      </c>
    </row>
    <row r="168" spans="1:16" x14ac:dyDescent="0.3">
      <c r="A168" s="67" t="s">
        <v>745</v>
      </c>
      <c r="B168" s="67" t="s">
        <v>746</v>
      </c>
      <c r="C168" s="69">
        <v>68264181544</v>
      </c>
      <c r="D168" s="69">
        <v>10.99572</v>
      </c>
      <c r="E168" s="69">
        <v>11.57827</v>
      </c>
      <c r="F168" s="69">
        <v>11.27059</v>
      </c>
      <c r="G168" s="69">
        <v>11.212260000000001</v>
      </c>
      <c r="H168" s="69">
        <v>11.32549</v>
      </c>
      <c r="I168" s="69">
        <v>10.96827</v>
      </c>
      <c r="J168" s="69">
        <v>10.152799999999999</v>
      </c>
      <c r="K168" s="69">
        <v>10.60553</v>
      </c>
      <c r="L168" s="69">
        <v>10.835140000000001</v>
      </c>
      <c r="M168" s="69">
        <v>11.057359999999999</v>
      </c>
      <c r="N168" s="69">
        <v>11.16802</v>
      </c>
      <c r="O168" s="69">
        <v>11.99567</v>
      </c>
      <c r="P168" s="13">
        <v>12.350519999999999</v>
      </c>
    </row>
    <row r="169" spans="1:16" x14ac:dyDescent="0.3">
      <c r="A169" s="67" t="s">
        <v>747</v>
      </c>
      <c r="B169" s="67" t="s">
        <v>748</v>
      </c>
      <c r="C169" s="69">
        <v>68264181544</v>
      </c>
      <c r="D169" s="69">
        <v>1.51875</v>
      </c>
      <c r="E169" s="69">
        <v>1.6605099999999999</v>
      </c>
      <c r="F169" s="69">
        <v>1.5551699999999999</v>
      </c>
      <c r="G169" s="69">
        <v>1.50593</v>
      </c>
      <c r="H169" s="69">
        <v>1.53481</v>
      </c>
      <c r="I169" s="69">
        <v>1.3728100000000001</v>
      </c>
      <c r="J169" s="69">
        <v>1.30142</v>
      </c>
      <c r="K169" s="69">
        <v>1.4454400000000001</v>
      </c>
      <c r="L169" s="69">
        <v>1.49396</v>
      </c>
      <c r="M169" s="69">
        <v>1.6018699999999999</v>
      </c>
      <c r="N169" s="69">
        <v>1.8726</v>
      </c>
      <c r="O169" s="69">
        <v>2.0729000000000002</v>
      </c>
      <c r="P169" s="13">
        <v>2.2377199999999999</v>
      </c>
    </row>
    <row r="170" spans="1:16" x14ac:dyDescent="0.3">
      <c r="A170" s="67" t="s">
        <v>749</v>
      </c>
      <c r="B170" s="67" t="s">
        <v>750</v>
      </c>
      <c r="C170" s="69">
        <v>68264181544</v>
      </c>
      <c r="D170" s="69">
        <v>0.81471000000000005</v>
      </c>
      <c r="E170" s="69">
        <v>0.88453999999999999</v>
      </c>
      <c r="F170" s="69">
        <v>0.81532000000000004</v>
      </c>
      <c r="G170" s="69">
        <v>0.79135999999999995</v>
      </c>
      <c r="H170" s="69">
        <v>0.79239000000000004</v>
      </c>
      <c r="I170" s="69">
        <v>0.67701999999999996</v>
      </c>
      <c r="J170" s="69">
        <v>0.64461999999999997</v>
      </c>
      <c r="K170" s="69">
        <v>0.73368</v>
      </c>
      <c r="L170" s="69">
        <v>0.75524000000000002</v>
      </c>
      <c r="M170" s="69">
        <v>0.83057000000000003</v>
      </c>
      <c r="N170" s="69">
        <v>0.88929999999999998</v>
      </c>
      <c r="O170" s="69">
        <v>0.99051999999999996</v>
      </c>
      <c r="P170" s="13">
        <v>1.08175</v>
      </c>
    </row>
    <row r="171" spans="1:16" x14ac:dyDescent="0.3">
      <c r="A171" s="67" t="s">
        <v>751</v>
      </c>
      <c r="B171" s="67" t="s">
        <v>752</v>
      </c>
      <c r="C171" s="69">
        <v>68264181544</v>
      </c>
      <c r="D171" s="69">
        <v>2.3846400000000001</v>
      </c>
      <c r="E171" s="69">
        <v>2.19556</v>
      </c>
      <c r="F171" s="69">
        <v>2.01288</v>
      </c>
      <c r="G171" s="69">
        <v>1.9791000000000001</v>
      </c>
      <c r="H171" s="69">
        <v>1.9890099999999999</v>
      </c>
      <c r="I171" s="69">
        <v>1.66256</v>
      </c>
      <c r="J171" s="69">
        <v>1.5577399999999999</v>
      </c>
      <c r="K171" s="69">
        <v>1.7358899999999999</v>
      </c>
      <c r="L171" s="69">
        <v>1.78087</v>
      </c>
      <c r="M171" s="69">
        <v>1.9630799999999999</v>
      </c>
      <c r="N171" s="69">
        <v>2.0485199999999999</v>
      </c>
      <c r="O171" s="69">
        <v>2.2909600000000001</v>
      </c>
      <c r="P171" s="13">
        <v>2.4998200000000002</v>
      </c>
    </row>
    <row r="172" spans="1:16" x14ac:dyDescent="0.3">
      <c r="A172" s="67" t="s">
        <v>753</v>
      </c>
      <c r="B172" s="67" t="s">
        <v>754</v>
      </c>
      <c r="C172" s="69">
        <v>68264181544</v>
      </c>
      <c r="D172" s="69">
        <v>2.0075799999999999</v>
      </c>
      <c r="E172" s="69">
        <v>1.87819</v>
      </c>
      <c r="F172" s="69">
        <v>1.7211700000000001</v>
      </c>
      <c r="G172" s="69">
        <v>1.6913899999999999</v>
      </c>
      <c r="H172" s="69">
        <v>1.6676500000000001</v>
      </c>
      <c r="I172" s="69">
        <v>1.39723</v>
      </c>
      <c r="J172" s="69">
        <v>1.31545</v>
      </c>
      <c r="K172" s="69">
        <v>1.4719199999999999</v>
      </c>
      <c r="L172" s="69">
        <v>1.5191699999999999</v>
      </c>
      <c r="M172" s="69">
        <v>1.68102</v>
      </c>
      <c r="N172" s="69">
        <v>1.66574</v>
      </c>
      <c r="O172" s="69">
        <v>1.87113</v>
      </c>
      <c r="P172" s="13">
        <v>2.0587300000000002</v>
      </c>
    </row>
    <row r="173" spans="1:16" x14ac:dyDescent="0.3">
      <c r="A173" s="67" t="s">
        <v>755</v>
      </c>
      <c r="B173" s="67" t="s">
        <v>756</v>
      </c>
      <c r="C173" s="69">
        <v>68264181544</v>
      </c>
      <c r="D173" s="69">
        <v>1.06423</v>
      </c>
      <c r="E173" s="69">
        <v>1.1585300000000001</v>
      </c>
      <c r="F173" s="69">
        <v>1.08693</v>
      </c>
      <c r="G173" s="69">
        <v>1.05487</v>
      </c>
      <c r="H173" s="69">
        <v>1.08003</v>
      </c>
      <c r="I173" s="69">
        <v>0.96496999999999999</v>
      </c>
      <c r="J173" s="69">
        <v>0.91913</v>
      </c>
      <c r="K173" s="69">
        <v>1.02572</v>
      </c>
      <c r="L173" s="69">
        <v>1.06742</v>
      </c>
      <c r="M173" s="69">
        <v>1.1550800000000001</v>
      </c>
      <c r="N173" s="69">
        <v>1.3788400000000001</v>
      </c>
      <c r="O173" s="69">
        <v>1.52189</v>
      </c>
      <c r="P173" s="13">
        <v>1.6615500000000001</v>
      </c>
    </row>
    <row r="174" spans="1:16" x14ac:dyDescent="0.3">
      <c r="A174" s="67" t="s">
        <v>757</v>
      </c>
      <c r="B174" s="67" t="s">
        <v>758</v>
      </c>
      <c r="C174" s="69">
        <v>68264181544</v>
      </c>
      <c r="D174" s="69">
        <v>0.78305999999999998</v>
      </c>
      <c r="E174" s="69">
        <v>0.85072999999999999</v>
      </c>
      <c r="F174" s="69">
        <v>0.78420999999999996</v>
      </c>
      <c r="G174" s="69">
        <v>0.76266</v>
      </c>
      <c r="H174" s="69">
        <v>0.76629000000000003</v>
      </c>
      <c r="I174" s="69">
        <v>0.65295000000000003</v>
      </c>
      <c r="J174" s="69">
        <v>0.62263000000000002</v>
      </c>
      <c r="K174" s="69">
        <v>0.71064000000000005</v>
      </c>
      <c r="L174" s="69">
        <v>0.73150000000000004</v>
      </c>
      <c r="M174" s="69">
        <v>0.80406999999999995</v>
      </c>
      <c r="N174" s="69">
        <v>0.86014000000000002</v>
      </c>
      <c r="O174" s="69">
        <v>0.95743</v>
      </c>
      <c r="P174" s="13">
        <v>1.0465800000000001</v>
      </c>
    </row>
    <row r="175" spans="1:16" x14ac:dyDescent="0.3">
      <c r="A175" s="67" t="s">
        <v>759</v>
      </c>
      <c r="B175" s="67" t="s">
        <v>760</v>
      </c>
      <c r="C175" s="69">
        <v>68264181544</v>
      </c>
      <c r="D175" s="69">
        <v>0.53188999999999997</v>
      </c>
      <c r="E175" s="69">
        <v>0.57562999999999998</v>
      </c>
      <c r="F175" s="69">
        <v>0.53069999999999995</v>
      </c>
      <c r="G175" s="69">
        <v>0.51644999999999996</v>
      </c>
      <c r="H175" s="69">
        <v>0.52517999999999998</v>
      </c>
      <c r="I175" s="69">
        <v>0.44757999999999998</v>
      </c>
      <c r="J175" s="69">
        <v>0.42809000000000003</v>
      </c>
      <c r="K175" s="69">
        <v>0.48909000000000002</v>
      </c>
      <c r="L175" s="69">
        <v>0.50770999999999999</v>
      </c>
      <c r="M175" s="69">
        <v>0.56242000000000003</v>
      </c>
      <c r="N175" s="69">
        <v>0.5897</v>
      </c>
      <c r="O175" s="69">
        <v>0.66032999999999997</v>
      </c>
      <c r="P175" s="13">
        <v>0.73111000000000004</v>
      </c>
    </row>
    <row r="176" spans="1:16" x14ac:dyDescent="0.3">
      <c r="A176" s="67" t="s">
        <v>761</v>
      </c>
      <c r="B176" s="67" t="s">
        <v>762</v>
      </c>
      <c r="C176" s="69">
        <v>68264181544</v>
      </c>
      <c r="D176" s="69">
        <v>10.389099999999999</v>
      </c>
      <c r="E176" s="69">
        <v>10.933680000000001</v>
      </c>
      <c r="F176" s="69">
        <v>10.65863</v>
      </c>
      <c r="G176" s="69">
        <v>10.567349999999999</v>
      </c>
      <c r="H176" s="69">
        <v>10.7339</v>
      </c>
      <c r="I176" s="69">
        <v>10.371740000000001</v>
      </c>
      <c r="J176" s="69">
        <v>9.6161799999999999</v>
      </c>
      <c r="K176" s="69">
        <v>10.05148</v>
      </c>
      <c r="L176" s="69">
        <v>10.28708</v>
      </c>
      <c r="M176" s="69">
        <v>10.54</v>
      </c>
      <c r="N176" s="69">
        <v>10.58398</v>
      </c>
      <c r="O176" s="69">
        <v>11.338430000000001</v>
      </c>
      <c r="P176" s="13">
        <v>11.76122</v>
      </c>
    </row>
    <row r="177" spans="1:16" x14ac:dyDescent="0.3">
      <c r="A177" s="67" t="s">
        <v>763</v>
      </c>
      <c r="B177" s="67" t="s">
        <v>764</v>
      </c>
      <c r="C177" s="69">
        <v>68264181544</v>
      </c>
      <c r="D177" s="69">
        <v>10.389099999999999</v>
      </c>
      <c r="E177" s="69">
        <v>10.933680000000001</v>
      </c>
      <c r="F177" s="69">
        <v>10.65863</v>
      </c>
      <c r="G177" s="69">
        <v>10.567349999999999</v>
      </c>
      <c r="H177" s="69">
        <v>10.7339</v>
      </c>
      <c r="I177" s="69">
        <v>10.371740000000001</v>
      </c>
      <c r="J177" s="69">
        <v>9.6161799999999999</v>
      </c>
      <c r="K177" s="69">
        <v>10.05148</v>
      </c>
      <c r="L177" s="69">
        <v>10.28708</v>
      </c>
      <c r="M177" s="69">
        <v>10.54</v>
      </c>
      <c r="N177" s="69">
        <v>10.58398</v>
      </c>
      <c r="O177" s="69">
        <v>11.338430000000001</v>
      </c>
      <c r="P177" s="13">
        <v>11.76122</v>
      </c>
    </row>
    <row r="178" spans="1:16" x14ac:dyDescent="0.3">
      <c r="A178" s="67" t="s">
        <v>765</v>
      </c>
      <c r="B178" s="67" t="s">
        <v>766</v>
      </c>
      <c r="C178" s="69">
        <v>68264181544</v>
      </c>
      <c r="D178" s="69">
        <v>1.0176700000000001</v>
      </c>
      <c r="E178" s="69">
        <v>1.1092599999999999</v>
      </c>
      <c r="F178" s="69">
        <v>1.03844</v>
      </c>
      <c r="G178" s="69">
        <v>1.0101</v>
      </c>
      <c r="H178" s="69">
        <v>1.0394699999999999</v>
      </c>
      <c r="I178" s="69">
        <v>0.92515999999999998</v>
      </c>
      <c r="J178" s="69">
        <v>0.88341999999999998</v>
      </c>
      <c r="K178" s="69">
        <v>0.98723000000000005</v>
      </c>
      <c r="L178" s="69">
        <v>1.0272300000000001</v>
      </c>
      <c r="M178" s="69">
        <v>1.1116299999999999</v>
      </c>
      <c r="N178" s="69">
        <v>1.3259000000000001</v>
      </c>
      <c r="O178" s="69">
        <v>1.4617100000000001</v>
      </c>
      <c r="P178" s="13">
        <v>1.5982700000000001</v>
      </c>
    </row>
    <row r="179" spans="1:16" x14ac:dyDescent="0.3">
      <c r="A179" s="67" t="s">
        <v>767</v>
      </c>
      <c r="B179" s="67" t="s">
        <v>768</v>
      </c>
      <c r="C179" s="69">
        <v>68264181544</v>
      </c>
      <c r="D179" s="69">
        <v>10.8969</v>
      </c>
      <c r="E179" s="69">
        <v>11.44759</v>
      </c>
      <c r="F179" s="69">
        <v>11.208449999999999</v>
      </c>
      <c r="G179" s="69">
        <v>11.121359999999999</v>
      </c>
      <c r="H179" s="69">
        <v>11.295450000000001</v>
      </c>
      <c r="I179" s="69">
        <v>11.047280000000001</v>
      </c>
      <c r="J179" s="69">
        <v>10.221069999999999</v>
      </c>
      <c r="K179" s="69">
        <v>10.415570000000001</v>
      </c>
      <c r="L179" s="69">
        <v>10.635249999999999</v>
      </c>
      <c r="M179" s="69">
        <v>10.878310000000001</v>
      </c>
      <c r="N179" s="69">
        <v>10.961209999999999</v>
      </c>
      <c r="O179" s="69">
        <v>11.745699999999999</v>
      </c>
      <c r="P179" s="13">
        <v>12.148709999999999</v>
      </c>
    </row>
    <row r="180" spans="1:16" x14ac:dyDescent="0.3">
      <c r="A180" s="67" t="s">
        <v>769</v>
      </c>
      <c r="B180" s="67" t="s">
        <v>770</v>
      </c>
      <c r="C180" s="69">
        <v>68264181544</v>
      </c>
      <c r="D180" s="69">
        <v>10.8969</v>
      </c>
      <c r="E180" s="69">
        <v>11.44759</v>
      </c>
      <c r="F180" s="69">
        <v>11.208449999999999</v>
      </c>
      <c r="G180" s="69">
        <v>11.121359999999999</v>
      </c>
      <c r="H180" s="69">
        <v>11.295450000000001</v>
      </c>
      <c r="I180" s="69">
        <v>11.047280000000001</v>
      </c>
      <c r="J180" s="69">
        <v>10.221069999999999</v>
      </c>
      <c r="K180" s="69">
        <v>10.415570000000001</v>
      </c>
      <c r="L180" s="69">
        <v>10.635249999999999</v>
      </c>
      <c r="M180" s="69">
        <v>10.878310000000001</v>
      </c>
      <c r="N180" s="69">
        <v>10.961209999999999</v>
      </c>
      <c r="O180" s="69">
        <v>11.745699999999999</v>
      </c>
      <c r="P180" s="13">
        <v>12.148709999999999</v>
      </c>
    </row>
    <row r="181" spans="1:16" x14ac:dyDescent="0.3">
      <c r="A181" s="67" t="s">
        <v>421</v>
      </c>
      <c r="B181" s="67" t="s">
        <v>422</v>
      </c>
      <c r="C181" s="69">
        <v>65448520492</v>
      </c>
      <c r="D181" s="69"/>
      <c r="E181" s="69"/>
      <c r="F181" s="69"/>
      <c r="G181" s="69"/>
      <c r="H181" s="69"/>
      <c r="I181" s="69"/>
      <c r="J181" s="69"/>
      <c r="K181" s="69"/>
      <c r="L181" s="69"/>
      <c r="M181" s="69"/>
      <c r="N181" s="69"/>
      <c r="O181" s="69"/>
      <c r="P181" s="13"/>
    </row>
    <row r="182" spans="1:16" x14ac:dyDescent="0.3">
      <c r="A182" s="67" t="s">
        <v>783</v>
      </c>
      <c r="B182" s="67" t="s">
        <v>784</v>
      </c>
      <c r="C182" s="69">
        <v>65125400416</v>
      </c>
      <c r="D182" s="69">
        <v>3.8344499999999999</v>
      </c>
      <c r="E182" s="69">
        <v>4.0813100000000002</v>
      </c>
      <c r="F182" s="69">
        <v>4.1621699999999997</v>
      </c>
      <c r="G182" s="69">
        <v>4.18215</v>
      </c>
      <c r="H182" s="69">
        <v>4.1489500000000001</v>
      </c>
      <c r="I182" s="69">
        <v>4.3511100000000003</v>
      </c>
      <c r="J182" s="69">
        <v>4.1707799999999997</v>
      </c>
      <c r="K182" s="69">
        <v>3.9380000000000002</v>
      </c>
      <c r="L182" s="69">
        <v>3.97905</v>
      </c>
      <c r="M182" s="69">
        <v>4.0874199999999998</v>
      </c>
      <c r="N182" s="69">
        <v>3.1469999999999998</v>
      </c>
      <c r="O182" s="69">
        <v>3.3992599999999999</v>
      </c>
      <c r="P182" s="13">
        <v>4.1504799999999999</v>
      </c>
    </row>
    <row r="183" spans="1:16" x14ac:dyDescent="0.3">
      <c r="A183" s="67" t="s">
        <v>423</v>
      </c>
      <c r="B183" s="67" t="s">
        <v>424</v>
      </c>
      <c r="C183" s="69">
        <v>60806387017</v>
      </c>
      <c r="D183" s="69"/>
      <c r="E183" s="69"/>
      <c r="F183" s="69"/>
      <c r="G183" s="69"/>
      <c r="H183" s="69"/>
      <c r="I183" s="69"/>
      <c r="J183" s="69"/>
      <c r="K183" s="69"/>
      <c r="L183" s="69"/>
      <c r="M183" s="69"/>
      <c r="N183" s="69"/>
      <c r="O183" s="69"/>
      <c r="P183" s="13"/>
    </row>
    <row r="184" spans="1:16" x14ac:dyDescent="0.3">
      <c r="A184" s="67" t="s">
        <v>425</v>
      </c>
      <c r="B184" s="67" t="s">
        <v>426</v>
      </c>
      <c r="C184" s="69">
        <v>58101692014</v>
      </c>
      <c r="D184" s="69"/>
      <c r="E184" s="69"/>
      <c r="F184" s="69"/>
      <c r="G184" s="69"/>
      <c r="H184" s="69"/>
      <c r="I184" s="69"/>
      <c r="J184" s="69"/>
      <c r="K184" s="69"/>
      <c r="L184" s="69"/>
      <c r="M184" s="69"/>
      <c r="N184" s="69"/>
      <c r="O184" s="69"/>
      <c r="P184" s="13"/>
    </row>
    <row r="185" spans="1:16" x14ac:dyDescent="0.3">
      <c r="A185" s="67" t="s">
        <v>429</v>
      </c>
      <c r="B185" s="67" t="s">
        <v>430</v>
      </c>
      <c r="C185" s="69">
        <v>56684926330</v>
      </c>
      <c r="D185" s="69"/>
      <c r="E185" s="69"/>
      <c r="F185" s="69"/>
      <c r="G185" s="69"/>
      <c r="H185" s="69"/>
      <c r="I185" s="69"/>
      <c r="J185" s="69"/>
      <c r="K185" s="69"/>
      <c r="L185" s="69"/>
      <c r="M185" s="69"/>
      <c r="N185" s="69"/>
      <c r="O185" s="69"/>
      <c r="P185" s="13"/>
    </row>
    <row r="186" spans="1:16" x14ac:dyDescent="0.3">
      <c r="A186" s="67" t="s">
        <v>771</v>
      </c>
      <c r="B186" s="67" t="s">
        <v>772</v>
      </c>
      <c r="C186" s="69">
        <v>54390653675</v>
      </c>
      <c r="D186" s="69"/>
      <c r="E186" s="69"/>
      <c r="F186" s="69"/>
      <c r="G186" s="69"/>
      <c r="H186" s="69"/>
      <c r="I186" s="69"/>
      <c r="J186" s="69"/>
      <c r="K186" s="69"/>
      <c r="L186" s="69"/>
      <c r="M186" s="69"/>
      <c r="N186" s="69"/>
      <c r="O186" s="69"/>
      <c r="P186" s="13"/>
    </row>
    <row r="187" spans="1:16" x14ac:dyDescent="0.3">
      <c r="A187" s="67" t="s">
        <v>773</v>
      </c>
      <c r="B187" s="67" t="s">
        <v>774</v>
      </c>
      <c r="C187" s="69">
        <v>52096381020</v>
      </c>
      <c r="D187" s="69"/>
      <c r="E187" s="69"/>
      <c r="F187" s="69"/>
      <c r="G187" s="69"/>
      <c r="H187" s="69"/>
      <c r="I187" s="69"/>
      <c r="J187" s="69"/>
      <c r="K187" s="69"/>
      <c r="L187" s="69"/>
      <c r="M187" s="69"/>
      <c r="N187" s="69"/>
      <c r="O187" s="69"/>
      <c r="P187" s="13"/>
    </row>
    <row r="188" spans="1:16" x14ac:dyDescent="0.3">
      <c r="A188" s="67" t="s">
        <v>775</v>
      </c>
      <c r="B188" s="67" t="s">
        <v>776</v>
      </c>
      <c r="C188" s="69">
        <v>50679615336</v>
      </c>
      <c r="D188" s="69"/>
      <c r="E188" s="69"/>
      <c r="F188" s="69"/>
      <c r="G188" s="69"/>
      <c r="H188" s="69"/>
      <c r="I188" s="69"/>
      <c r="J188" s="69"/>
      <c r="K188" s="69"/>
      <c r="L188" s="69"/>
      <c r="M188" s="69"/>
      <c r="N188" s="69"/>
      <c r="O188" s="69"/>
      <c r="P188" s="13"/>
    </row>
    <row r="189" spans="1:16" x14ac:dyDescent="0.3">
      <c r="A189" s="67" t="s">
        <v>777</v>
      </c>
      <c r="B189" s="67" t="s">
        <v>778</v>
      </c>
      <c r="C189" s="69">
        <v>49802108365</v>
      </c>
      <c r="D189" s="69"/>
      <c r="E189" s="69"/>
      <c r="F189" s="69"/>
      <c r="G189" s="69"/>
      <c r="H189" s="69"/>
      <c r="I189" s="69"/>
      <c r="J189" s="69"/>
      <c r="K189" s="69"/>
      <c r="L189" s="69"/>
      <c r="M189" s="69"/>
      <c r="N189" s="69"/>
      <c r="O189" s="69"/>
      <c r="P189" s="13"/>
    </row>
    <row r="190" spans="1:16" x14ac:dyDescent="0.3">
      <c r="A190" s="67" t="s">
        <v>779</v>
      </c>
      <c r="B190" s="67" t="s">
        <v>780</v>
      </c>
      <c r="C190" s="69">
        <v>48385342681</v>
      </c>
      <c r="D190" s="69"/>
      <c r="E190" s="69"/>
      <c r="F190" s="69"/>
      <c r="G190" s="69"/>
      <c r="H190" s="69"/>
      <c r="I190" s="69"/>
      <c r="J190" s="69"/>
      <c r="K190" s="69"/>
      <c r="L190" s="69"/>
      <c r="M190" s="69"/>
      <c r="N190" s="69"/>
      <c r="O190" s="69"/>
      <c r="P190" s="13"/>
    </row>
    <row r="191" spans="1:16" x14ac:dyDescent="0.3">
      <c r="A191" s="67" t="s">
        <v>781</v>
      </c>
      <c r="B191" s="67" t="s">
        <v>782</v>
      </c>
      <c r="C191" s="69">
        <v>46091070026</v>
      </c>
      <c r="D191" s="69"/>
      <c r="E191" s="69"/>
      <c r="F191" s="69"/>
      <c r="G191" s="69"/>
      <c r="H191" s="69"/>
      <c r="I191" s="69"/>
      <c r="J191" s="69"/>
      <c r="K191" s="69"/>
      <c r="L191" s="69"/>
      <c r="M191" s="69"/>
      <c r="N191" s="69"/>
      <c r="O191" s="69"/>
      <c r="P191" s="13"/>
    </row>
    <row r="192" spans="1:16" x14ac:dyDescent="0.3">
      <c r="A192" s="67" t="s">
        <v>785</v>
      </c>
      <c r="B192" s="67" t="s">
        <v>786</v>
      </c>
      <c r="C192" s="69">
        <v>43796797371</v>
      </c>
      <c r="D192" s="69"/>
      <c r="E192" s="69"/>
      <c r="F192" s="69"/>
      <c r="G192" s="69"/>
      <c r="H192" s="69"/>
      <c r="I192" s="69"/>
      <c r="J192" s="69"/>
      <c r="K192" s="69"/>
      <c r="L192" s="69"/>
      <c r="M192" s="69"/>
      <c r="N192" s="69"/>
      <c r="O192" s="69"/>
      <c r="P192" s="13"/>
    </row>
    <row r="193" spans="1:16" x14ac:dyDescent="0.3">
      <c r="A193" s="67" t="s">
        <v>787</v>
      </c>
      <c r="B193" s="67" t="s">
        <v>788</v>
      </c>
      <c r="C193" s="69">
        <v>42380031687</v>
      </c>
      <c r="D193" s="69"/>
      <c r="E193" s="69"/>
      <c r="F193" s="69"/>
      <c r="G193" s="69"/>
      <c r="H193" s="69"/>
      <c r="I193" s="69"/>
      <c r="J193" s="69"/>
      <c r="K193" s="69"/>
      <c r="L193" s="69"/>
      <c r="M193" s="69"/>
      <c r="N193" s="69"/>
      <c r="O193" s="69"/>
      <c r="P193" s="13"/>
    </row>
    <row r="194" spans="1:16" x14ac:dyDescent="0.3">
      <c r="A194" s="67" t="s">
        <v>789</v>
      </c>
      <c r="B194" s="67" t="s">
        <v>790</v>
      </c>
      <c r="C194" s="69">
        <v>41502524715</v>
      </c>
      <c r="D194" s="69"/>
      <c r="E194" s="69"/>
      <c r="F194" s="69"/>
      <c r="G194" s="69"/>
      <c r="H194" s="69"/>
      <c r="I194" s="69"/>
      <c r="J194" s="69"/>
      <c r="K194" s="69"/>
      <c r="L194" s="69"/>
      <c r="M194" s="69"/>
      <c r="N194" s="69"/>
      <c r="O194" s="69"/>
      <c r="P194" s="13"/>
    </row>
    <row r="195" spans="1:16" x14ac:dyDescent="0.3">
      <c r="A195" s="67" t="s">
        <v>791</v>
      </c>
      <c r="B195" s="67" t="s">
        <v>792</v>
      </c>
      <c r="C195" s="69">
        <v>40085759032</v>
      </c>
      <c r="D195" s="69"/>
      <c r="E195" s="69"/>
      <c r="F195" s="69"/>
      <c r="G195" s="69"/>
      <c r="H195" s="69"/>
      <c r="I195" s="69"/>
      <c r="J195" s="69"/>
      <c r="K195" s="69"/>
      <c r="L195" s="69"/>
      <c r="M195" s="69"/>
      <c r="N195" s="69"/>
      <c r="O195" s="69"/>
      <c r="P195" s="13"/>
    </row>
    <row r="196" spans="1:16" x14ac:dyDescent="0.3">
      <c r="A196" s="67" t="s">
        <v>793</v>
      </c>
      <c r="B196" s="67" t="s">
        <v>794</v>
      </c>
      <c r="C196" s="69">
        <v>37791486377</v>
      </c>
      <c r="D196" s="69"/>
      <c r="E196" s="69"/>
      <c r="F196" s="69"/>
      <c r="G196" s="69"/>
      <c r="H196" s="69"/>
      <c r="I196" s="69"/>
      <c r="J196" s="69"/>
      <c r="K196" s="69"/>
      <c r="L196" s="69"/>
      <c r="M196" s="69"/>
      <c r="N196" s="69"/>
      <c r="O196" s="69"/>
      <c r="P196" s="13"/>
    </row>
    <row r="197" spans="1:16" x14ac:dyDescent="0.3">
      <c r="A197" s="67" t="s">
        <v>795</v>
      </c>
      <c r="B197" s="67" t="s">
        <v>796</v>
      </c>
      <c r="C197" s="69">
        <v>35497213721</v>
      </c>
      <c r="D197" s="69"/>
      <c r="E197" s="69"/>
      <c r="F197" s="69"/>
      <c r="G197" s="69"/>
      <c r="H197" s="69"/>
      <c r="I197" s="69"/>
      <c r="J197" s="69"/>
      <c r="K197" s="69"/>
      <c r="L197" s="69"/>
      <c r="M197" s="69"/>
      <c r="N197" s="69"/>
      <c r="O197" s="69"/>
      <c r="P197" s="13"/>
    </row>
    <row r="198" spans="1:16" x14ac:dyDescent="0.3">
      <c r="A198" s="67" t="s">
        <v>797</v>
      </c>
      <c r="B198" s="67" t="s">
        <v>798</v>
      </c>
      <c r="C198" s="69">
        <v>34080448038</v>
      </c>
      <c r="D198" s="69"/>
      <c r="E198" s="69"/>
      <c r="F198" s="69"/>
      <c r="G198" s="69"/>
      <c r="H198" s="69"/>
      <c r="I198" s="69"/>
      <c r="J198" s="69"/>
      <c r="K198" s="69"/>
      <c r="L198" s="69"/>
      <c r="M198" s="69"/>
      <c r="N198" s="69"/>
      <c r="O198" s="69"/>
      <c r="P198" s="13"/>
    </row>
    <row r="199" spans="1:16" x14ac:dyDescent="0.3">
      <c r="A199" s="67" t="s">
        <v>799</v>
      </c>
      <c r="B199" s="67" t="s">
        <v>800</v>
      </c>
      <c r="C199" s="69">
        <v>31786175383</v>
      </c>
      <c r="D199" s="69"/>
      <c r="E199" s="69"/>
      <c r="F199" s="69"/>
      <c r="G199" s="69"/>
      <c r="H199" s="69"/>
      <c r="I199" s="69"/>
      <c r="J199" s="69"/>
      <c r="K199" s="69"/>
      <c r="L199" s="69"/>
      <c r="M199" s="69"/>
      <c r="N199" s="69"/>
      <c r="O199" s="69"/>
      <c r="P199" s="13"/>
    </row>
    <row r="200" spans="1:16" x14ac:dyDescent="0.3">
      <c r="A200" s="67" t="s">
        <v>801</v>
      </c>
      <c r="B200" s="67" t="s">
        <v>802</v>
      </c>
      <c r="C200" s="69">
        <v>29491902727</v>
      </c>
      <c r="D200" s="69"/>
      <c r="E200" s="69"/>
      <c r="F200" s="69"/>
      <c r="G200" s="69"/>
      <c r="H200" s="69"/>
      <c r="I200" s="69"/>
      <c r="J200" s="69"/>
      <c r="K200" s="69"/>
      <c r="L200" s="69"/>
      <c r="M200" s="69"/>
      <c r="N200" s="69"/>
      <c r="O200" s="69"/>
      <c r="P200" s="13"/>
    </row>
    <row r="201" spans="1:16" x14ac:dyDescent="0.3">
      <c r="A201" s="67" t="s">
        <v>803</v>
      </c>
      <c r="B201" s="67" t="s">
        <v>804</v>
      </c>
      <c r="C201" s="69">
        <v>25780864388</v>
      </c>
      <c r="D201" s="69"/>
      <c r="E201" s="69"/>
      <c r="F201" s="69"/>
      <c r="G201" s="69"/>
      <c r="H201" s="69"/>
      <c r="I201" s="69"/>
      <c r="J201" s="69"/>
      <c r="K201" s="69"/>
      <c r="L201" s="69"/>
      <c r="M201" s="69"/>
      <c r="N201" s="69"/>
      <c r="O201" s="69"/>
      <c r="P201" s="13"/>
    </row>
    <row r="202" spans="1:16" x14ac:dyDescent="0.3">
      <c r="A202" s="67" t="s">
        <v>805</v>
      </c>
      <c r="B202" s="67" t="s">
        <v>806</v>
      </c>
      <c r="C202" s="69">
        <v>23486591733</v>
      </c>
      <c r="D202" s="69"/>
      <c r="E202" s="69"/>
      <c r="F202" s="69"/>
      <c r="G202" s="69"/>
      <c r="H202" s="69"/>
      <c r="I202" s="69"/>
      <c r="J202" s="69"/>
      <c r="K202" s="69"/>
      <c r="L202" s="69"/>
      <c r="M202" s="69"/>
      <c r="N202" s="69"/>
      <c r="O202" s="69"/>
      <c r="P202" s="13"/>
    </row>
    <row r="203" spans="1:16" x14ac:dyDescent="0.3">
      <c r="A203" s="67" t="s">
        <v>807</v>
      </c>
      <c r="B203" s="67" t="s">
        <v>808</v>
      </c>
      <c r="C203" s="69">
        <v>17481280739</v>
      </c>
      <c r="D203" s="69"/>
      <c r="E203" s="69"/>
      <c r="F203" s="69"/>
      <c r="G203" s="69"/>
      <c r="H203" s="69"/>
      <c r="I203" s="69"/>
      <c r="J203" s="69"/>
      <c r="K203" s="69"/>
      <c r="L203" s="69"/>
      <c r="M203" s="69"/>
      <c r="N203" s="69"/>
      <c r="O203" s="69"/>
      <c r="P203" s="13"/>
    </row>
    <row r="204" spans="1:16" x14ac:dyDescent="0.3">
      <c r="A204" s="67" t="s">
        <v>809</v>
      </c>
      <c r="B204" s="67" t="s">
        <v>810</v>
      </c>
      <c r="C204" s="69">
        <v>7442324724</v>
      </c>
      <c r="D204" s="69">
        <v>0.84743000000000002</v>
      </c>
      <c r="E204" s="69">
        <v>0.91454999999999997</v>
      </c>
      <c r="F204" s="69">
        <v>0.83504</v>
      </c>
      <c r="G204" s="69">
        <v>0.81979999999999997</v>
      </c>
      <c r="H204" s="69">
        <v>0.77115</v>
      </c>
      <c r="I204" s="69">
        <v>0.66010999999999997</v>
      </c>
      <c r="J204" s="69">
        <v>0.63980000000000004</v>
      </c>
      <c r="K204" s="69">
        <v>0.71338999999999997</v>
      </c>
      <c r="L204" s="69">
        <v>0.74580999999999997</v>
      </c>
      <c r="M204" s="69">
        <v>0.82552999999999999</v>
      </c>
      <c r="N204" s="69">
        <v>0.98706000000000005</v>
      </c>
      <c r="O204" s="69">
        <v>1.0766800000000001</v>
      </c>
      <c r="P204" s="13">
        <v>1.19068</v>
      </c>
    </row>
    <row r="205" spans="1:16" x14ac:dyDescent="0.3">
      <c r="A205" s="67" t="s">
        <v>5560</v>
      </c>
      <c r="B205" s="67" t="s">
        <v>5561</v>
      </c>
      <c r="C205" s="69">
        <v>2871266698</v>
      </c>
      <c r="D205" s="69"/>
      <c r="E205" s="69">
        <v>5.5350099999999998</v>
      </c>
      <c r="F205" s="69"/>
      <c r="G205" s="69">
        <v>1.4881500000000001</v>
      </c>
      <c r="H205" s="69"/>
      <c r="I205" s="69"/>
      <c r="J205" s="69">
        <v>0.52329999999999999</v>
      </c>
      <c r="K205" s="69"/>
      <c r="L205" s="69"/>
      <c r="M205" s="69">
        <v>2.2088800000000002</v>
      </c>
      <c r="N205" s="69"/>
      <c r="O205" s="69"/>
      <c r="P205" s="13">
        <v>2.8464999999999998</v>
      </c>
    </row>
    <row r="206" spans="1:16" x14ac:dyDescent="0.3">
      <c r="A206" s="67" t="s">
        <v>815</v>
      </c>
      <c r="B206" s="67" t="s">
        <v>816</v>
      </c>
      <c r="C206" s="69">
        <v>1101997000</v>
      </c>
      <c r="D206" s="69"/>
      <c r="E206" s="69"/>
      <c r="F206" s="69"/>
      <c r="G206" s="69"/>
      <c r="H206" s="69"/>
      <c r="I206" s="69"/>
      <c r="J206" s="69"/>
      <c r="K206" s="69"/>
      <c r="L206" s="69"/>
      <c r="M206" s="69"/>
      <c r="N206" s="69"/>
      <c r="O206" s="69"/>
      <c r="P206" s="13"/>
    </row>
    <row r="207" spans="1:16" x14ac:dyDescent="0.3">
      <c r="A207" s="67" t="s">
        <v>821</v>
      </c>
      <c r="B207" s="67" t="s">
        <v>822</v>
      </c>
      <c r="C207" s="69">
        <v>988355462</v>
      </c>
      <c r="D207" s="69"/>
      <c r="E207" s="69"/>
      <c r="F207" s="69"/>
      <c r="G207" s="69"/>
      <c r="H207" s="69"/>
      <c r="I207" s="69"/>
      <c r="J207" s="69"/>
      <c r="K207" s="69"/>
      <c r="L207" s="69"/>
      <c r="M207" s="69"/>
      <c r="N207" s="69"/>
      <c r="O207" s="69"/>
      <c r="P207" s="13"/>
    </row>
    <row r="208" spans="1:16" x14ac:dyDescent="0.3">
      <c r="A208" s="67" t="s">
        <v>4758</v>
      </c>
      <c r="B208" s="67" t="s">
        <v>4759</v>
      </c>
      <c r="C208" s="69">
        <v>849786458</v>
      </c>
      <c r="D208" s="69"/>
      <c r="E208" s="69">
        <v>0.24904999999999999</v>
      </c>
      <c r="F208" s="69">
        <v>0.22853999999999999</v>
      </c>
      <c r="G208" s="69">
        <v>0.22742999999999999</v>
      </c>
      <c r="H208" s="69">
        <v>0.23549999999999999</v>
      </c>
      <c r="I208" s="69">
        <v>0.17677999999999999</v>
      </c>
      <c r="J208" s="69">
        <v>0.18894</v>
      </c>
      <c r="K208" s="69">
        <v>0.20654</v>
      </c>
      <c r="L208" s="69">
        <v>0.22864000000000001</v>
      </c>
      <c r="M208" s="69">
        <v>0.25198999999999999</v>
      </c>
      <c r="N208" s="69">
        <v>0.25785000000000002</v>
      </c>
      <c r="O208" s="69">
        <v>0.30110999999999999</v>
      </c>
      <c r="P208" s="13">
        <v>0.29682999999999998</v>
      </c>
    </row>
    <row r="209" spans="1:16" x14ac:dyDescent="0.3">
      <c r="A209" s="67" t="s">
        <v>819</v>
      </c>
      <c r="B209" s="67" t="s">
        <v>820</v>
      </c>
      <c r="C209" s="69">
        <v>848462340</v>
      </c>
      <c r="D209" s="69">
        <v>0.22631000000000001</v>
      </c>
      <c r="E209" s="69">
        <v>0.24321999999999999</v>
      </c>
      <c r="F209" s="69">
        <v>0.22283</v>
      </c>
      <c r="G209" s="69">
        <v>0.21493999999999999</v>
      </c>
      <c r="H209" s="69">
        <v>0.21390000000000001</v>
      </c>
      <c r="I209" s="69">
        <v>0.1804</v>
      </c>
      <c r="J209" s="69">
        <v>0.17874000000000001</v>
      </c>
      <c r="K209" s="69">
        <v>0.20646999999999999</v>
      </c>
      <c r="L209" s="69">
        <v>0.21479999999999999</v>
      </c>
      <c r="M209" s="69">
        <v>0.23474</v>
      </c>
      <c r="N209" s="69">
        <v>0.25252000000000002</v>
      </c>
      <c r="O209" s="69">
        <v>0.27526</v>
      </c>
      <c r="P209" s="13">
        <v>0.31420999999999999</v>
      </c>
    </row>
    <row r="210" spans="1:16" x14ac:dyDescent="0.3">
      <c r="A210" s="67" t="s">
        <v>811</v>
      </c>
      <c r="B210" s="67" t="s">
        <v>812</v>
      </c>
      <c r="C210" s="69">
        <v>842114000</v>
      </c>
      <c r="D210" s="69"/>
      <c r="E210" s="69"/>
      <c r="F210" s="13"/>
      <c r="G210" s="13"/>
      <c r="H210" s="13"/>
      <c r="I210" s="13"/>
      <c r="J210" s="13">
        <v>0.11927</v>
      </c>
      <c r="K210" s="13">
        <v>0.12934999999999999</v>
      </c>
      <c r="L210" s="13">
        <v>0.13986000000000001</v>
      </c>
      <c r="M210" s="13">
        <v>0.157</v>
      </c>
      <c r="N210" s="13">
        <v>0.16131000000000001</v>
      </c>
      <c r="O210" s="13"/>
      <c r="P210" s="13"/>
    </row>
    <row r="211" spans="1:16" x14ac:dyDescent="0.3">
      <c r="A211" s="67" t="s">
        <v>813</v>
      </c>
      <c r="B211" s="67" t="s">
        <v>814</v>
      </c>
      <c r="C211" s="69">
        <v>698366589</v>
      </c>
      <c r="D211" s="69"/>
      <c r="E211" s="69"/>
      <c r="F211" s="13"/>
      <c r="G211" s="13"/>
      <c r="H211" s="13"/>
      <c r="I211" s="13"/>
      <c r="J211" s="13">
        <v>0.11069</v>
      </c>
      <c r="K211" s="13"/>
      <c r="L211" s="13"/>
      <c r="M211" s="13">
        <v>0.14756</v>
      </c>
      <c r="N211" s="13"/>
      <c r="O211" s="13"/>
      <c r="P211" s="13"/>
    </row>
    <row r="212" spans="1:16" x14ac:dyDescent="0.3">
      <c r="A212" s="67" t="s">
        <v>825</v>
      </c>
      <c r="B212" s="67" t="s">
        <v>826</v>
      </c>
      <c r="C212" s="69">
        <v>610634000</v>
      </c>
      <c r="D212" s="69"/>
      <c r="E212" s="69"/>
      <c r="F212" s="13"/>
      <c r="G212" s="13"/>
      <c r="H212" s="13"/>
      <c r="I212" s="13"/>
      <c r="J212" s="13"/>
      <c r="K212" s="13"/>
      <c r="L212" s="13"/>
      <c r="M212" s="13"/>
      <c r="N212" s="13"/>
      <c r="O212" s="13"/>
      <c r="P212" s="13"/>
    </row>
    <row r="213" spans="1:16" x14ac:dyDescent="0.3">
      <c r="A213" s="67" t="s">
        <v>905</v>
      </c>
      <c r="B213" s="67" t="s">
        <v>906</v>
      </c>
      <c r="C213" s="69">
        <v>561674287</v>
      </c>
      <c r="D213" s="69"/>
      <c r="E213" s="69"/>
      <c r="F213" s="69"/>
      <c r="G213" s="69">
        <v>0.29166999999999998</v>
      </c>
      <c r="H213" s="13"/>
      <c r="I213" s="13"/>
      <c r="J213" s="13">
        <v>6.5479999999999997E-2</v>
      </c>
      <c r="K213" s="13"/>
      <c r="L213" s="13"/>
      <c r="M213" s="13">
        <v>7.6090000000000005E-2</v>
      </c>
      <c r="N213" s="13"/>
      <c r="O213" s="13"/>
      <c r="P213" s="13">
        <v>9.9180000000000004E-2</v>
      </c>
    </row>
    <row r="214" spans="1:16" x14ac:dyDescent="0.3">
      <c r="A214" s="67" t="s">
        <v>833</v>
      </c>
      <c r="B214" s="67" t="s">
        <v>834</v>
      </c>
      <c r="C214" s="69">
        <v>524803255</v>
      </c>
      <c r="D214" s="69"/>
      <c r="E214" s="69"/>
      <c r="F214" s="69"/>
      <c r="G214" s="69"/>
      <c r="H214" s="13"/>
      <c r="I214" s="13"/>
      <c r="J214" s="13"/>
      <c r="K214" s="13"/>
      <c r="L214" s="13"/>
      <c r="M214" s="13"/>
      <c r="N214" s="13"/>
      <c r="O214" s="13"/>
      <c r="P214" s="13"/>
    </row>
    <row r="215" spans="1:16" x14ac:dyDescent="0.3">
      <c r="A215" s="67" t="s">
        <v>907</v>
      </c>
      <c r="B215" s="67" t="s">
        <v>908</v>
      </c>
      <c r="C215" s="69">
        <v>517690754</v>
      </c>
      <c r="D215" s="69">
        <v>0.27176</v>
      </c>
      <c r="E215" s="69"/>
      <c r="F215" s="69"/>
      <c r="G215" s="69">
        <v>0.29166999999999998</v>
      </c>
      <c r="H215" s="13"/>
      <c r="I215" s="13"/>
      <c r="J215" s="13">
        <v>6.5479999999999997E-2</v>
      </c>
      <c r="K215" s="13"/>
      <c r="L215" s="13"/>
      <c r="M215" s="13">
        <v>7.6090000000000005E-2</v>
      </c>
      <c r="N215" s="13"/>
      <c r="O215" s="13"/>
      <c r="P215" s="13">
        <v>9.9180000000000004E-2</v>
      </c>
    </row>
    <row r="216" spans="1:16" x14ac:dyDescent="0.3">
      <c r="A216" s="67" t="s">
        <v>837</v>
      </c>
      <c r="B216" s="67" t="s">
        <v>838</v>
      </c>
      <c r="C216" s="69">
        <v>476069537</v>
      </c>
      <c r="D216" s="69"/>
      <c r="E216" s="69"/>
      <c r="F216" s="69"/>
      <c r="G216" s="69"/>
      <c r="H216" s="13"/>
      <c r="I216" s="13"/>
      <c r="J216" s="13"/>
      <c r="K216" s="13"/>
      <c r="L216" s="13"/>
      <c r="M216" s="13"/>
      <c r="N216" s="13"/>
      <c r="O216" s="13"/>
      <c r="P216" s="13"/>
    </row>
    <row r="217" spans="1:16" x14ac:dyDescent="0.3">
      <c r="A217" s="67" t="s">
        <v>817</v>
      </c>
      <c r="B217" s="67" t="s">
        <v>818</v>
      </c>
      <c r="C217" s="69">
        <v>454610697</v>
      </c>
      <c r="D217" s="69"/>
      <c r="E217" s="69"/>
      <c r="F217" s="69"/>
      <c r="G217" s="69"/>
      <c r="H217" s="13"/>
      <c r="I217" s="13">
        <v>0.10417999999999999</v>
      </c>
      <c r="J217" s="13">
        <v>0.10922</v>
      </c>
      <c r="K217" s="13">
        <v>0.11917</v>
      </c>
      <c r="L217" s="13">
        <v>0.14052999999999999</v>
      </c>
      <c r="M217" s="13">
        <v>0.15046000000000001</v>
      </c>
      <c r="N217" s="13">
        <v>0.15054000000000001</v>
      </c>
      <c r="O217" s="13">
        <v>0.17263999999999999</v>
      </c>
      <c r="P217" s="13"/>
    </row>
    <row r="218" spans="1:16" x14ac:dyDescent="0.3">
      <c r="A218" s="67" t="s">
        <v>843</v>
      </c>
      <c r="B218" s="67" t="s">
        <v>844</v>
      </c>
      <c r="C218" s="69">
        <v>441813725</v>
      </c>
      <c r="D218" s="69">
        <v>0.30507000000000001</v>
      </c>
      <c r="E218" s="69">
        <v>0.33567999999999998</v>
      </c>
      <c r="F218" s="69">
        <v>0.30686000000000002</v>
      </c>
      <c r="G218" s="69">
        <v>0.29436000000000001</v>
      </c>
      <c r="H218" s="13">
        <v>0.29475000000000001</v>
      </c>
      <c r="I218" s="13">
        <v>0.25280000000000002</v>
      </c>
      <c r="J218" s="13">
        <v>0.24504999999999999</v>
      </c>
      <c r="K218" s="13">
        <v>0.2787</v>
      </c>
      <c r="L218" s="13">
        <v>0.28603000000000001</v>
      </c>
      <c r="M218" s="13">
        <v>0.31333</v>
      </c>
      <c r="N218" s="13">
        <v>0.33217000000000002</v>
      </c>
      <c r="O218" s="13">
        <v>0.36493999999999999</v>
      </c>
      <c r="P218" s="13">
        <v>0.40861999999999998</v>
      </c>
    </row>
    <row r="219" spans="1:16" x14ac:dyDescent="0.3">
      <c r="A219" s="67" t="s">
        <v>823</v>
      </c>
      <c r="B219" s="67" t="s">
        <v>824</v>
      </c>
      <c r="C219" s="69">
        <v>431102764</v>
      </c>
      <c r="D219" s="69"/>
      <c r="E219" s="69"/>
      <c r="F219" s="69"/>
      <c r="G219" s="69"/>
      <c r="H219" s="13"/>
      <c r="I219" s="13">
        <v>0.10983999999999999</v>
      </c>
      <c r="J219" s="13"/>
      <c r="K219" s="13"/>
      <c r="L219" s="13">
        <v>0.13955000000000001</v>
      </c>
      <c r="M219" s="13"/>
      <c r="N219" s="13"/>
      <c r="O219" s="13"/>
      <c r="P219" s="13"/>
    </row>
    <row r="220" spans="1:16" x14ac:dyDescent="0.3">
      <c r="A220" s="67" t="s">
        <v>827</v>
      </c>
      <c r="B220" s="67" t="s">
        <v>828</v>
      </c>
      <c r="C220" s="69">
        <v>366844952</v>
      </c>
      <c r="D220" s="69"/>
      <c r="E220" s="69"/>
      <c r="F220" s="69"/>
      <c r="G220" s="69"/>
      <c r="H220" s="13">
        <v>0.14437</v>
      </c>
      <c r="I220" s="13"/>
      <c r="J220" s="13">
        <v>0.11068</v>
      </c>
      <c r="K220" s="13"/>
      <c r="L220" s="13"/>
      <c r="M220" s="13"/>
      <c r="N220" s="13"/>
      <c r="O220" s="13"/>
      <c r="P220" s="13"/>
    </row>
    <row r="221" spans="1:16" x14ac:dyDescent="0.3">
      <c r="A221" s="67" t="s">
        <v>859</v>
      </c>
      <c r="B221" s="67" t="s">
        <v>860</v>
      </c>
      <c r="C221" s="69">
        <v>314357024</v>
      </c>
      <c r="D221" s="69">
        <v>0.35077000000000003</v>
      </c>
      <c r="E221" s="69">
        <v>0.37808999999999998</v>
      </c>
      <c r="F221" s="69">
        <v>0.34838000000000002</v>
      </c>
      <c r="G221" s="69">
        <v>0.34003</v>
      </c>
      <c r="H221" s="13">
        <v>0.34164</v>
      </c>
      <c r="I221" s="13">
        <v>0.28711999999999999</v>
      </c>
      <c r="J221" s="13">
        <v>0.27912999999999999</v>
      </c>
      <c r="K221" s="13">
        <v>0.31916</v>
      </c>
      <c r="L221" s="13">
        <v>0.33648</v>
      </c>
      <c r="M221" s="13">
        <v>0.36675000000000002</v>
      </c>
      <c r="N221" s="13">
        <v>0.37902000000000002</v>
      </c>
      <c r="O221" s="13">
        <v>0.42509000000000002</v>
      </c>
      <c r="P221" s="13">
        <v>0.46912999999999999</v>
      </c>
    </row>
    <row r="222" spans="1:16" x14ac:dyDescent="0.3">
      <c r="A222" s="67" t="s">
        <v>831</v>
      </c>
      <c r="B222" s="67" t="s">
        <v>832</v>
      </c>
      <c r="C222" s="69">
        <v>297615579</v>
      </c>
      <c r="D222" s="69">
        <v>0.27644000000000002</v>
      </c>
      <c r="E222" s="69"/>
      <c r="F222" s="69"/>
      <c r="G222" s="69">
        <v>0.23641000000000001</v>
      </c>
      <c r="H222" s="13"/>
      <c r="I222" s="13"/>
      <c r="J222" s="13">
        <v>9.7600000000000006E-2</v>
      </c>
      <c r="K222" s="13"/>
      <c r="L222" s="13"/>
      <c r="M222" s="13">
        <v>0.14756</v>
      </c>
      <c r="N222" s="13"/>
      <c r="O222" s="13"/>
      <c r="P222" s="13">
        <v>0.58328000000000002</v>
      </c>
    </row>
    <row r="223" spans="1:16" x14ac:dyDescent="0.3">
      <c r="A223" s="67" t="s">
        <v>5181</v>
      </c>
      <c r="B223" s="67" t="s">
        <v>5182</v>
      </c>
      <c r="C223" s="69">
        <v>283552980</v>
      </c>
      <c r="D223" s="69">
        <v>0.22758</v>
      </c>
      <c r="E223" s="69">
        <v>0.24964</v>
      </c>
      <c r="F223" s="69">
        <v>0.22408</v>
      </c>
      <c r="G223" s="69">
        <v>0.21814</v>
      </c>
      <c r="H223" s="13">
        <v>0.21904999999999999</v>
      </c>
      <c r="I223" s="13">
        <v>0.18759000000000001</v>
      </c>
      <c r="J223" s="13">
        <v>0.17066999999999999</v>
      </c>
      <c r="K223" s="13">
        <v>0.20871000000000001</v>
      </c>
      <c r="L223" s="13"/>
      <c r="M223" s="13"/>
      <c r="N223" s="13"/>
      <c r="O223" s="13"/>
      <c r="P223" s="13"/>
    </row>
    <row r="224" spans="1:16" x14ac:dyDescent="0.3">
      <c r="A224" s="67" t="s">
        <v>963</v>
      </c>
      <c r="B224" s="67" t="s">
        <v>964</v>
      </c>
      <c r="C224" s="69">
        <v>280258298</v>
      </c>
      <c r="D224" s="69">
        <v>0.24221999999999999</v>
      </c>
      <c r="E224" s="69"/>
      <c r="F224" s="69"/>
      <c r="G224" s="69">
        <v>0.22225</v>
      </c>
      <c r="H224" s="13"/>
      <c r="I224" s="13"/>
      <c r="J224" s="13">
        <v>5.9589999999999997E-2</v>
      </c>
      <c r="K224" s="13"/>
      <c r="L224" s="13"/>
      <c r="M224" s="13">
        <v>7.782E-2</v>
      </c>
      <c r="N224" s="13"/>
      <c r="O224" s="13"/>
      <c r="P224" s="13">
        <v>9.9849999999999994E-2</v>
      </c>
    </row>
    <row r="225" spans="1:16" x14ac:dyDescent="0.3">
      <c r="A225" s="67" t="s">
        <v>857</v>
      </c>
      <c r="B225" s="67" t="s">
        <v>858</v>
      </c>
      <c r="C225" s="69">
        <v>278545766</v>
      </c>
      <c r="D225" s="69"/>
      <c r="E225" s="69"/>
      <c r="F225" s="69"/>
      <c r="G225" s="69"/>
      <c r="H225" s="13"/>
      <c r="I225" s="13"/>
      <c r="J225" s="13"/>
      <c r="K225" s="13"/>
      <c r="L225" s="13"/>
      <c r="M225" s="13">
        <v>4.3044700000000002</v>
      </c>
      <c r="N225" s="13">
        <v>4.3750200000000001</v>
      </c>
      <c r="O225" s="13">
        <v>4.7832499999999998</v>
      </c>
      <c r="P225" s="13">
        <v>5.4005799999999997</v>
      </c>
    </row>
    <row r="226" spans="1:16" x14ac:dyDescent="0.3">
      <c r="A226" s="67" t="s">
        <v>835</v>
      </c>
      <c r="B226" s="67" t="s">
        <v>836</v>
      </c>
      <c r="C226" s="69">
        <v>260186276</v>
      </c>
      <c r="D226" s="69"/>
      <c r="E226" s="69"/>
      <c r="F226" s="69"/>
      <c r="G226" s="69"/>
      <c r="H226" s="13"/>
      <c r="I226" s="13">
        <v>0.10398</v>
      </c>
      <c r="J226" s="13"/>
      <c r="K226" s="13"/>
      <c r="L226" s="13">
        <v>0.13300000000000001</v>
      </c>
      <c r="M226" s="13">
        <v>0.16034000000000001</v>
      </c>
      <c r="N226" s="13"/>
      <c r="O226" s="13"/>
      <c r="P226" s="13"/>
    </row>
    <row r="227" spans="1:16" x14ac:dyDescent="0.3">
      <c r="A227" s="67" t="s">
        <v>890</v>
      </c>
      <c r="B227" s="67" t="s">
        <v>891</v>
      </c>
      <c r="C227" s="69">
        <v>257194932</v>
      </c>
      <c r="D227" s="69">
        <v>2.1608800000000001</v>
      </c>
      <c r="E227" s="69">
        <v>2.3426999999999998</v>
      </c>
      <c r="F227" s="69">
        <v>2.1903899999999998</v>
      </c>
      <c r="G227" s="69">
        <v>2.1486200000000002</v>
      </c>
      <c r="H227" s="13">
        <v>2.1851600000000002</v>
      </c>
      <c r="I227" s="13">
        <v>1.90543</v>
      </c>
      <c r="J227" s="13">
        <v>1.84375</v>
      </c>
      <c r="K227" s="13">
        <v>2.0186700000000002</v>
      </c>
      <c r="L227" s="13">
        <v>2.1267</v>
      </c>
      <c r="M227" s="13">
        <v>2.3035700000000001</v>
      </c>
      <c r="N227" s="13">
        <v>2.3387799999999999</v>
      </c>
      <c r="O227" s="13">
        <v>2.5574499999999998</v>
      </c>
      <c r="P227" s="13">
        <v>2.8056899999999998</v>
      </c>
    </row>
    <row r="228" spans="1:16" x14ac:dyDescent="0.3">
      <c r="A228" s="67" t="s">
        <v>865</v>
      </c>
      <c r="B228" s="67" t="s">
        <v>866</v>
      </c>
      <c r="C228" s="69">
        <v>254069664</v>
      </c>
      <c r="D228" s="69">
        <v>2.7347299999999999</v>
      </c>
      <c r="E228" s="69">
        <v>2.9553500000000001</v>
      </c>
      <c r="F228" s="69">
        <v>2.75177</v>
      </c>
      <c r="G228" s="69">
        <v>2.70208</v>
      </c>
      <c r="H228" s="13">
        <v>2.7344900000000001</v>
      </c>
      <c r="I228" s="13">
        <v>2.3993199999999999</v>
      </c>
      <c r="J228" s="13">
        <v>2.31297</v>
      </c>
      <c r="K228" s="13">
        <v>2.5637599999999998</v>
      </c>
      <c r="L228" s="13">
        <v>2.6519200000000001</v>
      </c>
      <c r="M228" s="13">
        <v>2.8763999999999998</v>
      </c>
      <c r="N228" s="13">
        <v>2.9592100000000001</v>
      </c>
      <c r="O228" s="13">
        <v>3.2089699999999999</v>
      </c>
      <c r="P228" s="13">
        <v>3.5239699999999998</v>
      </c>
    </row>
    <row r="229" spans="1:16" x14ac:dyDescent="0.3">
      <c r="A229" s="67" t="s">
        <v>867</v>
      </c>
      <c r="B229" s="67" t="s">
        <v>868</v>
      </c>
      <c r="C229" s="69">
        <v>248657011</v>
      </c>
      <c r="D229" s="69"/>
      <c r="E229" s="69"/>
      <c r="F229" s="69">
        <v>2.1324200000000002</v>
      </c>
      <c r="G229" s="69">
        <v>2.0952999999999999</v>
      </c>
      <c r="H229" s="13">
        <v>2.1010399999999998</v>
      </c>
      <c r="I229" s="13">
        <v>1.89595</v>
      </c>
      <c r="J229" s="13">
        <v>1.83344</v>
      </c>
      <c r="K229" s="13">
        <v>2.04196</v>
      </c>
      <c r="L229" s="13">
        <v>2.08405</v>
      </c>
      <c r="M229" s="13">
        <v>2.3051499999999998</v>
      </c>
      <c r="N229" s="13">
        <v>2.40035</v>
      </c>
      <c r="O229" s="13">
        <v>2.5773100000000002</v>
      </c>
      <c r="P229" s="13">
        <v>2.8511600000000001</v>
      </c>
    </row>
    <row r="230" spans="1:16" x14ac:dyDescent="0.3">
      <c r="A230" s="67" t="s">
        <v>961</v>
      </c>
      <c r="B230" s="67" t="s">
        <v>962</v>
      </c>
      <c r="C230" s="69">
        <v>242671020</v>
      </c>
      <c r="D230" s="69"/>
      <c r="E230" s="69"/>
      <c r="F230" s="69"/>
      <c r="G230" s="69">
        <v>0.22225</v>
      </c>
      <c r="H230" s="13"/>
      <c r="I230" s="13"/>
      <c r="J230" s="13">
        <v>5.9589999999999997E-2</v>
      </c>
      <c r="K230" s="13"/>
      <c r="L230" s="13"/>
      <c r="M230" s="13">
        <v>7.782E-2</v>
      </c>
      <c r="N230" s="13"/>
      <c r="O230" s="13"/>
      <c r="P230" s="13">
        <v>9.9849999999999994E-2</v>
      </c>
    </row>
    <row r="231" spans="1:16" x14ac:dyDescent="0.3">
      <c r="A231" s="67" t="s">
        <v>855</v>
      </c>
      <c r="B231" s="67" t="s">
        <v>856</v>
      </c>
      <c r="C231" s="69">
        <v>239029145</v>
      </c>
      <c r="D231" s="69"/>
      <c r="E231" s="69"/>
      <c r="F231" s="69"/>
      <c r="G231" s="69">
        <v>2.12019</v>
      </c>
      <c r="H231" s="13">
        <v>2.14194</v>
      </c>
      <c r="I231" s="13">
        <v>1.8647899999999999</v>
      </c>
      <c r="J231" s="13">
        <v>1.7963800000000001</v>
      </c>
      <c r="K231" s="13">
        <v>2.0113099999999999</v>
      </c>
      <c r="L231" s="13">
        <v>2.1130399999999998</v>
      </c>
      <c r="M231" s="13">
        <v>2.2902</v>
      </c>
      <c r="N231" s="13">
        <v>2.3104399999999998</v>
      </c>
      <c r="O231" s="13">
        <v>2.5278299999999998</v>
      </c>
      <c r="P231" s="13">
        <v>2.8036300000000001</v>
      </c>
    </row>
    <row r="232" spans="1:16" x14ac:dyDescent="0.3">
      <c r="A232" s="67" t="s">
        <v>829</v>
      </c>
      <c r="B232" s="67" t="s">
        <v>830</v>
      </c>
      <c r="C232" s="69">
        <v>237446053</v>
      </c>
      <c r="D232" s="69"/>
      <c r="E232" s="69"/>
      <c r="F232" s="13"/>
      <c r="G232" s="13"/>
      <c r="H232" s="13"/>
      <c r="I232" s="13">
        <v>0.10249</v>
      </c>
      <c r="J232" s="13"/>
      <c r="K232" s="13"/>
      <c r="L232" s="13"/>
      <c r="M232" s="13">
        <v>0.16003000000000001</v>
      </c>
      <c r="N232" s="13">
        <v>0.15010000000000001</v>
      </c>
      <c r="O232" s="13"/>
      <c r="P232" s="13"/>
    </row>
    <row r="233" spans="1:16" x14ac:dyDescent="0.3">
      <c r="A233" s="67" t="s">
        <v>871</v>
      </c>
      <c r="B233" s="67" t="s">
        <v>872</v>
      </c>
      <c r="C233" s="69">
        <v>233994273</v>
      </c>
      <c r="D233" s="69">
        <v>1.1754500000000001</v>
      </c>
      <c r="E233" s="69"/>
      <c r="F233" s="13"/>
      <c r="G233" s="13">
        <v>1.1123499999999999</v>
      </c>
      <c r="H233" s="13"/>
      <c r="I233" s="13"/>
      <c r="J233" s="13">
        <v>0.90459000000000001</v>
      </c>
      <c r="K233" s="13"/>
      <c r="L233" s="13"/>
      <c r="M233" s="13">
        <v>1.2302</v>
      </c>
      <c r="N233" s="13"/>
      <c r="O233" s="13"/>
      <c r="P233" s="13">
        <v>1.6146100000000001</v>
      </c>
    </row>
    <row r="234" spans="1:16" x14ac:dyDescent="0.3">
      <c r="A234" s="67" t="s">
        <v>873</v>
      </c>
      <c r="B234" s="67" t="s">
        <v>874</v>
      </c>
      <c r="C234" s="69">
        <v>229521920</v>
      </c>
      <c r="D234" s="69">
        <v>0.41477999999999998</v>
      </c>
      <c r="E234" s="69">
        <v>0.44640000000000002</v>
      </c>
      <c r="F234" s="13">
        <v>0.41098000000000001</v>
      </c>
      <c r="G234" s="13">
        <v>0.40056999999999998</v>
      </c>
      <c r="H234" s="13">
        <v>0.39935999999999999</v>
      </c>
      <c r="I234" s="13">
        <v>0.33637</v>
      </c>
      <c r="J234" s="13">
        <v>0.32607000000000003</v>
      </c>
      <c r="K234" s="13">
        <v>0.37176999999999999</v>
      </c>
      <c r="L234" s="13">
        <v>0.39177000000000001</v>
      </c>
      <c r="M234" s="13">
        <v>0.42603000000000002</v>
      </c>
      <c r="N234" s="13">
        <v>0.43991999999999998</v>
      </c>
      <c r="O234" s="13">
        <v>0.49492000000000003</v>
      </c>
      <c r="P234" s="13">
        <v>0.54608999999999996</v>
      </c>
    </row>
    <row r="235" spans="1:16" x14ac:dyDescent="0.3">
      <c r="A235" s="67" t="s">
        <v>841</v>
      </c>
      <c r="B235" s="67" t="s">
        <v>842</v>
      </c>
      <c r="C235" s="69">
        <v>217796434</v>
      </c>
      <c r="D235" s="69"/>
      <c r="E235" s="69"/>
      <c r="F235" s="13"/>
      <c r="G235" s="13"/>
      <c r="H235" s="13">
        <v>0.13291</v>
      </c>
      <c r="I235" s="13"/>
      <c r="J235" s="13"/>
      <c r="K235" s="13"/>
      <c r="L235" s="13"/>
      <c r="M235" s="13"/>
      <c r="N235" s="13"/>
      <c r="O235" s="13"/>
      <c r="P235" s="13"/>
    </row>
    <row r="236" spans="1:16" x14ac:dyDescent="0.3">
      <c r="A236" s="67" t="s">
        <v>4760</v>
      </c>
      <c r="B236" s="67" t="s">
        <v>879</v>
      </c>
      <c r="C236" s="69">
        <v>210189724</v>
      </c>
      <c r="D236" s="69">
        <v>0.41908000000000001</v>
      </c>
      <c r="E236" s="69"/>
      <c r="F236" s="69"/>
      <c r="G236" s="69">
        <v>0.40415000000000001</v>
      </c>
      <c r="H236" s="13"/>
      <c r="I236" s="13"/>
      <c r="J236" s="13">
        <v>0.32872000000000001</v>
      </c>
      <c r="K236" s="13"/>
      <c r="L236" s="13"/>
      <c r="M236" s="13">
        <v>0.42688999999999999</v>
      </c>
      <c r="N236" s="13"/>
      <c r="O236" s="13"/>
      <c r="P236" s="13">
        <v>0.54744999999999999</v>
      </c>
    </row>
    <row r="237" spans="1:16" x14ac:dyDescent="0.3">
      <c r="A237" s="67" t="s">
        <v>877</v>
      </c>
      <c r="B237" s="67" t="s">
        <v>878</v>
      </c>
      <c r="C237" s="69">
        <v>205857711</v>
      </c>
      <c r="D237" s="69"/>
      <c r="E237" s="69">
        <v>3.1822499999999998</v>
      </c>
      <c r="F237" s="13">
        <v>2.5840800000000002</v>
      </c>
      <c r="G237" s="13">
        <v>2.47939</v>
      </c>
      <c r="H237" s="13">
        <v>2.46448</v>
      </c>
      <c r="I237" s="13">
        <v>2.0914100000000002</v>
      </c>
      <c r="J237" s="13">
        <v>1.96167</v>
      </c>
      <c r="K237" s="13">
        <v>2.18641</v>
      </c>
      <c r="L237" s="13">
        <v>2.2628499999999998</v>
      </c>
      <c r="M237" s="13">
        <v>2.4789099999999999</v>
      </c>
      <c r="N237" s="13">
        <v>2.7551000000000001</v>
      </c>
      <c r="O237" s="13">
        <v>3.22403</v>
      </c>
      <c r="P237" s="13">
        <v>3.9841199999999999</v>
      </c>
    </row>
    <row r="238" spans="1:16" x14ac:dyDescent="0.3">
      <c r="A238" s="67" t="s">
        <v>875</v>
      </c>
      <c r="B238" s="67" t="s">
        <v>876</v>
      </c>
      <c r="C238" s="69">
        <v>203489713</v>
      </c>
      <c r="D238" s="69"/>
      <c r="E238" s="69"/>
      <c r="F238" s="69"/>
      <c r="G238" s="69"/>
      <c r="H238" s="13"/>
      <c r="I238" s="13"/>
      <c r="J238" s="13"/>
      <c r="K238" s="13"/>
      <c r="L238" s="13"/>
      <c r="M238" s="13"/>
      <c r="N238" s="13"/>
      <c r="O238" s="13"/>
      <c r="P238" s="13"/>
    </row>
    <row r="239" spans="1:16" x14ac:dyDescent="0.3">
      <c r="A239" s="67" t="s">
        <v>886</v>
      </c>
      <c r="B239" s="67" t="s">
        <v>887</v>
      </c>
      <c r="C239" s="69">
        <v>196734802</v>
      </c>
      <c r="D239" s="69">
        <v>0.27381</v>
      </c>
      <c r="E239" s="69">
        <v>0.29371999999999998</v>
      </c>
      <c r="F239" s="69">
        <v>0.27457999999999999</v>
      </c>
      <c r="G239" s="69">
        <v>0.26538</v>
      </c>
      <c r="H239" s="13">
        <v>0.27322000000000002</v>
      </c>
      <c r="I239" s="13">
        <v>0.21607000000000001</v>
      </c>
      <c r="J239" s="13">
        <v>0.21615999999999999</v>
      </c>
      <c r="K239" s="13">
        <v>0.24895999999999999</v>
      </c>
      <c r="L239" s="13">
        <v>0.25673000000000001</v>
      </c>
      <c r="M239" s="13">
        <v>0.27431</v>
      </c>
      <c r="N239" s="13">
        <v>0.29304999999999998</v>
      </c>
      <c r="O239" s="13">
        <v>0.32622000000000001</v>
      </c>
      <c r="P239" s="13">
        <v>0.38973999999999998</v>
      </c>
    </row>
    <row r="240" spans="1:16" x14ac:dyDescent="0.3">
      <c r="A240" s="67" t="s">
        <v>5183</v>
      </c>
      <c r="B240" s="67" t="s">
        <v>5184</v>
      </c>
      <c r="C240" s="69">
        <v>194796086</v>
      </c>
      <c r="D240" s="69">
        <v>8.4354499999999994</v>
      </c>
      <c r="E240" s="69">
        <v>8.9510199999999998</v>
      </c>
      <c r="F240" s="69"/>
      <c r="G240" s="69"/>
      <c r="H240" s="13"/>
      <c r="I240" s="13"/>
      <c r="J240" s="13"/>
      <c r="K240" s="13"/>
      <c r="L240" s="13"/>
      <c r="M240" s="13"/>
      <c r="N240" s="13"/>
      <c r="O240" s="13"/>
      <c r="P240" s="13"/>
    </row>
    <row r="241" spans="1:16" x14ac:dyDescent="0.3">
      <c r="A241" s="67" t="s">
        <v>884</v>
      </c>
      <c r="B241" s="67" t="s">
        <v>885</v>
      </c>
      <c r="C241" s="69">
        <v>190443742</v>
      </c>
      <c r="D241" s="69"/>
      <c r="E241" s="69">
        <v>3.4422899999999998</v>
      </c>
      <c r="F241" s="69">
        <v>3.20452</v>
      </c>
      <c r="G241" s="69">
        <v>3.09015</v>
      </c>
      <c r="H241" s="13">
        <v>3.0346600000000001</v>
      </c>
      <c r="I241" s="13">
        <v>2.3220800000000001</v>
      </c>
      <c r="J241" s="13">
        <v>2.1406299999999998</v>
      </c>
      <c r="K241" s="13">
        <v>2.36754</v>
      </c>
      <c r="L241" s="13">
        <v>2.3090600000000001</v>
      </c>
      <c r="M241" s="13">
        <v>2.5436399999999999</v>
      </c>
      <c r="N241" s="13">
        <v>2.48176</v>
      </c>
      <c r="O241" s="13">
        <v>2.8932500000000001</v>
      </c>
      <c r="P241" s="13">
        <v>3.1136599999999999</v>
      </c>
    </row>
    <row r="242" spans="1:16" x14ac:dyDescent="0.3">
      <c r="A242" s="67" t="s">
        <v>882</v>
      </c>
      <c r="B242" s="67" t="s">
        <v>883</v>
      </c>
      <c r="C242" s="69">
        <v>185929771</v>
      </c>
      <c r="D242" s="69">
        <v>0.42065999999999998</v>
      </c>
      <c r="E242" s="69">
        <v>0.45168999999999998</v>
      </c>
      <c r="F242" s="69">
        <v>0.41477999999999998</v>
      </c>
      <c r="G242" s="69">
        <v>0.40583999999999998</v>
      </c>
      <c r="H242" s="13">
        <v>0.40625</v>
      </c>
      <c r="I242" s="13">
        <v>0.34319</v>
      </c>
      <c r="J242" s="13">
        <v>0.33011000000000001</v>
      </c>
      <c r="K242" s="13">
        <v>0.37619999999999998</v>
      </c>
      <c r="L242" s="13">
        <v>0.39838000000000001</v>
      </c>
      <c r="M242" s="13">
        <v>0.43375999999999998</v>
      </c>
      <c r="N242" s="13">
        <v>0.44786999999999999</v>
      </c>
      <c r="O242" s="13">
        <v>0.50012999999999996</v>
      </c>
      <c r="P242" s="13">
        <v>0.54910000000000003</v>
      </c>
    </row>
    <row r="243" spans="1:16" x14ac:dyDescent="0.3">
      <c r="A243" s="67" t="s">
        <v>847</v>
      </c>
      <c r="B243" s="67" t="s">
        <v>848</v>
      </c>
      <c r="C243" s="69">
        <v>185390244</v>
      </c>
      <c r="D243" s="69">
        <v>0.16241</v>
      </c>
      <c r="E243" s="69"/>
      <c r="F243" s="69"/>
      <c r="G243" s="69">
        <v>0.12981000000000001</v>
      </c>
      <c r="H243" s="13"/>
      <c r="I243" s="13"/>
      <c r="J243" s="13">
        <v>0.10580000000000001</v>
      </c>
      <c r="K243" s="13"/>
      <c r="L243" s="13"/>
      <c r="M243" s="13">
        <v>0.25141000000000002</v>
      </c>
      <c r="N243" s="13"/>
      <c r="O243" s="13"/>
      <c r="P243" s="13">
        <v>0.43852000000000002</v>
      </c>
    </row>
    <row r="244" spans="1:16" x14ac:dyDescent="0.3">
      <c r="A244" s="67" t="s">
        <v>880</v>
      </c>
      <c r="B244" s="67" t="s">
        <v>881</v>
      </c>
      <c r="C244" s="69">
        <v>182567667</v>
      </c>
      <c r="D244" s="69"/>
      <c r="E244" s="69"/>
      <c r="F244" s="69"/>
      <c r="G244" s="69"/>
      <c r="H244" s="13"/>
      <c r="I244" s="13"/>
      <c r="J244" s="13"/>
      <c r="K244" s="13"/>
      <c r="L244" s="13"/>
      <c r="M244" s="13"/>
      <c r="N244" s="13"/>
      <c r="O244" s="13"/>
      <c r="P244" s="13"/>
    </row>
    <row r="245" spans="1:16" x14ac:dyDescent="0.3">
      <c r="A245" s="67" t="s">
        <v>849</v>
      </c>
      <c r="B245" s="67" t="s">
        <v>850</v>
      </c>
      <c r="C245" s="69">
        <v>172342652</v>
      </c>
      <c r="D245" s="69"/>
      <c r="E245" s="69"/>
      <c r="F245" s="69"/>
      <c r="G245" s="69"/>
      <c r="H245" s="13"/>
      <c r="I245" s="13"/>
      <c r="J245" s="13">
        <v>0.11416999999999999</v>
      </c>
      <c r="K245" s="13"/>
      <c r="L245" s="13"/>
      <c r="M245" s="13">
        <v>0.16103000000000001</v>
      </c>
      <c r="N245" s="13"/>
      <c r="O245" s="13"/>
      <c r="P245" s="13"/>
    </row>
    <row r="246" spans="1:16" x14ac:dyDescent="0.3">
      <c r="A246" s="67" t="s">
        <v>888</v>
      </c>
      <c r="B246" s="67" t="s">
        <v>889</v>
      </c>
      <c r="C246" s="69">
        <v>154535384</v>
      </c>
      <c r="D246" s="69"/>
      <c r="E246" s="69"/>
      <c r="F246" s="69"/>
      <c r="G246" s="69"/>
      <c r="H246" s="13"/>
      <c r="I246" s="13"/>
      <c r="J246" s="13"/>
      <c r="K246" s="13"/>
      <c r="L246" s="13"/>
      <c r="M246" s="13"/>
      <c r="N246" s="13"/>
      <c r="O246" s="13"/>
      <c r="P246" s="13"/>
    </row>
    <row r="247" spans="1:16" x14ac:dyDescent="0.3">
      <c r="A247" s="67" t="s">
        <v>5185</v>
      </c>
      <c r="B247" s="67" t="s">
        <v>5186</v>
      </c>
      <c r="C247" s="69">
        <v>151420558</v>
      </c>
      <c r="D247" s="69"/>
      <c r="E247" s="69">
        <v>2.3820399999999999</v>
      </c>
      <c r="F247" s="69">
        <v>2.2515299999999998</v>
      </c>
      <c r="G247" s="69"/>
      <c r="H247" s="13"/>
      <c r="I247" s="13"/>
      <c r="J247" s="13">
        <v>1.7946599999999999</v>
      </c>
      <c r="K247" s="13">
        <v>1.9977100000000001</v>
      </c>
      <c r="L247" s="13">
        <v>2.1004800000000001</v>
      </c>
      <c r="M247" s="13">
        <v>2.2844500000000001</v>
      </c>
      <c r="N247" s="13">
        <v>2.3180000000000001</v>
      </c>
      <c r="O247" s="13">
        <v>2.5703100000000001</v>
      </c>
      <c r="P247" s="13">
        <v>2.77597</v>
      </c>
    </row>
    <row r="248" spans="1:16" x14ac:dyDescent="0.3">
      <c r="A248" s="67" t="s">
        <v>895</v>
      </c>
      <c r="B248" s="67" t="s">
        <v>896</v>
      </c>
      <c r="C248" s="69">
        <v>147431755</v>
      </c>
      <c r="D248" s="69"/>
      <c r="E248" s="69">
        <v>2.3314699999999999</v>
      </c>
      <c r="F248" s="69">
        <v>2.1916000000000002</v>
      </c>
      <c r="G248" s="69">
        <v>2.1198100000000002</v>
      </c>
      <c r="H248" s="13">
        <v>2.1846700000000001</v>
      </c>
      <c r="I248" s="13">
        <v>1.81121</v>
      </c>
      <c r="J248" s="13">
        <v>1.8409899999999999</v>
      </c>
      <c r="K248" s="13">
        <v>1.98498</v>
      </c>
      <c r="L248" s="13">
        <v>2.0964</v>
      </c>
      <c r="M248" s="13">
        <v>2.2784800000000001</v>
      </c>
      <c r="N248" s="13">
        <v>2.2500300000000002</v>
      </c>
      <c r="O248" s="13">
        <v>2.49064</v>
      </c>
      <c r="P248" s="13">
        <v>2.6455600000000001</v>
      </c>
    </row>
    <row r="249" spans="1:16" x14ac:dyDescent="0.3">
      <c r="A249" s="67" t="s">
        <v>851</v>
      </c>
      <c r="B249" s="67" t="s">
        <v>852</v>
      </c>
      <c r="C249" s="69">
        <v>147252292</v>
      </c>
      <c r="D249" s="69"/>
      <c r="E249" s="69"/>
      <c r="F249" s="69"/>
      <c r="G249" s="69"/>
      <c r="H249" s="13"/>
      <c r="I249" s="13"/>
      <c r="J249" s="13"/>
      <c r="K249" s="13"/>
      <c r="L249" s="13">
        <v>0.14530999999999999</v>
      </c>
      <c r="M249" s="13"/>
      <c r="N249" s="13"/>
      <c r="O249" s="13"/>
      <c r="P249" s="13"/>
    </row>
    <row r="250" spans="1:16" x14ac:dyDescent="0.3">
      <c r="A250" s="67" t="s">
        <v>853</v>
      </c>
      <c r="B250" s="67" t="s">
        <v>854</v>
      </c>
      <c r="C250" s="69">
        <v>145991756</v>
      </c>
      <c r="D250" s="69"/>
      <c r="E250" s="69"/>
      <c r="F250" s="69"/>
      <c r="G250" s="69"/>
      <c r="H250" s="13"/>
      <c r="I250" s="13"/>
      <c r="J250" s="13"/>
      <c r="K250" s="13"/>
      <c r="L250" s="13"/>
      <c r="M250" s="13"/>
      <c r="N250" s="13">
        <v>0.14585999999999999</v>
      </c>
      <c r="O250" s="13"/>
      <c r="P250" s="13"/>
    </row>
    <row r="251" spans="1:16" x14ac:dyDescent="0.3">
      <c r="A251" s="67" t="s">
        <v>845</v>
      </c>
      <c r="B251" s="67" t="s">
        <v>846</v>
      </c>
      <c r="C251" s="69">
        <v>143198161</v>
      </c>
      <c r="D251" s="69"/>
      <c r="E251" s="69"/>
      <c r="F251" s="69"/>
      <c r="G251" s="69">
        <v>0.12981000000000001</v>
      </c>
      <c r="H251" s="13"/>
      <c r="I251" s="13"/>
      <c r="J251" s="13">
        <v>0.10580000000000001</v>
      </c>
      <c r="K251" s="13"/>
      <c r="L251" s="13"/>
      <c r="M251" s="13">
        <v>0.25141000000000002</v>
      </c>
      <c r="N251" s="13"/>
      <c r="O251" s="13"/>
      <c r="P251" s="13">
        <v>0.43852000000000002</v>
      </c>
    </row>
    <row r="252" spans="1:16" x14ac:dyDescent="0.3">
      <c r="A252" s="67" t="s">
        <v>917</v>
      </c>
      <c r="B252" s="67" t="s">
        <v>918</v>
      </c>
      <c r="C252" s="69">
        <v>141935676</v>
      </c>
      <c r="D252" s="69"/>
      <c r="E252" s="69">
        <v>0.42544999999999999</v>
      </c>
      <c r="F252" s="69">
        <v>0.38877</v>
      </c>
      <c r="G252" s="69">
        <v>0.38118000000000002</v>
      </c>
      <c r="H252" s="13">
        <v>0.37883</v>
      </c>
      <c r="I252" s="13">
        <v>0.33078000000000002</v>
      </c>
      <c r="J252" s="13">
        <v>0.32168999999999998</v>
      </c>
      <c r="K252" s="13">
        <v>0.36836000000000002</v>
      </c>
      <c r="L252" s="13">
        <v>0.38562000000000002</v>
      </c>
      <c r="M252" s="13">
        <v>0.41391</v>
      </c>
      <c r="N252" s="13">
        <v>0.43791000000000002</v>
      </c>
      <c r="O252" s="13">
        <v>0.48880000000000001</v>
      </c>
      <c r="P252" s="13">
        <v>0.54322999999999999</v>
      </c>
    </row>
    <row r="253" spans="1:16" x14ac:dyDescent="0.3">
      <c r="A253" s="67" t="s">
        <v>863</v>
      </c>
      <c r="B253" s="67" t="s">
        <v>864</v>
      </c>
      <c r="C253" s="69">
        <v>139987924</v>
      </c>
      <c r="D253" s="69"/>
      <c r="E253" s="69"/>
      <c r="F253" s="69"/>
      <c r="G253" s="69">
        <v>3.78884</v>
      </c>
      <c r="H253" s="13">
        <v>4.0217499999999999</v>
      </c>
      <c r="I253" s="13">
        <v>3.3652000000000002</v>
      </c>
      <c r="J253" s="13">
        <v>3.3503799999999999</v>
      </c>
      <c r="K253" s="13">
        <v>3.88314</v>
      </c>
      <c r="L253" s="13">
        <v>4.2298900000000001</v>
      </c>
      <c r="M253" s="13">
        <v>4.6996099999999998</v>
      </c>
      <c r="N253" s="13">
        <v>4.7460500000000003</v>
      </c>
      <c r="O253" s="13">
        <v>5.4670800000000002</v>
      </c>
      <c r="P253" s="13">
        <v>6.1410799999999997</v>
      </c>
    </row>
    <row r="254" spans="1:16" x14ac:dyDescent="0.3">
      <c r="A254" s="67" t="s">
        <v>929</v>
      </c>
      <c r="B254" s="67" t="s">
        <v>930</v>
      </c>
      <c r="C254" s="69">
        <v>136128685</v>
      </c>
      <c r="D254" s="69"/>
      <c r="E254" s="69">
        <v>0.27351999999999999</v>
      </c>
      <c r="F254" s="69">
        <v>0.24718999999999999</v>
      </c>
      <c r="G254" s="69">
        <v>0.24041999999999999</v>
      </c>
      <c r="H254" s="13">
        <v>0.24067</v>
      </c>
      <c r="I254" s="13">
        <v>0.20363000000000001</v>
      </c>
      <c r="J254" s="13">
        <v>0.20066999999999999</v>
      </c>
      <c r="K254" s="13">
        <v>0.2288</v>
      </c>
      <c r="L254" s="13">
        <v>0.23902999999999999</v>
      </c>
      <c r="M254" s="13">
        <v>0.26263999999999998</v>
      </c>
      <c r="N254" s="13">
        <v>0.27765000000000001</v>
      </c>
      <c r="O254" s="13">
        <v>0.2974</v>
      </c>
      <c r="P254" s="13">
        <v>0.32974999999999999</v>
      </c>
    </row>
    <row r="255" spans="1:16" x14ac:dyDescent="0.3">
      <c r="A255" s="67" t="s">
        <v>903</v>
      </c>
      <c r="B255" s="67" t="s">
        <v>904</v>
      </c>
      <c r="C255" s="69">
        <v>132332846</v>
      </c>
      <c r="D255" s="69"/>
      <c r="E255" s="69"/>
      <c r="F255" s="69"/>
      <c r="G255" s="69"/>
      <c r="H255" s="13"/>
      <c r="I255" s="13"/>
      <c r="J255" s="13"/>
      <c r="K255" s="13"/>
      <c r="L255" s="13"/>
      <c r="M255" s="13"/>
      <c r="N255" s="13"/>
      <c r="O255" s="13"/>
      <c r="P255" s="13"/>
    </row>
    <row r="256" spans="1:16" x14ac:dyDescent="0.3">
      <c r="A256" s="67" t="s">
        <v>935</v>
      </c>
      <c r="B256" s="67" t="s">
        <v>936</v>
      </c>
      <c r="C256" s="69">
        <v>124504010</v>
      </c>
      <c r="D256" s="69">
        <v>0.59253</v>
      </c>
      <c r="E256" s="69">
        <v>0.64520999999999995</v>
      </c>
      <c r="F256" s="69">
        <v>0.58931999999999995</v>
      </c>
      <c r="G256" s="69">
        <v>0.56318000000000001</v>
      </c>
      <c r="H256" s="13">
        <v>0.56594999999999995</v>
      </c>
      <c r="I256" s="13">
        <v>0.49603000000000003</v>
      </c>
      <c r="J256" s="13">
        <v>0.47099999999999997</v>
      </c>
      <c r="K256" s="13">
        <v>0.52673999999999999</v>
      </c>
      <c r="L256" s="13">
        <v>0.54147999999999996</v>
      </c>
      <c r="M256" s="13">
        <v>0.59516000000000002</v>
      </c>
      <c r="N256" s="13">
        <v>0.63846000000000003</v>
      </c>
      <c r="O256" s="13">
        <v>0.68969999999999998</v>
      </c>
      <c r="P256" s="13">
        <v>0.78668000000000005</v>
      </c>
    </row>
    <row r="257" spans="1:16" x14ac:dyDescent="0.3">
      <c r="A257" s="67" t="s">
        <v>943</v>
      </c>
      <c r="B257" s="67" t="s">
        <v>944</v>
      </c>
      <c r="C257" s="69">
        <v>121902384</v>
      </c>
      <c r="D257" s="69">
        <v>0.36880000000000002</v>
      </c>
      <c r="E257" s="69">
        <v>0.39872999999999997</v>
      </c>
      <c r="F257" s="69">
        <v>0.37163000000000002</v>
      </c>
      <c r="G257" s="69">
        <v>0.35748000000000002</v>
      </c>
      <c r="H257" s="13">
        <v>0.36138999999999999</v>
      </c>
      <c r="I257" s="13">
        <v>0.30208000000000002</v>
      </c>
      <c r="J257" s="13">
        <v>0.29443000000000003</v>
      </c>
      <c r="K257" s="13">
        <v>0.33239000000000002</v>
      </c>
      <c r="L257" s="13">
        <v>0.35227999999999998</v>
      </c>
      <c r="M257" s="13">
        <v>0.38042999999999999</v>
      </c>
      <c r="N257" s="13">
        <v>0.39234999999999998</v>
      </c>
      <c r="O257" s="13">
        <v>0.43636999999999998</v>
      </c>
      <c r="P257" s="13">
        <v>0.47952</v>
      </c>
    </row>
    <row r="258" spans="1:16" x14ac:dyDescent="0.3">
      <c r="A258" s="67" t="s">
        <v>909</v>
      </c>
      <c r="B258" s="67" t="s">
        <v>910</v>
      </c>
      <c r="C258" s="69">
        <v>114011427</v>
      </c>
      <c r="D258" s="69">
        <v>0.87561</v>
      </c>
      <c r="E258" s="69"/>
      <c r="F258" s="69"/>
      <c r="G258" s="69">
        <v>0.96218000000000004</v>
      </c>
      <c r="H258" s="13"/>
      <c r="I258" s="13"/>
      <c r="J258" s="13">
        <v>0.81801999999999997</v>
      </c>
      <c r="K258" s="13"/>
      <c r="L258" s="13"/>
      <c r="M258" s="13">
        <v>1.03135</v>
      </c>
      <c r="N258" s="13"/>
      <c r="O258" s="13"/>
      <c r="P258" s="13">
        <v>1.3198000000000001</v>
      </c>
    </row>
    <row r="259" spans="1:16" x14ac:dyDescent="0.3">
      <c r="A259" s="67" t="s">
        <v>911</v>
      </c>
      <c r="B259" s="67" t="s">
        <v>912</v>
      </c>
      <c r="C259" s="69">
        <v>114011427</v>
      </c>
      <c r="D259" s="69">
        <v>0.88149999999999995</v>
      </c>
      <c r="E259" s="69"/>
      <c r="F259" s="69"/>
      <c r="G259" s="69">
        <v>0.96331</v>
      </c>
      <c r="H259" s="13"/>
      <c r="I259" s="13"/>
      <c r="J259" s="13">
        <v>0.82642000000000004</v>
      </c>
      <c r="K259" s="13"/>
      <c r="L259" s="13"/>
      <c r="M259" s="13">
        <v>1.0405500000000001</v>
      </c>
      <c r="N259" s="13"/>
      <c r="O259" s="13"/>
      <c r="P259" s="13">
        <v>1.33403</v>
      </c>
    </row>
    <row r="260" spans="1:16" x14ac:dyDescent="0.3">
      <c r="A260" s="67" t="s">
        <v>969</v>
      </c>
      <c r="B260" s="67" t="s">
        <v>970</v>
      </c>
      <c r="C260" s="69">
        <v>113836319</v>
      </c>
      <c r="D260" s="69"/>
      <c r="E260" s="69">
        <v>8.7559999999999999E-2</v>
      </c>
      <c r="F260" s="69">
        <v>8.337E-2</v>
      </c>
      <c r="G260" s="69">
        <v>8.0960000000000004E-2</v>
      </c>
      <c r="H260" s="13"/>
      <c r="I260" s="13">
        <v>6.8809999999999996E-2</v>
      </c>
      <c r="J260" s="13">
        <v>4.9250000000000002E-2</v>
      </c>
      <c r="K260" s="13">
        <v>5.4460000000000001E-2</v>
      </c>
      <c r="L260" s="13">
        <v>5.8229999999999997E-2</v>
      </c>
      <c r="M260" s="13">
        <v>6.1280000000000001E-2</v>
      </c>
      <c r="N260" s="13">
        <v>6.6850000000000007E-2</v>
      </c>
      <c r="O260" s="13">
        <v>7.5819999999999999E-2</v>
      </c>
      <c r="P260" s="13">
        <v>8.7160000000000001E-2</v>
      </c>
    </row>
    <row r="261" spans="1:16" x14ac:dyDescent="0.3">
      <c r="A261" s="67" t="s">
        <v>921</v>
      </c>
      <c r="B261" s="67" t="s">
        <v>922</v>
      </c>
      <c r="C261" s="69">
        <v>112963000</v>
      </c>
      <c r="D261" s="69"/>
      <c r="E261" s="69"/>
      <c r="F261" s="13"/>
      <c r="G261" s="13"/>
      <c r="H261" s="13"/>
      <c r="I261" s="13"/>
      <c r="J261" s="13"/>
      <c r="K261" s="13"/>
      <c r="L261" s="13"/>
      <c r="M261" s="13"/>
      <c r="N261" s="13"/>
      <c r="O261" s="13"/>
      <c r="P261" s="13"/>
    </row>
    <row r="262" spans="1:16" x14ac:dyDescent="0.3">
      <c r="A262" s="67" t="s">
        <v>919</v>
      </c>
      <c r="B262" s="67" t="s">
        <v>920</v>
      </c>
      <c r="C262" s="69">
        <v>111821381</v>
      </c>
      <c r="D262" s="69">
        <v>2.1409799999999999</v>
      </c>
      <c r="E262" s="69">
        <v>2.2256</v>
      </c>
      <c r="F262" s="13">
        <v>2.1585399999999999</v>
      </c>
      <c r="G262" s="13">
        <v>2.12303</v>
      </c>
      <c r="H262" s="13">
        <v>2.1250100000000001</v>
      </c>
      <c r="I262" s="13">
        <v>1.7371000000000001</v>
      </c>
      <c r="J262" s="13">
        <v>1.7786299999999999</v>
      </c>
      <c r="K262" s="13">
        <v>1.9881</v>
      </c>
      <c r="L262" s="13">
        <v>2.1246700000000001</v>
      </c>
      <c r="M262" s="13">
        <v>2.3391500000000001</v>
      </c>
      <c r="N262" s="13">
        <v>2.3394599999999999</v>
      </c>
      <c r="O262" s="13">
        <v>2.7852899999999998</v>
      </c>
      <c r="P262" s="13">
        <v>2.63517</v>
      </c>
    </row>
    <row r="263" spans="1:16" x14ac:dyDescent="0.3">
      <c r="A263" s="67" t="s">
        <v>931</v>
      </c>
      <c r="B263" s="67" t="s">
        <v>932</v>
      </c>
      <c r="C263" s="69">
        <v>106948247</v>
      </c>
      <c r="D263" s="69">
        <v>0.41482999999999998</v>
      </c>
      <c r="E263" s="69"/>
      <c r="F263" s="13"/>
      <c r="G263" s="13">
        <v>0.39960000000000001</v>
      </c>
      <c r="H263" s="13"/>
      <c r="I263" s="13"/>
      <c r="J263" s="13">
        <v>0.32532</v>
      </c>
      <c r="K263" s="13"/>
      <c r="L263" s="13"/>
      <c r="M263" s="13">
        <v>0.42564999999999997</v>
      </c>
      <c r="N263" s="13"/>
      <c r="O263" s="13"/>
      <c r="P263" s="13">
        <v>0.54518</v>
      </c>
    </row>
    <row r="264" spans="1:16" x14ac:dyDescent="0.3">
      <c r="A264" s="67" t="s">
        <v>991</v>
      </c>
      <c r="B264" s="67" t="s">
        <v>992</v>
      </c>
      <c r="C264" s="69">
        <v>105929784</v>
      </c>
      <c r="D264" s="69">
        <v>2.9072</v>
      </c>
      <c r="E264" s="69">
        <v>3.1187999999999998</v>
      </c>
      <c r="F264" s="69">
        <v>2.9082499999999998</v>
      </c>
      <c r="G264" s="69">
        <v>2.85243</v>
      </c>
      <c r="H264" s="13">
        <v>2.8773300000000002</v>
      </c>
      <c r="I264" s="13">
        <v>2.5695700000000001</v>
      </c>
      <c r="J264" s="13">
        <v>2.46035</v>
      </c>
      <c r="K264" s="13">
        <v>2.72214</v>
      </c>
      <c r="L264" s="13">
        <v>2.8052100000000002</v>
      </c>
      <c r="M264" s="13">
        <v>3.0316000000000001</v>
      </c>
      <c r="N264" s="13">
        <v>3.0768200000000001</v>
      </c>
      <c r="O264" s="13">
        <v>3.3189199999999999</v>
      </c>
      <c r="P264" s="13">
        <v>3.6028500000000001</v>
      </c>
    </row>
    <row r="265" spans="1:16" x14ac:dyDescent="0.3">
      <c r="A265" s="67" t="s">
        <v>5187</v>
      </c>
      <c r="B265" s="67" t="s">
        <v>5188</v>
      </c>
      <c r="C265" s="69">
        <v>104704715</v>
      </c>
      <c r="D265" s="69"/>
      <c r="E265" s="69">
        <v>1.1704300000000001</v>
      </c>
      <c r="F265" s="69">
        <v>1.0556399999999999</v>
      </c>
      <c r="G265" s="69">
        <v>0.46304000000000001</v>
      </c>
      <c r="H265" s="13"/>
      <c r="I265" s="13">
        <v>0.33923999999999999</v>
      </c>
      <c r="J265" s="13">
        <v>0.44169000000000003</v>
      </c>
      <c r="K265" s="13">
        <v>0.50326000000000004</v>
      </c>
      <c r="L265" s="13">
        <v>0.51668999999999998</v>
      </c>
      <c r="M265" s="13">
        <v>0.57906999999999997</v>
      </c>
      <c r="N265" s="13"/>
      <c r="O265" s="13"/>
      <c r="P265" s="13">
        <v>0.40255999999999997</v>
      </c>
    </row>
    <row r="266" spans="1:16" x14ac:dyDescent="0.3">
      <c r="A266" s="67" t="s">
        <v>1021</v>
      </c>
      <c r="B266" s="67" t="s">
        <v>1022</v>
      </c>
      <c r="C266" s="69">
        <v>101074664</v>
      </c>
      <c r="D266" s="69">
        <v>0.79410000000000003</v>
      </c>
      <c r="E266" s="69">
        <v>0.86294000000000004</v>
      </c>
      <c r="F266" s="69">
        <v>0.81128999999999996</v>
      </c>
      <c r="G266" s="69">
        <v>0.79305000000000003</v>
      </c>
      <c r="H266" s="13">
        <v>0.78983000000000003</v>
      </c>
      <c r="I266" s="13">
        <v>0.69696999999999998</v>
      </c>
      <c r="J266" s="13">
        <v>0.67674000000000001</v>
      </c>
      <c r="K266" s="13">
        <v>0.75582000000000005</v>
      </c>
      <c r="L266" s="13">
        <v>0.79729000000000005</v>
      </c>
      <c r="M266" s="13">
        <v>0.84992000000000001</v>
      </c>
      <c r="N266" s="13">
        <v>0.87629000000000001</v>
      </c>
      <c r="O266" s="13">
        <v>1.0860399999999999</v>
      </c>
      <c r="P266" s="13">
        <v>1.17378</v>
      </c>
    </row>
    <row r="267" spans="1:16" x14ac:dyDescent="0.3">
      <c r="A267" s="67" t="s">
        <v>5189</v>
      </c>
      <c r="B267" s="67" t="s">
        <v>5190</v>
      </c>
      <c r="C267" s="69">
        <v>100127466</v>
      </c>
      <c r="D267" s="69"/>
      <c r="E267" s="69"/>
      <c r="F267" s="69"/>
      <c r="G267" s="69">
        <v>0.18423</v>
      </c>
      <c r="H267" s="13"/>
      <c r="I267" s="13"/>
      <c r="J267" s="13"/>
      <c r="K267" s="13"/>
      <c r="L267" s="13"/>
      <c r="M267" s="13"/>
      <c r="N267" s="13"/>
      <c r="O267" s="13"/>
      <c r="P267" s="13"/>
    </row>
    <row r="268" spans="1:16" x14ac:dyDescent="0.3">
      <c r="A268" s="67" t="s">
        <v>927</v>
      </c>
      <c r="B268" s="67" t="s">
        <v>928</v>
      </c>
      <c r="C268" s="69">
        <v>97270877</v>
      </c>
      <c r="D268" s="69">
        <v>2.1492100000000001</v>
      </c>
      <c r="E268" s="69">
        <v>2.3189099999999998</v>
      </c>
      <c r="F268" s="13"/>
      <c r="G268" s="13">
        <v>2.1078199999999998</v>
      </c>
      <c r="H268" s="13">
        <v>2.1506699999999999</v>
      </c>
      <c r="I268" s="13"/>
      <c r="J268" s="13"/>
      <c r="K268" s="13"/>
      <c r="L268" s="13"/>
      <c r="M268" s="13"/>
      <c r="N268" s="13">
        <v>2.3594400000000002</v>
      </c>
      <c r="O268" s="13">
        <v>2.5530300000000001</v>
      </c>
      <c r="P268" s="13">
        <v>2.8402400000000001</v>
      </c>
    </row>
    <row r="269" spans="1:16" x14ac:dyDescent="0.3">
      <c r="A269" s="67" t="s">
        <v>941</v>
      </c>
      <c r="B269" s="67" t="s">
        <v>942</v>
      </c>
      <c r="C269" s="69">
        <v>95778896</v>
      </c>
      <c r="D269" s="69"/>
      <c r="E269" s="69"/>
      <c r="F269" s="69"/>
      <c r="G269" s="69"/>
      <c r="H269" s="13"/>
      <c r="I269" s="13"/>
      <c r="J269" s="13"/>
      <c r="K269" s="13"/>
      <c r="L269" s="13"/>
      <c r="M269" s="13"/>
      <c r="N269" s="13"/>
      <c r="O269" s="13"/>
      <c r="P269" s="13"/>
    </row>
    <row r="270" spans="1:16" x14ac:dyDescent="0.3">
      <c r="A270" s="67" t="s">
        <v>949</v>
      </c>
      <c r="B270" s="67" t="s">
        <v>950</v>
      </c>
      <c r="C270" s="69">
        <v>94751522</v>
      </c>
      <c r="D270" s="69"/>
      <c r="E270" s="69"/>
      <c r="F270" s="69">
        <v>2.7643599999999999</v>
      </c>
      <c r="G270" s="69">
        <v>2.7135600000000002</v>
      </c>
      <c r="H270" s="13">
        <v>2.7447300000000001</v>
      </c>
      <c r="I270" s="13">
        <v>2.4222600000000001</v>
      </c>
      <c r="J270" s="13">
        <v>2.33005</v>
      </c>
      <c r="K270" s="13">
        <v>2.5993200000000001</v>
      </c>
      <c r="L270" s="13">
        <v>2.6720100000000002</v>
      </c>
      <c r="M270" s="13">
        <v>2.8914900000000001</v>
      </c>
      <c r="N270" s="13">
        <v>2.9896500000000001</v>
      </c>
      <c r="O270" s="13">
        <v>3.2450399999999999</v>
      </c>
      <c r="P270" s="13">
        <v>3.5658400000000001</v>
      </c>
    </row>
    <row r="271" spans="1:16" x14ac:dyDescent="0.3">
      <c r="A271" s="67" t="s">
        <v>915</v>
      </c>
      <c r="B271" s="67" t="s">
        <v>916</v>
      </c>
      <c r="C271" s="69">
        <v>94012604</v>
      </c>
      <c r="D271" s="69">
        <v>3.7553100000000001</v>
      </c>
      <c r="E271" s="69">
        <v>4.0860200000000004</v>
      </c>
      <c r="F271" s="69">
        <v>3.8764599999999998</v>
      </c>
      <c r="G271" s="69">
        <v>3.8406899999999999</v>
      </c>
      <c r="H271" s="13">
        <v>3.9256600000000001</v>
      </c>
      <c r="I271" s="13">
        <v>3.7880199999999999</v>
      </c>
      <c r="J271" s="13">
        <v>3.7120199999999999</v>
      </c>
      <c r="K271" s="13">
        <v>4.0935600000000001</v>
      </c>
      <c r="L271" s="13">
        <v>4.3444099999999999</v>
      </c>
      <c r="M271" s="13">
        <v>4.6120000000000001</v>
      </c>
      <c r="N271" s="13">
        <v>4.7921199999999997</v>
      </c>
      <c r="O271" s="13">
        <v>5.23543</v>
      </c>
      <c r="P271" s="13">
        <v>5.3818400000000004</v>
      </c>
    </row>
    <row r="272" spans="1:16" x14ac:dyDescent="0.3">
      <c r="A272" s="67" t="s">
        <v>995</v>
      </c>
      <c r="B272" s="67" t="s">
        <v>996</v>
      </c>
      <c r="C272" s="69">
        <v>92018141</v>
      </c>
      <c r="D272" s="69">
        <v>0.65342999999999996</v>
      </c>
      <c r="E272" s="69">
        <v>0.72328999999999999</v>
      </c>
      <c r="F272" s="69">
        <v>0.62939999999999996</v>
      </c>
      <c r="G272" s="69">
        <v>0.62441000000000002</v>
      </c>
      <c r="H272" s="13">
        <v>0.62756999999999996</v>
      </c>
      <c r="I272" s="13">
        <v>0.51922000000000001</v>
      </c>
      <c r="J272" s="13">
        <v>0.47498000000000001</v>
      </c>
      <c r="K272" s="13">
        <v>0.53580000000000005</v>
      </c>
      <c r="L272" s="13">
        <v>0.55430000000000001</v>
      </c>
      <c r="M272" s="13">
        <v>0.61456999999999995</v>
      </c>
      <c r="N272" s="13">
        <v>0.58513999999999999</v>
      </c>
      <c r="O272" s="13">
        <v>0.55864000000000003</v>
      </c>
      <c r="P272" s="13">
        <v>0.628</v>
      </c>
    </row>
    <row r="273" spans="1:16" x14ac:dyDescent="0.3">
      <c r="A273" s="67" t="s">
        <v>947</v>
      </c>
      <c r="B273" s="67" t="s">
        <v>948</v>
      </c>
      <c r="C273" s="69">
        <v>89742754</v>
      </c>
      <c r="D273" s="69"/>
      <c r="E273" s="69"/>
      <c r="F273" s="69"/>
      <c r="G273" s="69"/>
      <c r="H273" s="13"/>
      <c r="I273" s="13"/>
      <c r="J273" s="13"/>
      <c r="K273" s="13"/>
      <c r="L273" s="13"/>
      <c r="M273" s="13"/>
      <c r="N273" s="13"/>
      <c r="O273" s="13"/>
      <c r="P273" s="13"/>
    </row>
    <row r="274" spans="1:16" x14ac:dyDescent="0.3">
      <c r="A274" s="67" t="s">
        <v>955</v>
      </c>
      <c r="B274" s="67" t="s">
        <v>956</v>
      </c>
      <c r="C274" s="69">
        <v>88439232</v>
      </c>
      <c r="D274" s="69"/>
      <c r="E274" s="69"/>
      <c r="F274" s="69"/>
      <c r="G274" s="69">
        <v>6.8210000000000007E-2</v>
      </c>
      <c r="H274" s="13"/>
      <c r="I274" s="13"/>
      <c r="J274" s="13">
        <v>5.5649999999999998E-2</v>
      </c>
      <c r="K274" s="13"/>
      <c r="L274" s="13"/>
      <c r="M274" s="13">
        <v>7.7649999999999997E-2</v>
      </c>
      <c r="N274" s="13"/>
      <c r="O274" s="13"/>
      <c r="P274" s="13">
        <v>0.10804</v>
      </c>
    </row>
    <row r="275" spans="1:16" x14ac:dyDescent="0.3">
      <c r="A275" s="67" t="s">
        <v>977</v>
      </c>
      <c r="B275" s="67" t="s">
        <v>978</v>
      </c>
      <c r="C275" s="69">
        <v>88066361</v>
      </c>
      <c r="D275" s="69">
        <v>0.34073999999999999</v>
      </c>
      <c r="E275" s="69">
        <v>0.36791000000000001</v>
      </c>
      <c r="F275" s="69">
        <v>0.33922999999999998</v>
      </c>
      <c r="G275" s="69">
        <v>0.33159</v>
      </c>
      <c r="H275" s="13">
        <v>0.33213999999999999</v>
      </c>
      <c r="I275" s="13">
        <v>0.27800000000000002</v>
      </c>
      <c r="J275" s="13">
        <v>0.27051999999999998</v>
      </c>
      <c r="K275" s="13">
        <v>0.30913000000000002</v>
      </c>
      <c r="L275" s="13">
        <v>0.32423999999999997</v>
      </c>
      <c r="M275" s="13">
        <v>0.36788999999999999</v>
      </c>
      <c r="N275" s="13">
        <v>0.37269000000000002</v>
      </c>
      <c r="O275" s="13">
        <v>0.41588999999999998</v>
      </c>
      <c r="P275" s="13">
        <v>0.46056999999999998</v>
      </c>
    </row>
    <row r="276" spans="1:16" x14ac:dyDescent="0.3">
      <c r="A276" s="67" t="s">
        <v>939</v>
      </c>
      <c r="B276" s="67" t="s">
        <v>940</v>
      </c>
      <c r="C276" s="69">
        <v>85030858</v>
      </c>
      <c r="D276" s="69">
        <v>3.9378099999999998</v>
      </c>
      <c r="E276" s="69">
        <v>4.1861300000000004</v>
      </c>
      <c r="F276" s="69">
        <v>3.8062900000000002</v>
      </c>
      <c r="G276" s="69">
        <v>3.76851</v>
      </c>
      <c r="H276" s="13">
        <v>4.1089799999999999</v>
      </c>
      <c r="I276" s="13">
        <v>3.28241</v>
      </c>
      <c r="J276" s="13">
        <v>3.4254600000000002</v>
      </c>
      <c r="K276" s="13">
        <v>3.91588</v>
      </c>
      <c r="L276" s="13">
        <v>4.23142</v>
      </c>
      <c r="M276" s="13">
        <v>4.7762399999999996</v>
      </c>
      <c r="N276" s="13">
        <v>4.7856199999999998</v>
      </c>
      <c r="O276" s="13">
        <v>5.8129400000000002</v>
      </c>
      <c r="P276" s="13">
        <v>5.70852</v>
      </c>
    </row>
    <row r="277" spans="1:16" x14ac:dyDescent="0.3">
      <c r="A277" s="67" t="s">
        <v>4761</v>
      </c>
      <c r="B277" s="67" t="s">
        <v>892</v>
      </c>
      <c r="C277" s="69">
        <v>83281440</v>
      </c>
      <c r="D277" s="69"/>
      <c r="E277" s="69"/>
      <c r="F277" s="69"/>
      <c r="G277" s="69">
        <v>4.4911700000000003</v>
      </c>
      <c r="H277" s="13"/>
      <c r="I277" s="13"/>
      <c r="J277" s="13">
        <v>3.7559399999999998</v>
      </c>
      <c r="K277" s="13"/>
      <c r="L277" s="13"/>
      <c r="M277" s="13">
        <v>4.7110500000000002</v>
      </c>
      <c r="N277" s="13"/>
      <c r="O277" s="13"/>
      <c r="P277" s="13"/>
    </row>
    <row r="278" spans="1:16" x14ac:dyDescent="0.3">
      <c r="A278" s="67" t="s">
        <v>967</v>
      </c>
      <c r="B278" s="67" t="s">
        <v>968</v>
      </c>
      <c r="C278" s="69">
        <v>82747908</v>
      </c>
      <c r="D278" s="69">
        <v>0.41369</v>
      </c>
      <c r="E278" s="69"/>
      <c r="F278" s="69"/>
      <c r="G278" s="69">
        <v>0.39983000000000002</v>
      </c>
      <c r="H278" s="13"/>
      <c r="I278" s="13"/>
      <c r="J278" s="13">
        <v>0.32815</v>
      </c>
      <c r="K278" s="13"/>
      <c r="L278" s="13"/>
      <c r="M278" s="13">
        <v>0.42142000000000002</v>
      </c>
      <c r="N278" s="13"/>
      <c r="O278" s="13"/>
      <c r="P278" s="13">
        <v>0.54627999999999999</v>
      </c>
    </row>
    <row r="279" spans="1:16" x14ac:dyDescent="0.3">
      <c r="A279" s="67" t="s">
        <v>975</v>
      </c>
      <c r="B279" s="67" t="s">
        <v>976</v>
      </c>
      <c r="C279" s="69">
        <v>81579273</v>
      </c>
      <c r="D279" s="69">
        <v>0.89212999999999998</v>
      </c>
      <c r="E279" s="69"/>
      <c r="F279" s="69"/>
      <c r="G279" s="69">
        <v>0.95843</v>
      </c>
      <c r="H279" s="13"/>
      <c r="I279" s="13"/>
      <c r="J279" s="13">
        <v>0.82962999999999998</v>
      </c>
      <c r="K279" s="13"/>
      <c r="L279" s="13"/>
      <c r="M279" s="13">
        <v>1.0320100000000001</v>
      </c>
      <c r="N279" s="13"/>
      <c r="O279" s="13"/>
      <c r="P279" s="13">
        <v>1.3297099999999999</v>
      </c>
    </row>
    <row r="280" spans="1:16" x14ac:dyDescent="0.3">
      <c r="A280" s="67" t="s">
        <v>965</v>
      </c>
      <c r="B280" s="67" t="s">
        <v>966</v>
      </c>
      <c r="C280" s="69">
        <v>81259686</v>
      </c>
      <c r="D280" s="69"/>
      <c r="E280" s="69"/>
      <c r="F280" s="69"/>
      <c r="G280" s="69"/>
      <c r="H280" s="13"/>
      <c r="I280" s="13"/>
      <c r="J280" s="13"/>
      <c r="K280" s="13"/>
      <c r="L280" s="13"/>
      <c r="M280" s="13"/>
      <c r="N280" s="13"/>
      <c r="O280" s="13"/>
      <c r="P280" s="13"/>
    </row>
    <row r="281" spans="1:16" x14ac:dyDescent="0.3">
      <c r="A281" s="67" t="s">
        <v>901</v>
      </c>
      <c r="B281" s="67" t="s">
        <v>902</v>
      </c>
      <c r="C281" s="69">
        <v>80527402</v>
      </c>
      <c r="D281" s="69"/>
      <c r="E281" s="69"/>
      <c r="F281" s="69"/>
      <c r="G281" s="69">
        <v>4.2905699999999998</v>
      </c>
      <c r="H281" s="13">
        <v>4.5731000000000002</v>
      </c>
      <c r="I281" s="13">
        <v>3.7546900000000001</v>
      </c>
      <c r="J281" s="13">
        <v>3.7495099999999999</v>
      </c>
      <c r="K281" s="13">
        <v>4.3041600000000004</v>
      </c>
      <c r="L281" s="13">
        <v>4.67171</v>
      </c>
      <c r="M281" s="13">
        <v>5.11111</v>
      </c>
      <c r="N281" s="13">
        <v>5.2080500000000001</v>
      </c>
      <c r="O281" s="13">
        <v>5.9350399999999999</v>
      </c>
      <c r="P281" s="13">
        <v>6.2488999999999999</v>
      </c>
    </row>
    <row r="282" spans="1:16" x14ac:dyDescent="0.3">
      <c r="A282" s="67" t="s">
        <v>839</v>
      </c>
      <c r="B282" s="67" t="s">
        <v>840</v>
      </c>
      <c r="C282" s="69">
        <v>79947000</v>
      </c>
      <c r="D282" s="69"/>
      <c r="E282" s="69"/>
      <c r="F282" s="69"/>
      <c r="G282" s="69"/>
      <c r="H282" s="13"/>
      <c r="I282" s="13"/>
      <c r="J282" s="13"/>
      <c r="K282" s="13"/>
      <c r="L282" s="13"/>
      <c r="M282" s="13">
        <v>0.17035</v>
      </c>
      <c r="N282" s="13"/>
      <c r="O282" s="13"/>
      <c r="P282" s="13"/>
    </row>
    <row r="283" spans="1:16" x14ac:dyDescent="0.3">
      <c r="A283" s="67" t="s">
        <v>861</v>
      </c>
      <c r="B283" s="67" t="s">
        <v>862</v>
      </c>
      <c r="C283" s="69">
        <v>78797000</v>
      </c>
      <c r="D283" s="69"/>
      <c r="E283" s="69"/>
      <c r="F283" s="69"/>
      <c r="G283" s="69"/>
      <c r="H283" s="13"/>
      <c r="I283" s="13"/>
      <c r="J283" s="13"/>
      <c r="K283" s="13"/>
      <c r="L283" s="13"/>
      <c r="M283" s="13">
        <v>1.5810500000000001</v>
      </c>
      <c r="N283" s="13"/>
      <c r="O283" s="13"/>
      <c r="P283" s="13"/>
    </row>
    <row r="284" spans="1:16" x14ac:dyDescent="0.3">
      <c r="A284" s="67" t="s">
        <v>971</v>
      </c>
      <c r="B284" s="67" t="s">
        <v>972</v>
      </c>
      <c r="C284" s="69">
        <v>75722750</v>
      </c>
      <c r="D284" s="69"/>
      <c r="E284" s="69"/>
      <c r="F284" s="69"/>
      <c r="G284" s="69"/>
      <c r="H284" s="13"/>
      <c r="I284" s="13"/>
      <c r="J284" s="13"/>
      <c r="K284" s="13"/>
      <c r="L284" s="13"/>
      <c r="M284" s="13"/>
      <c r="N284" s="13"/>
      <c r="O284" s="13"/>
      <c r="P284" s="13"/>
    </row>
    <row r="285" spans="1:16" x14ac:dyDescent="0.3">
      <c r="A285" s="67" t="s">
        <v>973</v>
      </c>
      <c r="B285" s="67" t="s">
        <v>974</v>
      </c>
      <c r="C285" s="69">
        <v>75624611</v>
      </c>
      <c r="D285" s="69"/>
      <c r="E285" s="69"/>
      <c r="F285" s="69"/>
      <c r="G285" s="69"/>
      <c r="H285" s="13"/>
      <c r="I285" s="13"/>
      <c r="J285" s="13"/>
      <c r="K285" s="13"/>
      <c r="L285" s="13"/>
      <c r="M285" s="13"/>
      <c r="N285" s="13"/>
      <c r="O285" s="13"/>
      <c r="P285" s="13"/>
    </row>
    <row r="286" spans="1:16" x14ac:dyDescent="0.3">
      <c r="A286" s="67" t="s">
        <v>1085</v>
      </c>
      <c r="B286" s="67" t="s">
        <v>1086</v>
      </c>
      <c r="C286" s="69">
        <v>74638478</v>
      </c>
      <c r="D286" s="69">
        <v>1.1810400000000001</v>
      </c>
      <c r="E286" s="69">
        <v>1.2083600000000001</v>
      </c>
      <c r="F286" s="69">
        <v>1.14144</v>
      </c>
      <c r="G286" s="69">
        <v>1.12233</v>
      </c>
      <c r="H286" s="13">
        <v>1.01633</v>
      </c>
      <c r="I286" s="13">
        <v>0.87424000000000002</v>
      </c>
      <c r="J286" s="13">
        <v>0.85374000000000005</v>
      </c>
      <c r="K286" s="13">
        <v>0.80717000000000005</v>
      </c>
      <c r="L286" s="13">
        <v>0.85224999999999995</v>
      </c>
      <c r="M286" s="13">
        <v>0.95494000000000001</v>
      </c>
      <c r="N286" s="13">
        <v>0.80193999999999999</v>
      </c>
      <c r="O286" s="13">
        <v>0.88322999999999996</v>
      </c>
      <c r="P286" s="13">
        <v>0.97099000000000002</v>
      </c>
    </row>
    <row r="287" spans="1:16" x14ac:dyDescent="0.3">
      <c r="A287" s="67" t="s">
        <v>1011</v>
      </c>
      <c r="B287" s="67" t="s">
        <v>1012</v>
      </c>
      <c r="C287" s="69">
        <v>70632642</v>
      </c>
      <c r="D287" s="69"/>
      <c r="E287" s="69">
        <v>2.5252599999999998</v>
      </c>
      <c r="F287" s="69">
        <v>2.5044900000000001</v>
      </c>
      <c r="G287" s="69">
        <v>2.43344</v>
      </c>
      <c r="H287" s="13">
        <v>2.5037500000000001</v>
      </c>
      <c r="I287" s="13">
        <v>1.8787400000000001</v>
      </c>
      <c r="J287" s="13">
        <v>1.8243499999999999</v>
      </c>
      <c r="K287" s="13">
        <v>2.03586</v>
      </c>
      <c r="L287" s="13">
        <v>2.1212499999999999</v>
      </c>
      <c r="M287" s="13">
        <v>2.30606</v>
      </c>
      <c r="N287" s="13">
        <v>2.3476900000000001</v>
      </c>
      <c r="O287" s="13">
        <v>2.5758299999999998</v>
      </c>
      <c r="P287" s="13">
        <v>2.8565499999999999</v>
      </c>
    </row>
    <row r="288" spans="1:16" x14ac:dyDescent="0.3">
      <c r="A288" s="67" t="s">
        <v>1013</v>
      </c>
      <c r="B288" s="67" t="s">
        <v>1014</v>
      </c>
      <c r="C288" s="69">
        <v>69642592</v>
      </c>
      <c r="D288" s="69"/>
      <c r="E288" s="69">
        <v>0.4486</v>
      </c>
      <c r="F288" s="69">
        <v>0.40910999999999997</v>
      </c>
      <c r="G288" s="69">
        <v>0.39082</v>
      </c>
      <c r="H288" s="13">
        <v>0.38191999999999998</v>
      </c>
      <c r="I288" s="13">
        <v>0.32967000000000002</v>
      </c>
      <c r="J288" s="13">
        <v>0.32105</v>
      </c>
      <c r="K288" s="13">
        <v>0.36270000000000002</v>
      </c>
      <c r="L288" s="13">
        <v>0.38458999999999999</v>
      </c>
      <c r="M288" s="13">
        <v>0.42515999999999998</v>
      </c>
      <c r="N288" s="13">
        <v>0.42029</v>
      </c>
      <c r="O288" s="13">
        <v>0.47493999999999997</v>
      </c>
      <c r="P288" s="13">
        <v>0.52185000000000004</v>
      </c>
    </row>
    <row r="289" spans="1:16" x14ac:dyDescent="0.3">
      <c r="A289" s="67" t="s">
        <v>983</v>
      </c>
      <c r="B289" s="67" t="s">
        <v>984</v>
      </c>
      <c r="C289" s="69">
        <v>69194828</v>
      </c>
      <c r="D289" s="69"/>
      <c r="E289" s="69"/>
      <c r="F289" s="69"/>
      <c r="G289" s="69"/>
      <c r="H289" s="13"/>
      <c r="I289" s="13"/>
      <c r="J289" s="13"/>
      <c r="K289" s="13"/>
      <c r="L289" s="13"/>
      <c r="M289" s="13"/>
      <c r="N289" s="13"/>
      <c r="O289" s="13"/>
      <c r="P289" s="13"/>
    </row>
    <row r="290" spans="1:16" x14ac:dyDescent="0.3">
      <c r="A290" s="67" t="s">
        <v>985</v>
      </c>
      <c r="B290" s="67" t="s">
        <v>986</v>
      </c>
      <c r="C290" s="69">
        <v>69192749</v>
      </c>
      <c r="D290" s="69"/>
      <c r="E290" s="69"/>
      <c r="F290" s="69"/>
      <c r="G290" s="69"/>
      <c r="H290" s="13"/>
      <c r="I290" s="13"/>
      <c r="J290" s="13"/>
      <c r="K290" s="13"/>
      <c r="L290" s="13"/>
      <c r="M290" s="13"/>
      <c r="N290" s="13"/>
      <c r="O290" s="13"/>
      <c r="P290" s="13"/>
    </row>
    <row r="291" spans="1:16" x14ac:dyDescent="0.3">
      <c r="A291" s="67" t="s">
        <v>913</v>
      </c>
      <c r="B291" s="67" t="s">
        <v>914</v>
      </c>
      <c r="C291" s="69">
        <v>67603385</v>
      </c>
      <c r="D291" s="69"/>
      <c r="E291" s="69">
        <v>4.0290800000000004</v>
      </c>
      <c r="F291" s="69">
        <v>3.8109000000000002</v>
      </c>
      <c r="G291" s="69">
        <v>3.7486299999999999</v>
      </c>
      <c r="H291" s="13">
        <v>3.8969499999999999</v>
      </c>
      <c r="I291" s="13">
        <v>3.1334499999999998</v>
      </c>
      <c r="J291" s="13">
        <v>3.1337299999999999</v>
      </c>
      <c r="K291" s="13">
        <v>3.4617200000000001</v>
      </c>
      <c r="L291" s="13">
        <v>3.6570200000000002</v>
      </c>
      <c r="M291" s="13">
        <v>3.9605299999999999</v>
      </c>
      <c r="N291" s="13">
        <v>3.9146399999999999</v>
      </c>
      <c r="O291" s="13">
        <v>4.3076499999999998</v>
      </c>
      <c r="P291" s="13">
        <v>4.7036800000000003</v>
      </c>
    </row>
    <row r="292" spans="1:16" x14ac:dyDescent="0.3">
      <c r="A292" s="67" t="s">
        <v>1077</v>
      </c>
      <c r="B292" s="67" t="s">
        <v>1078</v>
      </c>
      <c r="C292" s="69">
        <v>67325000</v>
      </c>
      <c r="D292" s="69">
        <v>4.1590400000000001</v>
      </c>
      <c r="E292" s="13">
        <v>4.5085600000000001</v>
      </c>
      <c r="F292" s="69">
        <v>4.2847400000000002</v>
      </c>
      <c r="G292" s="69">
        <v>4.19536</v>
      </c>
      <c r="H292" s="13">
        <v>4.4102899999999998</v>
      </c>
      <c r="I292" s="13">
        <v>3.6655700000000002</v>
      </c>
      <c r="J292" s="13">
        <v>3.0276399999999999</v>
      </c>
      <c r="K292" s="13">
        <v>3.2827799999999998</v>
      </c>
      <c r="L292" s="13">
        <v>3.2160799999999998</v>
      </c>
      <c r="M292" s="13">
        <v>3.64134</v>
      </c>
      <c r="N292" s="13">
        <v>3.5505599999999999</v>
      </c>
      <c r="O292" s="13">
        <v>3.7028400000000001</v>
      </c>
      <c r="P292" s="13">
        <v>4.26539</v>
      </c>
    </row>
    <row r="293" spans="1:16" x14ac:dyDescent="0.3">
      <c r="A293" s="67" t="s">
        <v>1001</v>
      </c>
      <c r="B293" s="67" t="s">
        <v>1002</v>
      </c>
      <c r="C293" s="69">
        <v>65848065</v>
      </c>
      <c r="D293" s="69"/>
      <c r="E293" s="13">
        <v>2.3057599999999998</v>
      </c>
      <c r="F293" s="13">
        <v>2.2023600000000001</v>
      </c>
      <c r="G293" s="13">
        <v>2.1263999999999998</v>
      </c>
      <c r="H293" s="13">
        <v>2.2092200000000002</v>
      </c>
      <c r="I293" s="13">
        <v>1.8841300000000001</v>
      </c>
      <c r="J293" s="13">
        <v>1.8342499999999999</v>
      </c>
      <c r="K293" s="13">
        <v>2.0284</v>
      </c>
      <c r="L293" s="13">
        <v>2.1310500000000001</v>
      </c>
      <c r="M293" s="13">
        <v>2.3136800000000002</v>
      </c>
      <c r="N293" s="13">
        <v>2.3570199999999999</v>
      </c>
      <c r="O293" s="13">
        <v>2.6209600000000002</v>
      </c>
      <c r="P293" s="13">
        <v>2.7487699999999999</v>
      </c>
    </row>
    <row r="294" spans="1:16" x14ac:dyDescent="0.3">
      <c r="A294" s="67" t="s">
        <v>987</v>
      </c>
      <c r="B294" s="67" t="s">
        <v>988</v>
      </c>
      <c r="C294" s="69">
        <v>64817921</v>
      </c>
      <c r="D294" s="69">
        <v>1.08049</v>
      </c>
      <c r="E294" s="13">
        <v>1.18354</v>
      </c>
      <c r="F294" s="13">
        <v>1.0980300000000001</v>
      </c>
      <c r="G294" s="13">
        <v>1.07263</v>
      </c>
      <c r="H294" s="13">
        <v>1.1119699999999999</v>
      </c>
      <c r="I294" s="13">
        <v>0.95018999999999998</v>
      </c>
      <c r="J294" s="13">
        <v>0.90871999999999997</v>
      </c>
      <c r="K294" s="13">
        <v>1.00969</v>
      </c>
      <c r="L294" s="13">
        <v>1.0585599999999999</v>
      </c>
      <c r="M294" s="13">
        <v>1.12931</v>
      </c>
      <c r="N294" s="13">
        <v>1.13669</v>
      </c>
      <c r="O294" s="13">
        <v>1.24482</v>
      </c>
      <c r="P294" s="13">
        <v>1.3558600000000001</v>
      </c>
    </row>
    <row r="295" spans="1:16" x14ac:dyDescent="0.3">
      <c r="A295" s="67" t="s">
        <v>1035</v>
      </c>
      <c r="B295" s="67" t="s">
        <v>1036</v>
      </c>
      <c r="C295" s="69">
        <v>64756161</v>
      </c>
      <c r="D295" s="69">
        <v>0.22292999999999999</v>
      </c>
      <c r="E295" s="13">
        <v>0.24479000000000001</v>
      </c>
      <c r="F295" s="13">
        <v>0.21912999999999999</v>
      </c>
      <c r="G295" s="13">
        <v>0.20377999999999999</v>
      </c>
      <c r="H295" s="13">
        <v>0.21898999999999999</v>
      </c>
      <c r="I295" s="13">
        <v>0.17946999999999999</v>
      </c>
      <c r="J295" s="13">
        <v>0.18096999999999999</v>
      </c>
      <c r="K295" s="13">
        <v>0.20596999999999999</v>
      </c>
      <c r="L295" s="13">
        <v>0.21554000000000001</v>
      </c>
      <c r="M295" s="13">
        <v>0.23769999999999999</v>
      </c>
      <c r="N295" s="13">
        <v>0.24858</v>
      </c>
      <c r="O295" s="13">
        <v>0.27622999999999998</v>
      </c>
      <c r="P295" s="13">
        <v>0.30986000000000002</v>
      </c>
    </row>
    <row r="296" spans="1:16" x14ac:dyDescent="0.3">
      <c r="A296" s="67" t="s">
        <v>1007</v>
      </c>
      <c r="B296" s="67" t="s">
        <v>1008</v>
      </c>
      <c r="C296" s="69">
        <v>64126631</v>
      </c>
      <c r="D296" s="69">
        <v>0.25896999999999998</v>
      </c>
      <c r="E296" s="13"/>
      <c r="F296" s="13"/>
      <c r="G296" s="13">
        <v>0.25140000000000001</v>
      </c>
      <c r="H296" s="13"/>
      <c r="I296" s="13"/>
      <c r="J296" s="13">
        <v>0.20723</v>
      </c>
      <c r="K296" s="13"/>
      <c r="L296" s="13"/>
      <c r="M296" s="13">
        <v>0.27600999999999998</v>
      </c>
      <c r="N296" s="13"/>
      <c r="O296" s="13"/>
      <c r="P296" s="13">
        <v>0.36143999999999998</v>
      </c>
    </row>
    <row r="297" spans="1:16" x14ac:dyDescent="0.3">
      <c r="A297" s="67" t="s">
        <v>993</v>
      </c>
      <c r="B297" s="67" t="s">
        <v>994</v>
      </c>
      <c r="C297" s="69">
        <v>62648687</v>
      </c>
      <c r="D297" s="69">
        <v>1.3951899999999999</v>
      </c>
      <c r="E297" s="13">
        <v>1.5547599999999999</v>
      </c>
      <c r="F297" s="13">
        <v>1.4214</v>
      </c>
      <c r="G297" s="13">
        <v>1.3622399999999999</v>
      </c>
      <c r="H297" s="13">
        <v>1.3729199999999999</v>
      </c>
      <c r="I297" s="13">
        <v>1.1397200000000001</v>
      </c>
      <c r="J297" s="13">
        <v>1.1138399999999999</v>
      </c>
      <c r="K297" s="13">
        <v>1.27142</v>
      </c>
      <c r="L297" s="13">
        <v>1.3125800000000001</v>
      </c>
      <c r="M297" s="13">
        <v>1.45658</v>
      </c>
      <c r="N297" s="13">
        <v>1.54216</v>
      </c>
      <c r="O297" s="13">
        <v>1.6832100000000001</v>
      </c>
      <c r="P297" s="13">
        <v>1.84727</v>
      </c>
    </row>
    <row r="298" spans="1:16" x14ac:dyDescent="0.3">
      <c r="A298" s="67" t="s">
        <v>1015</v>
      </c>
      <c r="B298" s="67" t="s">
        <v>1016</v>
      </c>
      <c r="C298" s="69">
        <v>62396117</v>
      </c>
      <c r="D298" s="69">
        <v>0.22212000000000001</v>
      </c>
      <c r="E298" s="13"/>
      <c r="F298" s="13"/>
      <c r="G298" s="13">
        <v>0.21515000000000001</v>
      </c>
      <c r="H298" s="13"/>
      <c r="I298" s="13"/>
      <c r="J298" s="13">
        <v>0.18117</v>
      </c>
      <c r="K298" s="13"/>
      <c r="L298" s="13"/>
      <c r="M298" s="13">
        <v>0.23738000000000001</v>
      </c>
      <c r="N298" s="13"/>
      <c r="O298" s="13"/>
      <c r="P298" s="13">
        <v>0.31463000000000002</v>
      </c>
    </row>
    <row r="299" spans="1:16" x14ac:dyDescent="0.3">
      <c r="A299" s="67" t="s">
        <v>1005</v>
      </c>
      <c r="B299" s="67" t="s">
        <v>1006</v>
      </c>
      <c r="C299" s="69">
        <v>61915039</v>
      </c>
      <c r="D299" s="69"/>
      <c r="E299" s="13"/>
      <c r="F299" s="13"/>
      <c r="G299" s="13"/>
      <c r="H299" s="13"/>
      <c r="I299" s="13"/>
      <c r="J299" s="13"/>
      <c r="K299" s="13"/>
      <c r="L299" s="13"/>
      <c r="M299" s="13"/>
      <c r="N299" s="13"/>
      <c r="O299" s="13"/>
      <c r="P299" s="13"/>
    </row>
    <row r="300" spans="1:16" x14ac:dyDescent="0.3">
      <c r="A300" s="67" t="s">
        <v>1039</v>
      </c>
      <c r="B300" s="67" t="s">
        <v>1040</v>
      </c>
      <c r="C300" s="69">
        <v>60828012</v>
      </c>
      <c r="D300" s="69">
        <v>0.22345999999999999</v>
      </c>
      <c r="E300" s="13">
        <v>0.23871000000000001</v>
      </c>
      <c r="F300" s="69">
        <v>0.21859999999999999</v>
      </c>
      <c r="G300" s="69">
        <v>0.21579999999999999</v>
      </c>
      <c r="H300" s="13">
        <v>0.21812999999999999</v>
      </c>
      <c r="I300" s="13">
        <v>0.18321000000000001</v>
      </c>
      <c r="J300" s="13">
        <v>0.18134</v>
      </c>
      <c r="K300" s="13">
        <v>0.20748</v>
      </c>
      <c r="L300" s="13">
        <v>0.21618999999999999</v>
      </c>
      <c r="M300" s="13">
        <v>0.24084</v>
      </c>
      <c r="N300" s="13">
        <v>0.25158000000000003</v>
      </c>
      <c r="O300" s="13">
        <v>0.27989000000000003</v>
      </c>
      <c r="P300" s="13">
        <v>0.31508999999999998</v>
      </c>
    </row>
    <row r="301" spans="1:16" x14ac:dyDescent="0.3">
      <c r="A301" s="67" t="s">
        <v>1081</v>
      </c>
      <c r="B301" s="67" t="s">
        <v>1082</v>
      </c>
      <c r="C301" s="69">
        <v>60619708</v>
      </c>
      <c r="D301" s="69"/>
      <c r="E301" s="13">
        <v>0.24154</v>
      </c>
      <c r="F301" s="69">
        <v>0.21887999999999999</v>
      </c>
      <c r="G301" s="69">
        <v>0.21723000000000001</v>
      </c>
      <c r="H301" s="13">
        <v>0.21723999999999999</v>
      </c>
      <c r="I301" s="13">
        <v>0.18589</v>
      </c>
      <c r="J301" s="13">
        <v>0.19051999999999999</v>
      </c>
      <c r="K301" s="13">
        <v>0.21918000000000001</v>
      </c>
      <c r="L301" s="13">
        <v>0.23275999999999999</v>
      </c>
      <c r="M301" s="13">
        <v>0.25941999999999998</v>
      </c>
      <c r="N301" s="13">
        <v>0.25603999999999999</v>
      </c>
      <c r="O301" s="13">
        <v>0.28142</v>
      </c>
      <c r="P301" s="13">
        <v>0.31685000000000002</v>
      </c>
    </row>
    <row r="302" spans="1:16" x14ac:dyDescent="0.3">
      <c r="A302" s="67" t="s">
        <v>989</v>
      </c>
      <c r="B302" s="67" t="s">
        <v>990</v>
      </c>
      <c r="C302" s="69">
        <v>60458384</v>
      </c>
      <c r="D302" s="69"/>
      <c r="E302" s="13">
        <v>3.38029</v>
      </c>
      <c r="F302" s="13">
        <v>3.28104</v>
      </c>
      <c r="G302" s="13">
        <v>3.2145899999999998</v>
      </c>
      <c r="H302" s="13">
        <v>3.2897400000000001</v>
      </c>
      <c r="I302" s="13">
        <v>2.3409900000000001</v>
      </c>
      <c r="J302" s="13">
        <v>2.21713</v>
      </c>
      <c r="K302" s="13">
        <v>2.4516900000000001</v>
      </c>
      <c r="L302" s="13">
        <v>2.5721699999999998</v>
      </c>
      <c r="M302" s="13">
        <v>2.8646400000000001</v>
      </c>
      <c r="N302" s="13">
        <v>2.8441399999999999</v>
      </c>
      <c r="O302" s="13">
        <v>3.1463800000000002</v>
      </c>
      <c r="P302" s="13">
        <v>3.6631399999999998</v>
      </c>
    </row>
    <row r="303" spans="1:16" x14ac:dyDescent="0.3">
      <c r="A303" s="67" t="s">
        <v>937</v>
      </c>
      <c r="B303" s="67" t="s">
        <v>938</v>
      </c>
      <c r="C303" s="69">
        <v>59172967</v>
      </c>
      <c r="D303" s="69"/>
      <c r="E303" s="13"/>
      <c r="F303" s="13"/>
      <c r="G303" s="13">
        <v>3.58399</v>
      </c>
      <c r="H303" s="13"/>
      <c r="I303" s="13">
        <v>2.0415000000000001</v>
      </c>
      <c r="J303" s="13">
        <v>1.9736400000000001</v>
      </c>
      <c r="K303" s="13">
        <v>2.1706699999999999</v>
      </c>
      <c r="L303" s="13">
        <v>2.24729</v>
      </c>
      <c r="M303" s="13"/>
      <c r="N303" s="13"/>
      <c r="O303" s="13"/>
      <c r="P303" s="13"/>
    </row>
    <row r="304" spans="1:16" x14ac:dyDescent="0.3">
      <c r="A304" s="67" t="s">
        <v>1043</v>
      </c>
      <c r="B304" s="67" t="s">
        <v>1044</v>
      </c>
      <c r="C304" s="69">
        <v>58993904</v>
      </c>
      <c r="D304" s="69"/>
      <c r="E304" s="13"/>
      <c r="F304" s="13"/>
      <c r="G304" s="13">
        <v>4.0448000000000004</v>
      </c>
      <c r="H304" s="13">
        <v>4.3096300000000003</v>
      </c>
      <c r="I304" s="13">
        <v>3.57463</v>
      </c>
      <c r="J304" s="13">
        <v>3.4440599999999999</v>
      </c>
      <c r="K304" s="13">
        <v>3.52996</v>
      </c>
      <c r="L304" s="13">
        <v>3.6227800000000001</v>
      </c>
      <c r="M304" s="13">
        <v>2.8373200000000001</v>
      </c>
      <c r="N304" s="13">
        <v>3.0964200000000002</v>
      </c>
      <c r="O304" s="13">
        <v>3.22099</v>
      </c>
      <c r="P304" s="13">
        <v>2.4504800000000002</v>
      </c>
    </row>
    <row r="305" spans="1:16" x14ac:dyDescent="0.3">
      <c r="A305" s="67" t="s">
        <v>951</v>
      </c>
      <c r="B305" s="67" t="s">
        <v>952</v>
      </c>
      <c r="C305" s="69">
        <v>58246360</v>
      </c>
      <c r="D305" s="69"/>
      <c r="E305" s="13"/>
      <c r="F305" s="13"/>
      <c r="G305" s="13">
        <v>0.39679999999999999</v>
      </c>
      <c r="H305" s="13"/>
      <c r="I305" s="13"/>
      <c r="J305" s="13">
        <v>0.32388</v>
      </c>
      <c r="K305" s="13"/>
      <c r="L305" s="13"/>
      <c r="M305" s="13">
        <v>0.42398999999999998</v>
      </c>
      <c r="N305" s="13"/>
      <c r="O305" s="13"/>
      <c r="P305" s="13">
        <v>0.54430999999999996</v>
      </c>
    </row>
    <row r="306" spans="1:16" x14ac:dyDescent="0.3">
      <c r="A306" s="67" t="s">
        <v>1638</v>
      </c>
      <c r="B306" s="67" t="s">
        <v>1639</v>
      </c>
      <c r="C306" s="69">
        <v>56662005</v>
      </c>
      <c r="D306" s="69">
        <v>4.0079399999999996</v>
      </c>
      <c r="E306" s="13">
        <v>4.3118400000000001</v>
      </c>
      <c r="F306" s="69">
        <v>4.4642999999999997</v>
      </c>
      <c r="G306" s="69">
        <v>4.5763299999999996</v>
      </c>
      <c r="H306" s="13">
        <v>4.5095299999999998</v>
      </c>
      <c r="I306" s="13">
        <v>4.2067800000000002</v>
      </c>
      <c r="J306" s="13">
        <v>4.0433500000000002</v>
      </c>
      <c r="K306" s="13">
        <v>3.9932500000000002</v>
      </c>
      <c r="L306" s="13">
        <v>4.0792099999999998</v>
      </c>
      <c r="M306" s="13">
        <v>4.18438</v>
      </c>
      <c r="N306" s="13">
        <v>4.0518200000000002</v>
      </c>
      <c r="O306" s="13">
        <v>4.3560800000000004</v>
      </c>
      <c r="P306" s="13">
        <v>5.2617500000000001</v>
      </c>
    </row>
    <row r="307" spans="1:16" x14ac:dyDescent="0.3">
      <c r="A307" s="67" t="s">
        <v>893</v>
      </c>
      <c r="B307" s="67" t="s">
        <v>894</v>
      </c>
      <c r="C307" s="69">
        <v>56568563</v>
      </c>
      <c r="D307" s="69"/>
      <c r="E307" s="13"/>
      <c r="F307" s="69"/>
      <c r="G307" s="69"/>
      <c r="H307" s="13"/>
      <c r="I307" s="13"/>
      <c r="J307" s="13">
        <v>0.1132</v>
      </c>
      <c r="K307" s="13"/>
      <c r="L307" s="13">
        <v>0.14491000000000001</v>
      </c>
      <c r="M307" s="13"/>
      <c r="N307" s="13"/>
      <c r="O307" s="13"/>
      <c r="P307" s="13"/>
    </row>
    <row r="308" spans="1:16" x14ac:dyDescent="0.3">
      <c r="A308" s="67" t="s">
        <v>5191</v>
      </c>
      <c r="B308" s="67" t="s">
        <v>5192</v>
      </c>
      <c r="C308" s="69">
        <v>56006617</v>
      </c>
      <c r="D308" s="69"/>
      <c r="E308" s="13"/>
      <c r="F308" s="69"/>
      <c r="G308" s="69"/>
      <c r="H308" s="13"/>
      <c r="I308" s="13"/>
      <c r="J308" s="13"/>
      <c r="K308" s="13"/>
      <c r="L308" s="13"/>
      <c r="M308" s="13"/>
      <c r="N308" s="13"/>
      <c r="O308" s="13"/>
      <c r="P308" s="13"/>
    </row>
    <row r="309" spans="1:16" x14ac:dyDescent="0.3">
      <c r="A309" s="67" t="s">
        <v>979</v>
      </c>
      <c r="B309" s="67" t="s">
        <v>980</v>
      </c>
      <c r="C309" s="69">
        <v>55957453</v>
      </c>
      <c r="D309" s="69"/>
      <c r="E309" s="13"/>
      <c r="F309" s="69"/>
      <c r="G309" s="69"/>
      <c r="H309" s="13">
        <v>2.0373800000000002</v>
      </c>
      <c r="I309" s="13">
        <v>1.8519300000000001</v>
      </c>
      <c r="J309" s="13">
        <v>2.0719699999999999</v>
      </c>
      <c r="K309" s="13">
        <v>2.32043</v>
      </c>
      <c r="L309" s="13">
        <v>2.4211399999999998</v>
      </c>
      <c r="M309" s="13">
        <v>2.5063399999999998</v>
      </c>
      <c r="N309" s="13">
        <v>2.4930400000000001</v>
      </c>
      <c r="O309" s="13">
        <v>2.98475</v>
      </c>
      <c r="P309" s="13">
        <v>3.12114</v>
      </c>
    </row>
    <row r="310" spans="1:16" x14ac:dyDescent="0.3">
      <c r="A310" s="67" t="s">
        <v>1367</v>
      </c>
      <c r="B310" s="67" t="s">
        <v>1368</v>
      </c>
      <c r="C310" s="69">
        <v>55887443</v>
      </c>
      <c r="D310" s="69">
        <v>5.5610099999999996</v>
      </c>
      <c r="E310" s="13">
        <v>5.88774</v>
      </c>
      <c r="F310" s="69">
        <v>1.5983400000000001</v>
      </c>
      <c r="G310" s="69">
        <v>1.58826</v>
      </c>
      <c r="H310" s="13">
        <v>0.68386000000000002</v>
      </c>
      <c r="I310" s="13">
        <v>0.56638999999999995</v>
      </c>
      <c r="J310" s="13">
        <v>0.54652000000000001</v>
      </c>
      <c r="K310" s="13">
        <v>0.58906000000000003</v>
      </c>
      <c r="L310" s="13">
        <v>2.0573800000000002</v>
      </c>
      <c r="M310" s="13">
        <v>2.2762600000000002</v>
      </c>
      <c r="N310" s="13">
        <v>2.30383</v>
      </c>
      <c r="O310" s="13">
        <v>2.5147300000000001</v>
      </c>
      <c r="P310" s="13">
        <v>3.2033100000000001</v>
      </c>
    </row>
    <row r="311" spans="1:16" x14ac:dyDescent="0.3">
      <c r="A311" s="67" t="s">
        <v>1123</v>
      </c>
      <c r="B311" s="67" t="s">
        <v>1124</v>
      </c>
      <c r="C311" s="69">
        <v>55691204</v>
      </c>
      <c r="D311" s="69"/>
      <c r="E311" s="13">
        <v>0.16633999999999999</v>
      </c>
      <c r="F311" s="69">
        <v>0.15035000000000001</v>
      </c>
      <c r="G311" s="69">
        <v>0.14928</v>
      </c>
      <c r="H311" s="13">
        <v>0.1431</v>
      </c>
      <c r="I311" s="13">
        <v>0.1217</v>
      </c>
      <c r="J311" s="13">
        <v>0.11327</v>
      </c>
      <c r="K311" s="13">
        <v>0.10797</v>
      </c>
      <c r="L311" s="13">
        <v>0.11806999999999999</v>
      </c>
      <c r="M311" s="13">
        <v>0.13333</v>
      </c>
      <c r="N311" s="13">
        <v>0.13704</v>
      </c>
      <c r="O311" s="13">
        <v>0.16019</v>
      </c>
      <c r="P311" s="13">
        <v>0.18962999999999999</v>
      </c>
    </row>
    <row r="312" spans="1:16" x14ac:dyDescent="0.3">
      <c r="A312" s="67" t="s">
        <v>1089</v>
      </c>
      <c r="B312" s="67" t="s">
        <v>1090</v>
      </c>
      <c r="C312" s="69">
        <v>55578855</v>
      </c>
      <c r="D312" s="69">
        <v>2.4487800000000002</v>
      </c>
      <c r="E312" s="13">
        <v>2.29922</v>
      </c>
      <c r="F312" s="69">
        <v>2.41642</v>
      </c>
      <c r="G312" s="69">
        <v>2.4231500000000001</v>
      </c>
      <c r="H312" s="13">
        <v>2.4846300000000001</v>
      </c>
      <c r="I312" s="13">
        <v>2.21854</v>
      </c>
      <c r="J312" s="13">
        <v>2.0885099999999999</v>
      </c>
      <c r="K312" s="13">
        <v>2.3209499999999998</v>
      </c>
      <c r="L312" s="13">
        <v>2.4758499999999999</v>
      </c>
      <c r="M312" s="13">
        <v>2.64445</v>
      </c>
      <c r="N312" s="13">
        <v>2.7649499999999998</v>
      </c>
      <c r="O312" s="13">
        <v>3.0684399999999998</v>
      </c>
      <c r="P312" s="13">
        <v>3.4074499999999999</v>
      </c>
    </row>
    <row r="313" spans="1:16" x14ac:dyDescent="0.3">
      <c r="A313" s="67" t="s">
        <v>1067</v>
      </c>
      <c r="B313" s="67" t="s">
        <v>1068</v>
      </c>
      <c r="C313" s="69">
        <v>54139546</v>
      </c>
      <c r="D313" s="69">
        <v>0.22489999999999999</v>
      </c>
      <c r="E313" s="13"/>
      <c r="F313" s="69"/>
      <c r="G313" s="69">
        <v>0.21751000000000001</v>
      </c>
      <c r="H313" s="13"/>
      <c r="I313" s="13"/>
      <c r="J313" s="13">
        <v>0.18151999999999999</v>
      </c>
      <c r="K313" s="13"/>
      <c r="L313" s="13"/>
      <c r="M313" s="13">
        <v>0.24046000000000001</v>
      </c>
      <c r="N313" s="13"/>
      <c r="O313" s="13"/>
      <c r="P313" s="13">
        <v>0.31509999999999999</v>
      </c>
    </row>
    <row r="314" spans="1:16" x14ac:dyDescent="0.3">
      <c r="A314" s="67" t="s">
        <v>1270</v>
      </c>
      <c r="B314" s="67" t="s">
        <v>1271</v>
      </c>
      <c r="C314" s="69">
        <v>54128817</v>
      </c>
      <c r="D314" s="69">
        <v>3.9414799999999999</v>
      </c>
      <c r="E314" s="13">
        <v>4.4182899999999998</v>
      </c>
      <c r="F314" s="69">
        <v>2.2625600000000001</v>
      </c>
      <c r="G314" s="69">
        <v>2.1603500000000002</v>
      </c>
      <c r="H314" s="13">
        <v>2.2618999999999998</v>
      </c>
      <c r="I314" s="13">
        <v>1.5210600000000001</v>
      </c>
      <c r="J314" s="13">
        <v>1.49908</v>
      </c>
      <c r="K314" s="13">
        <v>1.5659799999999999</v>
      </c>
      <c r="L314" s="13">
        <v>1.6593599999999999</v>
      </c>
      <c r="M314" s="13">
        <v>1.7500199999999999</v>
      </c>
      <c r="N314" s="13">
        <v>1.7571099999999999</v>
      </c>
      <c r="O314" s="13">
        <v>1.84863</v>
      </c>
      <c r="P314" s="13">
        <v>2.0657299999999998</v>
      </c>
    </row>
    <row r="315" spans="1:16" x14ac:dyDescent="0.3">
      <c r="A315" s="67" t="s">
        <v>1003</v>
      </c>
      <c r="B315" s="67" t="s">
        <v>1004</v>
      </c>
      <c r="C315" s="69">
        <v>54124490</v>
      </c>
      <c r="D315" s="69"/>
      <c r="E315" s="13"/>
      <c r="F315" s="69"/>
      <c r="G315" s="69"/>
      <c r="H315" s="13"/>
      <c r="I315" s="13"/>
      <c r="J315" s="13"/>
      <c r="K315" s="13"/>
      <c r="L315" s="13"/>
      <c r="M315" s="13">
        <v>0.11383</v>
      </c>
      <c r="N315" s="13"/>
      <c r="O315" s="13"/>
      <c r="P315" s="13"/>
    </row>
    <row r="316" spans="1:16" x14ac:dyDescent="0.3">
      <c r="A316" s="67" t="s">
        <v>1009</v>
      </c>
      <c r="B316" s="67" t="s">
        <v>1010</v>
      </c>
      <c r="C316" s="69">
        <v>53755708</v>
      </c>
      <c r="D316" s="69"/>
      <c r="E316" s="13"/>
      <c r="F316" s="69"/>
      <c r="G316" s="69">
        <v>2.1618499999999998</v>
      </c>
      <c r="H316" s="13"/>
      <c r="I316" s="13"/>
      <c r="J316" s="13">
        <v>1.9114500000000001</v>
      </c>
      <c r="K316" s="13"/>
      <c r="L316" s="13"/>
      <c r="M316" s="13">
        <v>2.4276300000000002</v>
      </c>
      <c r="N316" s="13"/>
      <c r="O316" s="13"/>
      <c r="P316" s="13">
        <v>2.9916700000000001</v>
      </c>
    </row>
    <row r="317" spans="1:16" x14ac:dyDescent="0.3">
      <c r="A317" s="67" t="s">
        <v>1019</v>
      </c>
      <c r="B317" s="67" t="s">
        <v>1020</v>
      </c>
      <c r="C317" s="69">
        <v>53704644</v>
      </c>
      <c r="D317" s="69">
        <v>5.3864799999999997</v>
      </c>
      <c r="E317" s="13">
        <v>4.9418100000000003</v>
      </c>
      <c r="F317" s="69">
        <v>4.7726100000000002</v>
      </c>
      <c r="G317" s="69">
        <v>4.6669400000000003</v>
      </c>
      <c r="H317" s="13">
        <v>4.8231000000000002</v>
      </c>
      <c r="I317" s="13">
        <v>4.0739099999999997</v>
      </c>
      <c r="J317" s="13">
        <v>4.1974499999999999</v>
      </c>
      <c r="K317" s="13">
        <v>4.4152800000000001</v>
      </c>
      <c r="L317" s="13">
        <v>4.6291500000000001</v>
      </c>
      <c r="M317" s="13">
        <v>4.9267500000000002</v>
      </c>
      <c r="N317" s="13">
        <v>5.0170899999999996</v>
      </c>
      <c r="O317" s="13">
        <v>5.7043799999999996</v>
      </c>
      <c r="P317" s="13">
        <v>5.4694399999999996</v>
      </c>
    </row>
    <row r="318" spans="1:16" x14ac:dyDescent="0.3">
      <c r="A318" s="67" t="s">
        <v>1112</v>
      </c>
      <c r="B318" s="67" t="s">
        <v>1113</v>
      </c>
      <c r="C318" s="69">
        <v>52709280</v>
      </c>
      <c r="D318" s="69">
        <v>3.8848600000000002</v>
      </c>
      <c r="E318" s="13">
        <v>4.1589099999999997</v>
      </c>
      <c r="F318" s="69">
        <v>4.3038699999999999</v>
      </c>
      <c r="G318" s="69">
        <v>4.3244600000000002</v>
      </c>
      <c r="H318" s="13">
        <v>4.2734800000000002</v>
      </c>
      <c r="I318" s="13">
        <v>4.0361200000000004</v>
      </c>
      <c r="J318" s="13">
        <v>3.85059</v>
      </c>
      <c r="K318" s="13">
        <v>3.8456000000000001</v>
      </c>
      <c r="L318" s="13">
        <v>3.88923</v>
      </c>
      <c r="M318" s="13">
        <v>3.9957199999999999</v>
      </c>
      <c r="N318" s="13">
        <v>3.9612799999999999</v>
      </c>
      <c r="O318" s="13">
        <v>4.2986899999999997</v>
      </c>
      <c r="P318" s="13">
        <v>4.6125100000000003</v>
      </c>
    </row>
    <row r="319" spans="1:16" x14ac:dyDescent="0.3">
      <c r="A319" s="67" t="s">
        <v>1025</v>
      </c>
      <c r="B319" s="67" t="s">
        <v>1026</v>
      </c>
      <c r="C319" s="69">
        <v>52519221</v>
      </c>
      <c r="D319" s="69"/>
      <c r="E319" s="13"/>
      <c r="F319" s="69"/>
      <c r="G319" s="69"/>
      <c r="H319" s="13"/>
      <c r="I319" s="13"/>
      <c r="J319" s="13"/>
      <c r="K319" s="13"/>
      <c r="L319" s="13"/>
      <c r="M319" s="13">
        <v>2.4863400000000002</v>
      </c>
      <c r="N319" s="13">
        <v>2.5086200000000001</v>
      </c>
      <c r="O319" s="13">
        <v>2.6796899999999999</v>
      </c>
      <c r="P319" s="13">
        <v>3.0822600000000002</v>
      </c>
    </row>
    <row r="320" spans="1:16" x14ac:dyDescent="0.3">
      <c r="A320" s="67" t="s">
        <v>4771</v>
      </c>
      <c r="B320" s="67" t="s">
        <v>4772</v>
      </c>
      <c r="C320" s="69">
        <v>52340770</v>
      </c>
      <c r="D320" s="69"/>
      <c r="E320" s="13"/>
      <c r="F320" s="69"/>
      <c r="G320" s="69">
        <v>0.43070999999999998</v>
      </c>
      <c r="H320" s="13"/>
      <c r="I320" s="13"/>
      <c r="J320" s="13">
        <v>0.30582999999999999</v>
      </c>
      <c r="K320" s="13"/>
      <c r="L320" s="13"/>
      <c r="M320" s="13"/>
      <c r="N320" s="13"/>
      <c r="O320" s="13"/>
      <c r="P320" s="13"/>
    </row>
    <row r="321" spans="1:16" x14ac:dyDescent="0.3">
      <c r="A321" s="67" t="s">
        <v>1027</v>
      </c>
      <c r="B321" s="67" t="s">
        <v>1028</v>
      </c>
      <c r="C321" s="69">
        <v>52339216</v>
      </c>
      <c r="D321" s="69"/>
      <c r="E321" s="13"/>
      <c r="F321" s="69"/>
      <c r="G321" s="69"/>
      <c r="H321" s="13"/>
      <c r="I321" s="13"/>
      <c r="J321" s="13"/>
      <c r="K321" s="13"/>
      <c r="L321" s="13"/>
      <c r="M321" s="13"/>
      <c r="N321" s="13"/>
      <c r="O321" s="13"/>
      <c r="P321" s="13"/>
    </row>
    <row r="322" spans="1:16" x14ac:dyDescent="0.3">
      <c r="A322" s="67" t="s">
        <v>1029</v>
      </c>
      <c r="B322" s="67" t="s">
        <v>1030</v>
      </c>
      <c r="C322" s="69">
        <v>50909380</v>
      </c>
      <c r="D322" s="69"/>
      <c r="E322" s="13"/>
      <c r="F322" s="69"/>
      <c r="G322" s="69"/>
      <c r="H322" s="13"/>
      <c r="I322" s="13"/>
      <c r="J322" s="13"/>
      <c r="K322" s="13"/>
      <c r="L322" s="13"/>
      <c r="M322" s="13"/>
      <c r="N322" s="13"/>
      <c r="O322" s="13"/>
      <c r="P322" s="13"/>
    </row>
    <row r="323" spans="1:16" x14ac:dyDescent="0.3">
      <c r="A323" s="67" t="s">
        <v>1031</v>
      </c>
      <c r="B323" s="67" t="s">
        <v>1032</v>
      </c>
      <c r="C323" s="69">
        <v>50883555</v>
      </c>
      <c r="D323" s="69"/>
      <c r="E323" s="13"/>
      <c r="F323" s="69"/>
      <c r="G323" s="69"/>
      <c r="H323" s="13"/>
      <c r="I323" s="13"/>
      <c r="J323" s="13"/>
      <c r="K323" s="13"/>
      <c r="L323" s="13"/>
      <c r="M323" s="13"/>
      <c r="N323" s="13"/>
      <c r="O323" s="13"/>
      <c r="P323" s="13"/>
    </row>
    <row r="324" spans="1:16" x14ac:dyDescent="0.3">
      <c r="A324" s="67" t="s">
        <v>1037</v>
      </c>
      <c r="B324" s="67" t="s">
        <v>1038</v>
      </c>
      <c r="C324" s="69">
        <v>50190085</v>
      </c>
      <c r="D324" s="69"/>
      <c r="E324" s="13"/>
      <c r="F324" s="69"/>
      <c r="G324" s="69"/>
      <c r="H324" s="13"/>
      <c r="I324" s="13"/>
      <c r="J324" s="13"/>
      <c r="K324" s="13"/>
      <c r="L324" s="13"/>
      <c r="M324" s="13"/>
      <c r="N324" s="13"/>
      <c r="O324" s="13"/>
      <c r="P324" s="13"/>
    </row>
    <row r="325" spans="1:16" x14ac:dyDescent="0.3">
      <c r="A325" s="67" t="s">
        <v>953</v>
      </c>
      <c r="B325" s="67" t="s">
        <v>954</v>
      </c>
      <c r="C325" s="69">
        <v>50063100</v>
      </c>
      <c r="D325" s="69"/>
      <c r="E325" s="13"/>
      <c r="F325" s="69"/>
      <c r="G325" s="69"/>
      <c r="H325" s="13"/>
      <c r="I325" s="13"/>
      <c r="J325" s="13"/>
      <c r="K325" s="13"/>
      <c r="L325" s="13"/>
      <c r="M325" s="13"/>
      <c r="N325" s="13">
        <v>0.76739999999999997</v>
      </c>
      <c r="O325" s="13"/>
      <c r="P325" s="13"/>
    </row>
    <row r="326" spans="1:16" x14ac:dyDescent="0.3">
      <c r="A326" s="67" t="s">
        <v>1131</v>
      </c>
      <c r="B326" s="67" t="s">
        <v>1132</v>
      </c>
      <c r="C326" s="69">
        <v>49441109</v>
      </c>
      <c r="D326" s="69"/>
      <c r="E326" s="13">
        <v>0.13582</v>
      </c>
      <c r="F326" s="69">
        <v>0.12734000000000001</v>
      </c>
      <c r="G326" s="69">
        <v>0.12278</v>
      </c>
      <c r="H326" s="13">
        <v>0.12359000000000001</v>
      </c>
      <c r="I326" s="13">
        <v>0.10001</v>
      </c>
      <c r="J326" s="13">
        <v>9.7519999999999996E-2</v>
      </c>
      <c r="K326" s="13">
        <v>0.11156000000000001</v>
      </c>
      <c r="L326" s="13">
        <v>0.11801</v>
      </c>
      <c r="M326" s="13">
        <v>0.13206000000000001</v>
      </c>
      <c r="N326" s="13">
        <v>0.13782</v>
      </c>
      <c r="O326" s="13">
        <v>0.15422</v>
      </c>
      <c r="P326" s="13">
        <v>0.17909</v>
      </c>
    </row>
    <row r="327" spans="1:16" x14ac:dyDescent="0.3">
      <c r="A327" s="67" t="s">
        <v>4762</v>
      </c>
      <c r="B327" s="67" t="s">
        <v>4566</v>
      </c>
      <c r="C327" s="69">
        <v>47793405</v>
      </c>
      <c r="D327" s="69">
        <v>6.1633100000000001</v>
      </c>
      <c r="E327" s="13">
        <v>6.4383600000000003</v>
      </c>
      <c r="F327" s="69">
        <v>5.7301099999999998</v>
      </c>
      <c r="G327" s="69">
        <v>5.2994700000000003</v>
      </c>
      <c r="H327" s="13">
        <v>5.3611199999999997</v>
      </c>
      <c r="I327" s="13">
        <v>4.1767099999999999</v>
      </c>
      <c r="J327" s="13">
        <v>3.8994599999999999</v>
      </c>
      <c r="K327" s="13">
        <v>4.2279799999999996</v>
      </c>
      <c r="L327" s="13">
        <v>3.9276399999999998</v>
      </c>
      <c r="M327" s="13">
        <v>4.2560200000000004</v>
      </c>
      <c r="N327" s="13">
        <v>4.1771500000000001</v>
      </c>
      <c r="O327" s="13">
        <v>4.5148099999999998</v>
      </c>
      <c r="P327" s="13">
        <v>4.4234499999999999</v>
      </c>
    </row>
    <row r="328" spans="1:16" x14ac:dyDescent="0.3">
      <c r="A328" s="67" t="s">
        <v>981</v>
      </c>
      <c r="B328" s="67" t="s">
        <v>982</v>
      </c>
      <c r="C328" s="69">
        <v>47086105</v>
      </c>
      <c r="D328" s="69">
        <v>0.19248000000000001</v>
      </c>
      <c r="E328" s="13"/>
      <c r="F328" s="69"/>
      <c r="G328" s="69">
        <v>0.18895000000000001</v>
      </c>
      <c r="H328" s="13"/>
      <c r="I328" s="13"/>
      <c r="J328" s="13"/>
      <c r="K328" s="13"/>
      <c r="L328" s="13"/>
      <c r="M328" s="13">
        <v>0.13145000000000001</v>
      </c>
      <c r="N328" s="13"/>
      <c r="O328" s="13"/>
      <c r="P328" s="13">
        <v>0.37142999999999998</v>
      </c>
    </row>
    <row r="329" spans="1:16" x14ac:dyDescent="0.3">
      <c r="A329" s="67" t="s">
        <v>1055</v>
      </c>
      <c r="B329" s="67" t="s">
        <v>1056</v>
      </c>
      <c r="C329" s="69">
        <v>46246457</v>
      </c>
      <c r="D329" s="69"/>
      <c r="E329" s="13"/>
      <c r="F329" s="69"/>
      <c r="G329" s="69"/>
      <c r="H329" s="13"/>
      <c r="I329" s="13"/>
      <c r="J329" s="13"/>
      <c r="K329" s="13"/>
      <c r="L329" s="13"/>
      <c r="M329" s="13"/>
      <c r="N329" s="13"/>
      <c r="O329" s="13"/>
      <c r="P329" s="13"/>
    </row>
    <row r="330" spans="1:16" x14ac:dyDescent="0.3">
      <c r="A330" s="67" t="s">
        <v>1262</v>
      </c>
      <c r="B330" s="67" t="s">
        <v>1263</v>
      </c>
      <c r="C330" s="69">
        <v>45808924</v>
      </c>
      <c r="D330" s="69">
        <v>2.7283200000000001</v>
      </c>
      <c r="E330" s="13">
        <v>2.95282</v>
      </c>
      <c r="F330" s="69">
        <v>2.7499500000000001</v>
      </c>
      <c r="G330" s="69">
        <v>2.70025</v>
      </c>
      <c r="H330" s="13">
        <v>2.7320799999999998</v>
      </c>
      <c r="I330" s="13">
        <v>2.39595</v>
      </c>
      <c r="J330" s="13">
        <v>2.30952</v>
      </c>
      <c r="K330" s="13">
        <v>2.5625599999999999</v>
      </c>
      <c r="L330" s="13">
        <v>2.6507700000000001</v>
      </c>
      <c r="M330" s="13">
        <v>2.8757600000000001</v>
      </c>
      <c r="N330" s="13">
        <v>2.9593799999999999</v>
      </c>
      <c r="O330" s="13">
        <v>3.2089099999999999</v>
      </c>
      <c r="P330" s="13">
        <v>3.52475</v>
      </c>
    </row>
    <row r="331" spans="1:16" x14ac:dyDescent="0.3">
      <c r="A331" s="67" t="s">
        <v>1118</v>
      </c>
      <c r="B331" s="67" t="s">
        <v>1119</v>
      </c>
      <c r="C331" s="69">
        <v>45319492</v>
      </c>
      <c r="D331" s="69">
        <v>0.12737999999999999</v>
      </c>
      <c r="E331" s="13">
        <v>0.13927</v>
      </c>
      <c r="F331" s="69">
        <v>0.12839</v>
      </c>
      <c r="G331" s="69">
        <v>0.1249</v>
      </c>
      <c r="H331" s="13">
        <v>0.12442</v>
      </c>
      <c r="I331" s="13">
        <v>0.10234</v>
      </c>
      <c r="J331" s="13">
        <v>0.1004</v>
      </c>
      <c r="K331" s="13">
        <v>0.11332</v>
      </c>
      <c r="L331" s="13">
        <v>0.12053</v>
      </c>
      <c r="M331" s="13">
        <v>0.13478000000000001</v>
      </c>
      <c r="N331" s="13">
        <v>0.13872999999999999</v>
      </c>
      <c r="O331" s="13">
        <v>0.15609000000000001</v>
      </c>
      <c r="P331" s="13">
        <v>0.17992</v>
      </c>
    </row>
    <row r="332" spans="1:16" x14ac:dyDescent="0.3">
      <c r="A332" s="67" t="s">
        <v>1045</v>
      </c>
      <c r="B332" s="67" t="s">
        <v>1046</v>
      </c>
      <c r="C332" s="69">
        <v>45278704</v>
      </c>
      <c r="D332" s="69"/>
      <c r="E332" s="13"/>
      <c r="F332" s="69"/>
      <c r="G332" s="69">
        <v>2.6934499999999999</v>
      </c>
      <c r="H332" s="13">
        <v>2.6776200000000001</v>
      </c>
      <c r="I332" s="13">
        <v>2.3615599999999999</v>
      </c>
      <c r="J332" s="13">
        <v>2.2754599999999998</v>
      </c>
      <c r="K332" s="13">
        <v>2.5402200000000001</v>
      </c>
      <c r="L332" s="13">
        <v>2.6561699999999999</v>
      </c>
      <c r="M332" s="13">
        <v>2.8745400000000001</v>
      </c>
      <c r="N332" s="13">
        <v>2.9208099999999999</v>
      </c>
      <c r="O332" s="13">
        <v>3.1301899999999998</v>
      </c>
      <c r="P332" s="13">
        <v>3.5160800000000001</v>
      </c>
    </row>
    <row r="333" spans="1:16" x14ac:dyDescent="0.3">
      <c r="A333" s="67" t="s">
        <v>1058</v>
      </c>
      <c r="B333" s="67" t="s">
        <v>1059</v>
      </c>
      <c r="C333" s="69">
        <v>45195750</v>
      </c>
      <c r="D333" s="69"/>
      <c r="E333" s="13"/>
      <c r="F333" s="69"/>
      <c r="G333" s="69"/>
      <c r="H333" s="13"/>
      <c r="I333" s="13"/>
      <c r="J333" s="13"/>
      <c r="K333" s="13"/>
      <c r="L333" s="13"/>
      <c r="M333" s="13"/>
      <c r="N333" s="13"/>
      <c r="O333" s="13"/>
      <c r="P333" s="13"/>
    </row>
    <row r="334" spans="1:16" x14ac:dyDescent="0.3">
      <c r="A334" s="67" t="s">
        <v>997</v>
      </c>
      <c r="B334" s="67" t="s">
        <v>998</v>
      </c>
      <c r="C334" s="69">
        <v>43591433</v>
      </c>
      <c r="D334" s="69">
        <v>7.671E-2</v>
      </c>
      <c r="E334" s="13"/>
      <c r="F334" s="69"/>
      <c r="G334" s="69">
        <v>0.18423</v>
      </c>
      <c r="H334" s="13"/>
      <c r="I334" s="13"/>
      <c r="J334" s="13">
        <v>9.2439999999999994E-2</v>
      </c>
      <c r="K334" s="13"/>
      <c r="L334" s="13"/>
      <c r="M334" s="13">
        <v>0.13375000000000001</v>
      </c>
      <c r="N334" s="13"/>
      <c r="O334" s="13"/>
      <c r="P334" s="13">
        <v>0.19356999999999999</v>
      </c>
    </row>
    <row r="335" spans="1:16" x14ac:dyDescent="0.3">
      <c r="A335" s="67" t="s">
        <v>1049</v>
      </c>
      <c r="B335" s="67" t="s">
        <v>1050</v>
      </c>
      <c r="C335" s="69">
        <v>43515411</v>
      </c>
      <c r="D335" s="69"/>
      <c r="E335" s="13"/>
      <c r="F335" s="69"/>
      <c r="G335" s="69">
        <v>0.53181</v>
      </c>
      <c r="H335" s="13"/>
      <c r="I335" s="13"/>
      <c r="J335" s="13">
        <v>0.44574999999999998</v>
      </c>
      <c r="K335" s="13"/>
      <c r="L335" s="13"/>
      <c r="M335" s="13">
        <v>0.57923999999999998</v>
      </c>
      <c r="N335" s="13"/>
      <c r="O335" s="13"/>
      <c r="P335" s="13">
        <v>0.71064000000000005</v>
      </c>
    </row>
    <row r="336" spans="1:16" x14ac:dyDescent="0.3">
      <c r="A336" s="67" t="s">
        <v>1073</v>
      </c>
      <c r="B336" s="67" t="s">
        <v>1074</v>
      </c>
      <c r="C336" s="69">
        <v>43357390</v>
      </c>
      <c r="D336" s="69">
        <v>0.22345000000000001</v>
      </c>
      <c r="E336" s="13"/>
      <c r="F336" s="69"/>
      <c r="G336" s="69">
        <v>0.21718999999999999</v>
      </c>
      <c r="H336" s="13"/>
      <c r="I336" s="13"/>
      <c r="J336" s="13"/>
      <c r="K336" s="13"/>
      <c r="L336" s="13"/>
      <c r="M336" s="13">
        <v>0.24049999999999999</v>
      </c>
      <c r="N336" s="13"/>
      <c r="O336" s="13"/>
      <c r="P336" s="13">
        <v>0.31618000000000002</v>
      </c>
    </row>
    <row r="337" spans="1:16" x14ac:dyDescent="0.3">
      <c r="A337" s="67" t="s">
        <v>1116</v>
      </c>
      <c r="B337" s="67" t="s">
        <v>1117</v>
      </c>
      <c r="C337" s="69">
        <v>43232824</v>
      </c>
      <c r="D337" s="69">
        <v>0.42731000000000002</v>
      </c>
      <c r="E337" s="13"/>
      <c r="F337" s="69"/>
      <c r="G337" s="69">
        <v>0.81359000000000004</v>
      </c>
      <c r="H337" s="13"/>
      <c r="I337" s="13"/>
      <c r="J337" s="13">
        <v>0.16045999999999999</v>
      </c>
      <c r="K337" s="13"/>
      <c r="L337" s="13"/>
      <c r="M337" s="13">
        <v>0.20508999999999999</v>
      </c>
      <c r="N337" s="13"/>
      <c r="O337" s="13"/>
      <c r="P337" s="13">
        <v>0.47221000000000002</v>
      </c>
    </row>
    <row r="338" spans="1:16" x14ac:dyDescent="0.3">
      <c r="A338" s="67" t="s">
        <v>1071</v>
      </c>
      <c r="B338" s="67" t="s">
        <v>1072</v>
      </c>
      <c r="C338" s="69">
        <v>42967083</v>
      </c>
      <c r="D338" s="69"/>
      <c r="E338" s="13"/>
      <c r="F338" s="69"/>
      <c r="G338" s="69"/>
      <c r="H338" s="13"/>
      <c r="I338" s="13"/>
      <c r="J338" s="13"/>
      <c r="K338" s="13"/>
      <c r="L338" s="13"/>
      <c r="M338" s="13"/>
      <c r="N338" s="13"/>
      <c r="O338" s="13"/>
      <c r="P338" s="13"/>
    </row>
    <row r="339" spans="1:16" x14ac:dyDescent="0.3">
      <c r="A339" s="67" t="s">
        <v>1243</v>
      </c>
      <c r="B339" s="67" t="s">
        <v>1244</v>
      </c>
      <c r="C339" s="69">
        <v>41913567</v>
      </c>
      <c r="D339" s="69">
        <v>2.2379099999999998</v>
      </c>
      <c r="E339" s="13">
        <v>2.4429799999999999</v>
      </c>
      <c r="F339" s="69">
        <v>2.26301</v>
      </c>
      <c r="G339" s="69">
        <v>2.1552199999999999</v>
      </c>
      <c r="H339" s="13">
        <v>2.1332599999999999</v>
      </c>
      <c r="I339" s="13">
        <v>1.8183100000000001</v>
      </c>
      <c r="J339" s="13">
        <v>1.7756700000000001</v>
      </c>
      <c r="K339" s="13">
        <v>1.9154100000000001</v>
      </c>
      <c r="L339" s="13">
        <v>1.9044300000000001</v>
      </c>
      <c r="M339" s="13">
        <v>2.02142</v>
      </c>
      <c r="N339" s="13">
        <v>2.0369999999999999</v>
      </c>
      <c r="O339" s="13">
        <v>2.1339800000000002</v>
      </c>
      <c r="P339" s="13">
        <v>2.3581599999999998</v>
      </c>
    </row>
    <row r="340" spans="1:16" x14ac:dyDescent="0.3">
      <c r="A340" s="67" t="s">
        <v>1065</v>
      </c>
      <c r="B340" s="67" t="s">
        <v>1066</v>
      </c>
      <c r="C340" s="69">
        <v>41456329</v>
      </c>
      <c r="D340" s="69"/>
      <c r="E340" s="13"/>
      <c r="F340" s="69"/>
      <c r="G340" s="69">
        <v>2.1761599999999999</v>
      </c>
      <c r="H340" s="13"/>
      <c r="I340" s="13"/>
      <c r="J340" s="13">
        <v>1.8379300000000001</v>
      </c>
      <c r="K340" s="13"/>
      <c r="L340" s="13"/>
      <c r="M340" s="13">
        <v>2.1003500000000002</v>
      </c>
      <c r="N340" s="13"/>
      <c r="O340" s="13"/>
      <c r="P340" s="13">
        <v>2.6667299999999998</v>
      </c>
    </row>
    <row r="341" spans="1:16" x14ac:dyDescent="0.3">
      <c r="A341" s="67" t="s">
        <v>1083</v>
      </c>
      <c r="B341" s="67" t="s">
        <v>1084</v>
      </c>
      <c r="C341" s="69">
        <v>41424354</v>
      </c>
      <c r="D341" s="69"/>
      <c r="E341" s="69"/>
      <c r="F341" s="13"/>
      <c r="G341" s="69"/>
      <c r="H341" s="13"/>
      <c r="I341" s="13"/>
      <c r="J341" s="13"/>
      <c r="K341" s="13"/>
      <c r="L341" s="13"/>
      <c r="M341" s="13"/>
      <c r="N341" s="13"/>
      <c r="O341" s="13"/>
      <c r="P341" s="13"/>
    </row>
    <row r="342" spans="1:16" x14ac:dyDescent="0.3">
      <c r="A342" s="67" t="s">
        <v>1139</v>
      </c>
      <c r="B342" s="67" t="s">
        <v>1140</v>
      </c>
      <c r="C342" s="69">
        <v>41286345</v>
      </c>
      <c r="D342" s="69"/>
      <c r="E342" s="69">
        <v>4.9013299999999997</v>
      </c>
      <c r="F342" s="13">
        <v>4.80016</v>
      </c>
      <c r="G342" s="13">
        <v>4.2888200000000003</v>
      </c>
      <c r="H342" s="13">
        <v>4.3494900000000003</v>
      </c>
      <c r="I342" s="13"/>
      <c r="J342" s="13">
        <v>2.5487299999999999</v>
      </c>
      <c r="K342" s="13">
        <v>2.65801</v>
      </c>
      <c r="L342" s="13">
        <v>2.8867099999999999</v>
      </c>
      <c r="M342" s="13">
        <v>2.9992100000000002</v>
      </c>
      <c r="N342" s="13">
        <v>3.5251100000000002</v>
      </c>
      <c r="O342" s="13">
        <v>4.8240499999999997</v>
      </c>
      <c r="P342" s="13">
        <v>5.4676900000000002</v>
      </c>
    </row>
    <row r="343" spans="1:16" x14ac:dyDescent="0.3">
      <c r="A343" s="67" t="s">
        <v>945</v>
      </c>
      <c r="B343" s="67" t="s">
        <v>946</v>
      </c>
      <c r="C343" s="69">
        <v>40778901</v>
      </c>
      <c r="D343" s="69">
        <v>2.1230899999999999</v>
      </c>
      <c r="E343" s="69">
        <v>2.33073</v>
      </c>
      <c r="F343" s="13">
        <v>2.17719</v>
      </c>
      <c r="G343" s="13">
        <v>2.1279400000000002</v>
      </c>
      <c r="H343" s="13">
        <v>2.0941999999999998</v>
      </c>
      <c r="I343" s="13">
        <v>1.82193</v>
      </c>
      <c r="J343" s="13">
        <v>1.7591300000000001</v>
      </c>
      <c r="K343" s="13">
        <v>1.9291</v>
      </c>
      <c r="L343" s="13">
        <v>2.0071699999999999</v>
      </c>
      <c r="M343" s="13">
        <v>2.1871499999999999</v>
      </c>
      <c r="N343" s="13">
        <v>2.2505999999999999</v>
      </c>
      <c r="O343" s="13">
        <v>2.4824700000000002</v>
      </c>
      <c r="P343" s="13">
        <v>2.7908300000000001</v>
      </c>
    </row>
    <row r="344" spans="1:16" x14ac:dyDescent="0.3">
      <c r="A344" s="67" t="s">
        <v>1075</v>
      </c>
      <c r="B344" s="67" t="s">
        <v>1076</v>
      </c>
      <c r="C344" s="69">
        <v>40748456</v>
      </c>
      <c r="D344" s="69">
        <v>0.66320000000000001</v>
      </c>
      <c r="E344" s="69">
        <v>0.72062999999999999</v>
      </c>
      <c r="F344" s="13">
        <v>0.66388000000000003</v>
      </c>
      <c r="G344" s="13">
        <v>0.64470000000000005</v>
      </c>
      <c r="H344" s="13">
        <v>0.64634999999999998</v>
      </c>
      <c r="I344" s="13">
        <v>0.55067999999999995</v>
      </c>
      <c r="J344" s="13">
        <v>0.52592000000000005</v>
      </c>
      <c r="K344" s="13">
        <v>0.59538000000000002</v>
      </c>
      <c r="L344" s="13">
        <v>0.61655000000000004</v>
      </c>
      <c r="M344" s="13">
        <v>0.68267</v>
      </c>
      <c r="N344" s="13">
        <v>0.71230000000000004</v>
      </c>
      <c r="O344" s="13">
        <v>0.80315999999999999</v>
      </c>
      <c r="P344" s="13">
        <v>0.88463999999999998</v>
      </c>
    </row>
    <row r="345" spans="1:16" x14ac:dyDescent="0.3">
      <c r="A345" s="67" t="s">
        <v>1091</v>
      </c>
      <c r="B345" s="67" t="s">
        <v>1092</v>
      </c>
      <c r="C345" s="69">
        <v>40738472</v>
      </c>
      <c r="D345" s="69"/>
      <c r="E345" s="69"/>
      <c r="F345" s="13"/>
      <c r="G345" s="13"/>
      <c r="H345" s="13"/>
      <c r="I345" s="13"/>
      <c r="J345" s="13"/>
      <c r="K345" s="13"/>
      <c r="L345" s="13"/>
      <c r="M345" s="13"/>
      <c r="N345" s="13"/>
      <c r="O345" s="13"/>
      <c r="P345" s="13"/>
    </row>
    <row r="346" spans="1:16" x14ac:dyDescent="0.3">
      <c r="A346" s="67" t="s">
        <v>1051</v>
      </c>
      <c r="B346" s="67" t="s">
        <v>1052</v>
      </c>
      <c r="C346" s="69">
        <v>40185010</v>
      </c>
      <c r="D346" s="69">
        <v>2.4958900000000002</v>
      </c>
      <c r="E346" s="69">
        <v>2.9347799999999999</v>
      </c>
      <c r="F346" s="13">
        <v>2.7943500000000001</v>
      </c>
      <c r="G346" s="69">
        <v>2.7219699999999998</v>
      </c>
      <c r="H346" s="13">
        <v>2.9788299999999999</v>
      </c>
      <c r="I346" s="13">
        <v>2.6730299999999998</v>
      </c>
      <c r="J346" s="13">
        <v>2.4981399999999998</v>
      </c>
      <c r="K346" s="13">
        <v>2.7622100000000001</v>
      </c>
      <c r="L346" s="13">
        <v>2.9297800000000001</v>
      </c>
      <c r="M346" s="13">
        <v>3.48584</v>
      </c>
      <c r="N346" s="13">
        <v>3.7338100000000001</v>
      </c>
      <c r="O346" s="13">
        <v>4.0344899999999999</v>
      </c>
      <c r="P346" s="13">
        <v>4.5084999999999997</v>
      </c>
    </row>
    <row r="347" spans="1:16" x14ac:dyDescent="0.3">
      <c r="A347" s="67" t="s">
        <v>1095</v>
      </c>
      <c r="B347" s="67" t="s">
        <v>1096</v>
      </c>
      <c r="C347" s="69">
        <v>40048446</v>
      </c>
      <c r="D347" s="69"/>
      <c r="E347" s="69"/>
      <c r="F347" s="13"/>
      <c r="G347" s="69"/>
      <c r="H347" s="13"/>
      <c r="I347" s="13"/>
      <c r="J347" s="13"/>
      <c r="K347" s="13"/>
      <c r="L347" s="13"/>
      <c r="M347" s="13"/>
      <c r="N347" s="13"/>
      <c r="O347" s="13"/>
      <c r="P347" s="13"/>
    </row>
    <row r="348" spans="1:16" x14ac:dyDescent="0.3">
      <c r="A348" s="67" t="s">
        <v>1097</v>
      </c>
      <c r="B348" s="67" t="s">
        <v>1098</v>
      </c>
      <c r="C348" s="69">
        <v>39733957</v>
      </c>
      <c r="D348" s="69"/>
      <c r="E348" s="69">
        <v>2.3424499999999999</v>
      </c>
      <c r="F348" s="13">
        <v>2.2129400000000001</v>
      </c>
      <c r="G348" s="13">
        <v>2.14656</v>
      </c>
      <c r="H348" s="13">
        <v>2.2263500000000001</v>
      </c>
      <c r="I348" s="13">
        <v>1.8543000000000001</v>
      </c>
      <c r="J348" s="13">
        <v>1.8583799999999999</v>
      </c>
      <c r="K348" s="13">
        <v>2.0228700000000002</v>
      </c>
      <c r="L348" s="13">
        <v>2.1257100000000002</v>
      </c>
      <c r="M348" s="13">
        <v>2.3144399999999998</v>
      </c>
      <c r="N348" s="13">
        <v>2.3271199999999999</v>
      </c>
      <c r="O348" s="13">
        <v>2.5835499999999998</v>
      </c>
      <c r="P348" s="13">
        <v>2.7880500000000001</v>
      </c>
    </row>
    <row r="349" spans="1:16" x14ac:dyDescent="0.3">
      <c r="A349" s="67" t="s">
        <v>1033</v>
      </c>
      <c r="B349" s="67" t="s">
        <v>1034</v>
      </c>
      <c r="C349" s="69">
        <v>39603611</v>
      </c>
      <c r="D349" s="69"/>
      <c r="E349" s="69"/>
      <c r="F349" s="13"/>
      <c r="G349" s="13"/>
      <c r="H349" s="13"/>
      <c r="I349" s="13"/>
      <c r="J349" s="13"/>
      <c r="K349" s="13"/>
      <c r="L349" s="13">
        <v>0.1341</v>
      </c>
      <c r="M349" s="13"/>
      <c r="N349" s="13"/>
      <c r="O349" s="13"/>
      <c r="P349" s="13"/>
    </row>
    <row r="350" spans="1:16" x14ac:dyDescent="0.3">
      <c r="A350" s="67" t="s">
        <v>1101</v>
      </c>
      <c r="B350" s="67" t="s">
        <v>1102</v>
      </c>
      <c r="C350" s="69">
        <v>39239000</v>
      </c>
      <c r="D350" s="69"/>
      <c r="E350" s="69"/>
      <c r="F350" s="13"/>
      <c r="G350" s="13"/>
      <c r="H350" s="13"/>
      <c r="I350" s="13"/>
      <c r="J350" s="13"/>
      <c r="K350" s="13"/>
      <c r="L350" s="13"/>
      <c r="M350" s="13"/>
      <c r="N350" s="13"/>
      <c r="O350" s="13"/>
      <c r="P350" s="13"/>
    </row>
    <row r="351" spans="1:16" x14ac:dyDescent="0.3">
      <c r="A351" s="67" t="s">
        <v>1103</v>
      </c>
      <c r="B351" s="67" t="s">
        <v>1104</v>
      </c>
      <c r="C351" s="69">
        <v>39112069</v>
      </c>
      <c r="D351" s="69"/>
      <c r="E351" s="69"/>
      <c r="F351" s="13"/>
      <c r="G351" s="69"/>
      <c r="H351" s="13"/>
      <c r="I351" s="13"/>
      <c r="J351" s="13"/>
      <c r="K351" s="13"/>
      <c r="L351" s="13"/>
      <c r="M351" s="13"/>
      <c r="N351" s="13"/>
      <c r="O351" s="13"/>
      <c r="P351" s="13"/>
    </row>
    <row r="352" spans="1:16" x14ac:dyDescent="0.3">
      <c r="A352" s="67" t="s">
        <v>1109</v>
      </c>
      <c r="B352" s="67" t="s">
        <v>1110</v>
      </c>
      <c r="C352" s="69">
        <v>38964434</v>
      </c>
      <c r="D352" s="69"/>
      <c r="E352" s="69">
        <v>0.70696000000000003</v>
      </c>
      <c r="F352" s="13">
        <v>0.65051999999999999</v>
      </c>
      <c r="G352" s="69">
        <v>0.63304000000000005</v>
      </c>
      <c r="H352" s="13">
        <v>0.62309000000000003</v>
      </c>
      <c r="I352" s="13">
        <v>0.50741999999999998</v>
      </c>
      <c r="J352" s="13">
        <v>0.49463000000000001</v>
      </c>
      <c r="K352" s="13">
        <v>0.55796000000000001</v>
      </c>
      <c r="L352" s="13">
        <v>0.57969999999999999</v>
      </c>
      <c r="M352" s="13">
        <v>0.65125999999999995</v>
      </c>
      <c r="N352" s="13">
        <v>0.69911999999999996</v>
      </c>
      <c r="O352" s="13">
        <v>0.79337999999999997</v>
      </c>
      <c r="P352" s="13">
        <v>0.88041000000000003</v>
      </c>
    </row>
    <row r="353" spans="1:16" x14ac:dyDescent="0.3">
      <c r="A353" s="67" t="s">
        <v>1087</v>
      </c>
      <c r="B353" s="67" t="s">
        <v>1088</v>
      </c>
      <c r="C353" s="69">
        <v>38928854</v>
      </c>
      <c r="D353" s="69">
        <v>0.39589000000000002</v>
      </c>
      <c r="E353" s="69">
        <v>0.43337999999999999</v>
      </c>
      <c r="F353" s="13">
        <v>0.39838000000000001</v>
      </c>
      <c r="G353" s="69">
        <v>0.38717000000000001</v>
      </c>
      <c r="H353" s="13">
        <v>0.39372000000000001</v>
      </c>
      <c r="I353" s="13">
        <v>0.33007999999999998</v>
      </c>
      <c r="J353" s="13">
        <v>0.32025999999999999</v>
      </c>
      <c r="K353" s="13">
        <v>0.36676999999999998</v>
      </c>
      <c r="L353" s="13">
        <v>0.38635999999999998</v>
      </c>
      <c r="M353" s="13">
        <v>0.41367999999999999</v>
      </c>
      <c r="N353" s="13">
        <v>0.43357000000000001</v>
      </c>
      <c r="O353" s="13">
        <v>0.47960999999999998</v>
      </c>
      <c r="P353" s="13">
        <v>0.53571000000000002</v>
      </c>
    </row>
    <row r="354" spans="1:16" x14ac:dyDescent="0.3">
      <c r="A354" s="67" t="s">
        <v>5195</v>
      </c>
      <c r="B354" s="67" t="s">
        <v>1057</v>
      </c>
      <c r="C354" s="69">
        <v>38748989</v>
      </c>
      <c r="D354" s="69">
        <v>2.9217599999999999</v>
      </c>
      <c r="E354" s="69">
        <v>3.1450300000000002</v>
      </c>
      <c r="F354" s="13">
        <v>2.9175599999999999</v>
      </c>
      <c r="G354" s="69">
        <v>2.86077</v>
      </c>
      <c r="H354" s="13">
        <v>2.9153799999999999</v>
      </c>
      <c r="I354" s="13">
        <v>2.55762</v>
      </c>
      <c r="J354" s="13">
        <v>2.4592499999999999</v>
      </c>
      <c r="K354" s="13">
        <v>2.75054</v>
      </c>
      <c r="L354" s="13">
        <v>2.81332</v>
      </c>
      <c r="M354" s="13">
        <v>3.0363000000000002</v>
      </c>
      <c r="N354" s="13">
        <v>3.0952999999999999</v>
      </c>
      <c r="O354" s="13">
        <v>3.34518</v>
      </c>
      <c r="P354" s="13">
        <v>3.6844399999999999</v>
      </c>
    </row>
    <row r="355" spans="1:16" x14ac:dyDescent="0.3">
      <c r="A355" s="67" t="s">
        <v>1105</v>
      </c>
      <c r="B355" s="67" t="s">
        <v>1106</v>
      </c>
      <c r="C355" s="69">
        <v>38547363</v>
      </c>
      <c r="D355" s="69"/>
      <c r="E355" s="69"/>
      <c r="F355" s="13"/>
      <c r="G355" s="69"/>
      <c r="H355" s="13"/>
      <c r="I355" s="13"/>
      <c r="J355" s="13"/>
      <c r="K355" s="13"/>
      <c r="L355" s="13"/>
      <c r="M355" s="13"/>
      <c r="N355" s="13"/>
      <c r="O355" s="13"/>
      <c r="P355" s="13"/>
    </row>
    <row r="356" spans="1:16" x14ac:dyDescent="0.3">
      <c r="A356" s="67" t="s">
        <v>1060</v>
      </c>
      <c r="B356" s="67" t="s">
        <v>1061</v>
      </c>
      <c r="C356" s="69">
        <v>38276392</v>
      </c>
      <c r="D356" s="69"/>
      <c r="E356" s="69"/>
      <c r="F356" s="13"/>
      <c r="G356" s="69">
        <v>2.1158899999999998</v>
      </c>
      <c r="H356" s="13">
        <v>2.21983</v>
      </c>
      <c r="I356" s="13">
        <v>1.83639</v>
      </c>
      <c r="J356" s="13">
        <v>1.8671</v>
      </c>
      <c r="K356" s="13">
        <v>2.0440800000000001</v>
      </c>
      <c r="L356" s="13">
        <v>2.1490800000000001</v>
      </c>
      <c r="M356" s="13">
        <v>2.32728</v>
      </c>
      <c r="N356" s="13">
        <v>2.3455699999999999</v>
      </c>
      <c r="O356" s="13">
        <v>2.6188099999999999</v>
      </c>
      <c r="P356" s="13">
        <v>2.6672799999999999</v>
      </c>
    </row>
    <row r="357" spans="1:16" x14ac:dyDescent="0.3">
      <c r="A357" s="67" t="s">
        <v>1235</v>
      </c>
      <c r="B357" s="67" t="s">
        <v>1236</v>
      </c>
      <c r="C357" s="69">
        <v>38132061</v>
      </c>
      <c r="D357" s="69">
        <v>2.45058</v>
      </c>
      <c r="E357" s="69">
        <v>2.6939899999999999</v>
      </c>
      <c r="F357" s="13">
        <v>2.4411900000000002</v>
      </c>
      <c r="G357" s="69">
        <v>2.3394900000000001</v>
      </c>
      <c r="H357" s="13">
        <v>2.3740100000000002</v>
      </c>
      <c r="I357" s="13">
        <v>1.7985500000000001</v>
      </c>
      <c r="J357" s="13">
        <v>1.81508</v>
      </c>
      <c r="K357" s="13">
        <v>1.9398200000000001</v>
      </c>
      <c r="L357" s="13">
        <v>2.0270299999999999</v>
      </c>
      <c r="M357" s="13">
        <v>2.3001100000000001</v>
      </c>
      <c r="N357" s="13">
        <v>2.3297599999999998</v>
      </c>
      <c r="O357" s="13">
        <v>2.5493899999999998</v>
      </c>
      <c r="P357" s="13">
        <v>2.72715</v>
      </c>
    </row>
    <row r="358" spans="1:16" x14ac:dyDescent="0.3">
      <c r="A358" s="67" t="s">
        <v>5193</v>
      </c>
      <c r="B358" s="67" t="s">
        <v>5194</v>
      </c>
      <c r="C358" s="69">
        <v>37833419</v>
      </c>
      <c r="D358" s="69">
        <v>3.4671400000000001</v>
      </c>
      <c r="E358" s="69">
        <v>3.6285599999999998</v>
      </c>
      <c r="F358" s="13">
        <v>3.2136800000000001</v>
      </c>
      <c r="G358" s="69">
        <v>2.59</v>
      </c>
      <c r="H358" s="13">
        <v>2.65042</v>
      </c>
      <c r="I358" s="13">
        <v>2.0142500000000001</v>
      </c>
      <c r="J358" s="13">
        <v>1.5154300000000001</v>
      </c>
      <c r="K358" s="13"/>
      <c r="L358" s="13"/>
      <c r="M358" s="13">
        <v>1.8922399999999999</v>
      </c>
      <c r="N358" s="13">
        <v>1.72743</v>
      </c>
      <c r="O358" s="13">
        <v>1.85344</v>
      </c>
      <c r="P358" s="13">
        <v>2.0479500000000002</v>
      </c>
    </row>
    <row r="359" spans="1:16" x14ac:dyDescent="0.3">
      <c r="A359" s="67" t="s">
        <v>933</v>
      </c>
      <c r="B359" s="67" t="s">
        <v>934</v>
      </c>
      <c r="C359" s="69">
        <v>37271569</v>
      </c>
      <c r="D359" s="69"/>
      <c r="E359" s="69"/>
      <c r="F359" s="13"/>
      <c r="G359" s="69"/>
      <c r="H359" s="13"/>
      <c r="I359" s="13"/>
      <c r="J359" s="13"/>
      <c r="K359" s="13"/>
      <c r="L359" s="13"/>
      <c r="M359" s="13">
        <v>1.71346</v>
      </c>
      <c r="N359" s="13"/>
      <c r="O359" s="13"/>
      <c r="P359" s="13"/>
    </row>
    <row r="360" spans="1:16" x14ac:dyDescent="0.3">
      <c r="A360" s="67" t="s">
        <v>4763</v>
      </c>
      <c r="B360" s="67" t="s">
        <v>4764</v>
      </c>
      <c r="C360" s="69">
        <v>36565573</v>
      </c>
      <c r="D360" s="69"/>
      <c r="E360" s="69"/>
      <c r="F360" s="13"/>
      <c r="G360" s="69">
        <v>2.3307099999999998</v>
      </c>
      <c r="H360" s="13"/>
      <c r="I360" s="13"/>
      <c r="J360" s="13">
        <v>2.0285600000000001</v>
      </c>
      <c r="K360" s="13"/>
      <c r="L360" s="13"/>
      <c r="M360" s="13">
        <v>3.1985399999999999</v>
      </c>
      <c r="N360" s="13"/>
      <c r="O360" s="13"/>
      <c r="P360" s="13"/>
    </row>
    <row r="361" spans="1:16" x14ac:dyDescent="0.3">
      <c r="A361" s="67" t="s">
        <v>1047</v>
      </c>
      <c r="B361" s="67" t="s">
        <v>1048</v>
      </c>
      <c r="C361" s="69">
        <v>36464065</v>
      </c>
      <c r="D361" s="69"/>
      <c r="E361" s="69"/>
      <c r="F361" s="13"/>
      <c r="G361" s="69"/>
      <c r="H361" s="13"/>
      <c r="I361" s="13"/>
      <c r="J361" s="13"/>
      <c r="K361" s="13"/>
      <c r="L361" s="13"/>
      <c r="M361" s="13"/>
      <c r="N361" s="13"/>
      <c r="O361" s="13"/>
      <c r="P361" s="13"/>
    </row>
    <row r="362" spans="1:16" x14ac:dyDescent="0.3">
      <c r="A362" s="67" t="s">
        <v>1158</v>
      </c>
      <c r="B362" s="67" t="s">
        <v>1159</v>
      </c>
      <c r="C362" s="69">
        <v>36355520</v>
      </c>
      <c r="D362" s="69">
        <v>0.40883999999999998</v>
      </c>
      <c r="E362" s="69">
        <v>0.44512000000000002</v>
      </c>
      <c r="F362" s="13">
        <v>0.40848000000000001</v>
      </c>
      <c r="G362" s="69">
        <v>0.38280999999999998</v>
      </c>
      <c r="H362" s="13">
        <v>0.38407000000000002</v>
      </c>
      <c r="I362" s="13">
        <v>0.31946999999999998</v>
      </c>
      <c r="J362" s="13">
        <v>0.31119000000000002</v>
      </c>
      <c r="K362" s="13">
        <v>0.35913</v>
      </c>
      <c r="L362" s="13">
        <v>0.37296000000000001</v>
      </c>
      <c r="M362" s="13">
        <v>0.40276000000000001</v>
      </c>
      <c r="N362" s="13">
        <v>0.42451</v>
      </c>
      <c r="O362" s="13">
        <v>0.47356999999999999</v>
      </c>
      <c r="P362" s="13">
        <v>0.50905</v>
      </c>
    </row>
    <row r="363" spans="1:16" x14ac:dyDescent="0.3">
      <c r="A363" s="67" t="s">
        <v>1041</v>
      </c>
      <c r="B363" s="67" t="s">
        <v>1042</v>
      </c>
      <c r="C363" s="69">
        <v>36101642</v>
      </c>
      <c r="D363" s="69"/>
      <c r="E363" s="69">
        <v>3.8481700000000001</v>
      </c>
      <c r="F363" s="13">
        <v>3.6341000000000001</v>
      </c>
      <c r="G363" s="69">
        <v>3.5670799999999998</v>
      </c>
      <c r="H363" s="13">
        <v>3.7571599999999998</v>
      </c>
      <c r="I363" s="13">
        <v>3.0640000000000001</v>
      </c>
      <c r="J363" s="13">
        <v>2.7649900000000001</v>
      </c>
      <c r="K363" s="13">
        <v>3.09117</v>
      </c>
      <c r="L363" s="13">
        <v>3.2783500000000001</v>
      </c>
      <c r="M363" s="13">
        <v>3.5989900000000001</v>
      </c>
      <c r="N363" s="13">
        <v>3.5913599999999999</v>
      </c>
      <c r="O363" s="13">
        <v>4.0540399999999996</v>
      </c>
      <c r="P363" s="13">
        <v>4.5275999999999996</v>
      </c>
    </row>
    <row r="364" spans="1:16" x14ac:dyDescent="0.3">
      <c r="A364" s="67" t="s">
        <v>1151</v>
      </c>
      <c r="B364" s="67" t="s">
        <v>1152</v>
      </c>
      <c r="C364" s="69">
        <v>35707861</v>
      </c>
      <c r="D364" s="69">
        <v>1.1680900000000001</v>
      </c>
      <c r="E364" s="69"/>
      <c r="F364" s="13"/>
      <c r="G364" s="69">
        <v>1.1085100000000001</v>
      </c>
      <c r="H364" s="13"/>
      <c r="I364" s="13"/>
      <c r="J364" s="13">
        <v>0.89937</v>
      </c>
      <c r="K364" s="13"/>
      <c r="L364" s="13"/>
      <c r="M364" s="13">
        <v>1.2277</v>
      </c>
      <c r="N364" s="13"/>
      <c r="O364" s="13"/>
      <c r="P364" s="13">
        <v>1.58829</v>
      </c>
    </row>
    <row r="365" spans="1:16" x14ac:dyDescent="0.3">
      <c r="A365" s="67" t="s">
        <v>1017</v>
      </c>
      <c r="B365" s="67" t="s">
        <v>1018</v>
      </c>
      <c r="C365" s="69">
        <v>35704611</v>
      </c>
      <c r="D365" s="69"/>
      <c r="E365" s="69"/>
      <c r="F365" s="13">
        <v>2.2514099999999999</v>
      </c>
      <c r="G365" s="69">
        <v>2.2021199999999999</v>
      </c>
      <c r="H365" s="13">
        <v>2.2798400000000001</v>
      </c>
      <c r="I365" s="13">
        <v>1.9514499999999999</v>
      </c>
      <c r="J365" s="13">
        <v>1.89578</v>
      </c>
      <c r="K365" s="13">
        <v>2.1498599999999999</v>
      </c>
      <c r="L365" s="13">
        <v>2.19611</v>
      </c>
      <c r="M365" s="13">
        <v>2.3946000000000001</v>
      </c>
      <c r="N365" s="13">
        <v>2.4847999999999999</v>
      </c>
      <c r="O365" s="13">
        <v>2.6623100000000002</v>
      </c>
      <c r="P365" s="13">
        <v>3.0279500000000001</v>
      </c>
    </row>
    <row r="366" spans="1:16" x14ac:dyDescent="0.3">
      <c r="A366" s="67" t="s">
        <v>5196</v>
      </c>
      <c r="B366" s="67" t="s">
        <v>5197</v>
      </c>
      <c r="C366" s="69">
        <v>35639248</v>
      </c>
      <c r="D366" s="69">
        <v>0.21997</v>
      </c>
      <c r="E366" s="69">
        <v>0.23400000000000001</v>
      </c>
      <c r="F366" s="13">
        <v>0.21385000000000001</v>
      </c>
      <c r="G366" s="69">
        <v>0.20741999999999999</v>
      </c>
      <c r="H366" s="13">
        <v>0.21076</v>
      </c>
      <c r="I366" s="13">
        <v>0.17902999999999999</v>
      </c>
      <c r="J366" s="13">
        <v>0.17729</v>
      </c>
      <c r="K366" s="13">
        <v>0.20460999999999999</v>
      </c>
      <c r="L366" s="13">
        <v>0.21451999999999999</v>
      </c>
      <c r="M366" s="13">
        <v>0.23984</v>
      </c>
      <c r="N366" s="13">
        <v>0.25224000000000002</v>
      </c>
      <c r="O366" s="13"/>
      <c r="P366" s="13"/>
    </row>
    <row r="367" spans="1:16" x14ac:dyDescent="0.3">
      <c r="A367" s="67" t="s">
        <v>1194</v>
      </c>
      <c r="B367" s="67" t="s">
        <v>1195</v>
      </c>
      <c r="C367" s="69">
        <v>35333501</v>
      </c>
      <c r="D367" s="69">
        <v>0.41739999999999999</v>
      </c>
      <c r="E367" s="69">
        <v>0.45154</v>
      </c>
      <c r="F367" s="13">
        <v>0.41038999999999998</v>
      </c>
      <c r="G367" s="69">
        <v>0.39340999999999998</v>
      </c>
      <c r="H367" s="13">
        <v>0.39237</v>
      </c>
      <c r="I367" s="13">
        <v>0.3357</v>
      </c>
      <c r="J367" s="13">
        <v>0.32683000000000001</v>
      </c>
      <c r="K367" s="13">
        <v>0.35705999999999999</v>
      </c>
      <c r="L367" s="13">
        <v>0.38746999999999998</v>
      </c>
      <c r="M367" s="13">
        <v>0.42415000000000003</v>
      </c>
      <c r="N367" s="13">
        <v>0.44627</v>
      </c>
      <c r="O367" s="13">
        <v>0.49126999999999998</v>
      </c>
      <c r="P367" s="13">
        <v>0.55008999999999997</v>
      </c>
    </row>
    <row r="368" spans="1:16" x14ac:dyDescent="0.3">
      <c r="A368" s="67" t="s">
        <v>5564</v>
      </c>
      <c r="B368" s="67" t="s">
        <v>5565</v>
      </c>
      <c r="C368" s="69">
        <v>35090580</v>
      </c>
      <c r="D368" s="69"/>
      <c r="E368" s="69"/>
      <c r="F368" s="13"/>
      <c r="G368" s="69">
        <v>0.57535000000000003</v>
      </c>
      <c r="H368" s="13"/>
      <c r="I368" s="13"/>
      <c r="J368" s="13">
        <v>0.44640000000000002</v>
      </c>
      <c r="K368" s="13"/>
      <c r="L368" s="13"/>
      <c r="M368" s="13">
        <v>0.59643000000000002</v>
      </c>
      <c r="N368" s="13"/>
      <c r="O368" s="13"/>
      <c r="P368" s="13">
        <v>0.77059</v>
      </c>
    </row>
    <row r="369" spans="1:16" x14ac:dyDescent="0.3">
      <c r="A369" s="67" t="s">
        <v>1079</v>
      </c>
      <c r="B369" s="67" t="s">
        <v>1080</v>
      </c>
      <c r="C369" s="69">
        <v>34889489</v>
      </c>
      <c r="D369" s="69"/>
      <c r="E369" s="69"/>
      <c r="F369" s="13"/>
      <c r="G369" s="69">
        <v>2.10181</v>
      </c>
      <c r="H369" s="13">
        <v>2.1473200000000001</v>
      </c>
      <c r="I369" s="13">
        <v>1.8822399999999999</v>
      </c>
      <c r="J369" s="13">
        <v>1.8285499999999999</v>
      </c>
      <c r="K369" s="13">
        <v>2.0135299999999998</v>
      </c>
      <c r="L369" s="13">
        <v>2.0667499999999999</v>
      </c>
      <c r="M369" s="13">
        <v>2.2849900000000001</v>
      </c>
      <c r="N369" s="13">
        <v>2.36435</v>
      </c>
      <c r="O369" s="13">
        <v>2.51938</v>
      </c>
      <c r="P369" s="13">
        <v>2.8701599999999998</v>
      </c>
    </row>
    <row r="370" spans="1:16" x14ac:dyDescent="0.3">
      <c r="A370" s="67" t="s">
        <v>1133</v>
      </c>
      <c r="B370" s="67" t="s">
        <v>1134</v>
      </c>
      <c r="C370" s="69">
        <v>34754901</v>
      </c>
      <c r="D370" s="69"/>
      <c r="E370" s="69">
        <v>3.1669700000000001</v>
      </c>
      <c r="F370" s="13">
        <v>2.8846400000000001</v>
      </c>
      <c r="G370" s="69">
        <v>2.6616499999999998</v>
      </c>
      <c r="H370" s="13">
        <v>2.7557700000000001</v>
      </c>
      <c r="I370" s="13">
        <v>2.2916699999999999</v>
      </c>
      <c r="J370" s="13">
        <v>2.3123900000000002</v>
      </c>
      <c r="K370" s="13">
        <v>2.5350700000000002</v>
      </c>
      <c r="L370" s="13">
        <v>2.6372900000000001</v>
      </c>
      <c r="M370" s="13">
        <v>2.8274499999999998</v>
      </c>
      <c r="N370" s="13">
        <v>2.8118699999999999</v>
      </c>
      <c r="O370" s="13">
        <v>3.1025200000000002</v>
      </c>
      <c r="P370" s="13">
        <v>3.19312</v>
      </c>
    </row>
    <row r="371" spans="1:16" x14ac:dyDescent="0.3">
      <c r="A371" s="67" t="s">
        <v>1137</v>
      </c>
      <c r="B371" s="67" t="s">
        <v>1138</v>
      </c>
      <c r="C371" s="69">
        <v>34152752</v>
      </c>
      <c r="D371" s="69">
        <v>0.41625000000000001</v>
      </c>
      <c r="E371" s="69"/>
      <c r="F371" s="13"/>
      <c r="G371" s="69">
        <v>0.40111999999999998</v>
      </c>
      <c r="H371" s="13"/>
      <c r="I371" s="13"/>
      <c r="J371" s="13">
        <v>0.32616000000000001</v>
      </c>
      <c r="K371" s="13"/>
      <c r="L371" s="13"/>
      <c r="M371" s="13">
        <v>0.42581000000000002</v>
      </c>
      <c r="N371" s="13"/>
      <c r="O371" s="13"/>
      <c r="P371" s="13">
        <v>0.54301999999999995</v>
      </c>
    </row>
    <row r="372" spans="1:16" x14ac:dyDescent="0.3">
      <c r="A372" s="67" t="s">
        <v>1053</v>
      </c>
      <c r="B372" s="67" t="s">
        <v>1054</v>
      </c>
      <c r="C372" s="69">
        <v>34016185</v>
      </c>
      <c r="D372" s="69"/>
      <c r="E372" s="69"/>
      <c r="F372" s="13"/>
      <c r="G372" s="69">
        <v>2.0886200000000001</v>
      </c>
      <c r="H372" s="13">
        <v>2.08379</v>
      </c>
      <c r="I372" s="13">
        <v>1.8568100000000001</v>
      </c>
      <c r="J372" s="13">
        <v>1.8174399999999999</v>
      </c>
      <c r="K372" s="13">
        <v>2.0405799999999998</v>
      </c>
      <c r="L372" s="13">
        <v>2.1024799999999999</v>
      </c>
      <c r="M372" s="13">
        <v>2.2754599999999998</v>
      </c>
      <c r="N372" s="13">
        <v>2.29738</v>
      </c>
      <c r="O372" s="13">
        <v>2.53613</v>
      </c>
      <c r="P372" s="13">
        <v>2.74173</v>
      </c>
    </row>
    <row r="373" spans="1:16" x14ac:dyDescent="0.3">
      <c r="A373" s="67" t="s">
        <v>1129</v>
      </c>
      <c r="B373" s="67" t="s">
        <v>1130</v>
      </c>
      <c r="C373" s="69">
        <v>33899025</v>
      </c>
      <c r="D373" s="69"/>
      <c r="E373" s="69"/>
      <c r="F373" s="13"/>
      <c r="G373" s="69"/>
      <c r="H373" s="13"/>
      <c r="I373" s="13"/>
      <c r="J373" s="13"/>
      <c r="K373" s="13"/>
      <c r="L373" s="13"/>
      <c r="M373" s="13"/>
      <c r="N373" s="13"/>
      <c r="O373" s="13"/>
      <c r="P373" s="13"/>
    </row>
    <row r="374" spans="1:16" x14ac:dyDescent="0.3">
      <c r="A374" s="67" t="s">
        <v>1135</v>
      </c>
      <c r="B374" s="67" t="s">
        <v>1136</v>
      </c>
      <c r="C374" s="69">
        <v>33807626</v>
      </c>
      <c r="D374" s="69"/>
      <c r="E374" s="69"/>
      <c r="F374" s="13"/>
      <c r="G374" s="69">
        <v>0.40429999999999999</v>
      </c>
      <c r="H374" s="13"/>
      <c r="I374" s="13"/>
      <c r="J374" s="13">
        <v>0.33018999999999998</v>
      </c>
      <c r="K374" s="13"/>
      <c r="L374" s="13"/>
      <c r="M374" s="13">
        <v>0.42743999999999999</v>
      </c>
      <c r="N374" s="13"/>
      <c r="O374" s="13"/>
      <c r="P374" s="13">
        <v>0.55220999999999998</v>
      </c>
    </row>
    <row r="375" spans="1:16" x14ac:dyDescent="0.3">
      <c r="A375" s="67" t="s">
        <v>5198</v>
      </c>
      <c r="B375" s="67" t="s">
        <v>1064</v>
      </c>
      <c r="C375" s="69">
        <v>33780002</v>
      </c>
      <c r="D375" s="69"/>
      <c r="E375" s="69"/>
      <c r="F375" s="13"/>
      <c r="G375" s="69">
        <v>0.1663</v>
      </c>
      <c r="H375" s="13"/>
      <c r="I375" s="13"/>
      <c r="J375" s="13"/>
      <c r="K375" s="13"/>
      <c r="L375" s="13"/>
      <c r="M375" s="13"/>
      <c r="N375" s="13"/>
      <c r="O375" s="13"/>
      <c r="P375" s="13"/>
    </row>
    <row r="376" spans="1:16" x14ac:dyDescent="0.3">
      <c r="A376" s="67" t="s">
        <v>1023</v>
      </c>
      <c r="B376" s="67" t="s">
        <v>1024</v>
      </c>
      <c r="C376" s="69">
        <v>33762431</v>
      </c>
      <c r="D376" s="69"/>
      <c r="E376" s="69">
        <v>3.42049</v>
      </c>
      <c r="F376" s="13">
        <v>3.23204</v>
      </c>
      <c r="G376" s="69">
        <v>2.6667100000000001</v>
      </c>
      <c r="H376" s="13">
        <v>2.8043</v>
      </c>
      <c r="I376" s="13">
        <v>2.6032199999999999</v>
      </c>
      <c r="J376" s="13">
        <v>2.2166899999999998</v>
      </c>
      <c r="K376" s="13">
        <v>2.4177499999999998</v>
      </c>
      <c r="L376" s="13">
        <v>2.57301</v>
      </c>
      <c r="M376" s="13">
        <v>2.9277700000000002</v>
      </c>
      <c r="N376" s="13">
        <v>3.09253</v>
      </c>
      <c r="O376" s="13">
        <v>3.1562999999999999</v>
      </c>
      <c r="P376" s="13">
        <v>3.78043</v>
      </c>
    </row>
    <row r="377" spans="1:16" x14ac:dyDescent="0.3">
      <c r="A377" s="67" t="s">
        <v>1403</v>
      </c>
      <c r="B377" s="67" t="s">
        <v>1404</v>
      </c>
      <c r="C377" s="69">
        <v>33725028</v>
      </c>
      <c r="D377" s="69">
        <v>5.5810199999999996</v>
      </c>
      <c r="E377" s="69">
        <v>5.8330200000000003</v>
      </c>
      <c r="F377" s="13">
        <v>1.61371</v>
      </c>
      <c r="G377" s="69">
        <v>1.583</v>
      </c>
      <c r="H377" s="13">
        <v>0.67539000000000005</v>
      </c>
      <c r="I377" s="13">
        <v>0.56011</v>
      </c>
      <c r="J377" s="13">
        <v>0.54217000000000004</v>
      </c>
      <c r="K377" s="13">
        <v>0.58965000000000001</v>
      </c>
      <c r="L377" s="13">
        <v>2.05646</v>
      </c>
      <c r="M377" s="13">
        <v>2.28376</v>
      </c>
      <c r="N377" s="13">
        <v>2.3224999999999998</v>
      </c>
      <c r="O377" s="13">
        <v>2.6212399999999998</v>
      </c>
      <c r="P377" s="13">
        <v>3.1846899999999998</v>
      </c>
    </row>
    <row r="378" spans="1:16" x14ac:dyDescent="0.3">
      <c r="A378" s="67" t="s">
        <v>1225</v>
      </c>
      <c r="B378" s="67" t="s">
        <v>1226</v>
      </c>
      <c r="C378" s="69">
        <v>33234877</v>
      </c>
      <c r="D378" s="69"/>
      <c r="E378" s="69">
        <v>2.06697</v>
      </c>
      <c r="F378" s="13">
        <v>2.00617</v>
      </c>
      <c r="G378" s="69">
        <v>1.99979</v>
      </c>
      <c r="H378" s="13">
        <v>1.88991</v>
      </c>
      <c r="I378" s="13">
        <v>1.7829200000000001</v>
      </c>
      <c r="J378" s="13">
        <v>1.75353</v>
      </c>
      <c r="K378" s="13">
        <v>1.8331200000000001</v>
      </c>
      <c r="L378" s="13">
        <v>1.68632</v>
      </c>
      <c r="M378" s="13">
        <v>1.5340499999999999</v>
      </c>
      <c r="N378" s="13">
        <v>1.58751</v>
      </c>
      <c r="O378" s="13">
        <v>1.7412799999999999</v>
      </c>
      <c r="P378" s="13">
        <v>1.9546699999999999</v>
      </c>
    </row>
    <row r="379" spans="1:16" x14ac:dyDescent="0.3">
      <c r="A379" s="67" t="s">
        <v>1141</v>
      </c>
      <c r="B379" s="67" t="s">
        <v>1142</v>
      </c>
      <c r="C379" s="69">
        <v>33093073</v>
      </c>
      <c r="D379" s="69">
        <v>0.37839</v>
      </c>
      <c r="E379" s="69"/>
      <c r="F379" s="69"/>
      <c r="G379" s="13">
        <v>0.36671999999999999</v>
      </c>
      <c r="H379" s="13"/>
      <c r="I379" s="13"/>
      <c r="J379" s="13">
        <v>0.29815999999999998</v>
      </c>
      <c r="K379" s="13"/>
      <c r="L379" s="13"/>
      <c r="M379" s="13">
        <v>0.38749</v>
      </c>
      <c r="N379" s="13"/>
      <c r="O379" s="13"/>
      <c r="P379" s="13">
        <v>0.49918000000000001</v>
      </c>
    </row>
    <row r="380" spans="1:16" x14ac:dyDescent="0.3">
      <c r="A380" s="67" t="s">
        <v>1162</v>
      </c>
      <c r="B380" s="67" t="s">
        <v>1163</v>
      </c>
      <c r="C380" s="69">
        <v>33051104</v>
      </c>
      <c r="D380" s="69"/>
      <c r="E380" s="69"/>
      <c r="F380" s="69">
        <v>0.66488000000000003</v>
      </c>
      <c r="G380" s="13">
        <v>0.64659</v>
      </c>
      <c r="H380" s="13">
        <v>0.65566000000000002</v>
      </c>
      <c r="I380" s="13">
        <v>0.55303999999999998</v>
      </c>
      <c r="J380" s="13">
        <v>0.52963000000000005</v>
      </c>
      <c r="K380" s="13">
        <v>0.60128000000000004</v>
      </c>
      <c r="L380" s="13">
        <v>0.62311000000000005</v>
      </c>
      <c r="M380" s="13">
        <v>0.69169999999999998</v>
      </c>
      <c r="N380" s="13">
        <v>0.7278</v>
      </c>
      <c r="O380" s="13">
        <v>0.81320999999999999</v>
      </c>
      <c r="P380" s="13">
        <v>0.89163000000000003</v>
      </c>
    </row>
    <row r="381" spans="1:16" x14ac:dyDescent="0.3">
      <c r="A381" s="67" t="s">
        <v>1231</v>
      </c>
      <c r="B381" s="67" t="s">
        <v>1232</v>
      </c>
      <c r="C381" s="69">
        <v>32946800</v>
      </c>
      <c r="D381" s="69"/>
      <c r="E381" s="69"/>
      <c r="F381" s="69"/>
      <c r="G381" s="13">
        <v>5.2938900000000002</v>
      </c>
      <c r="H381" s="13">
        <v>5.5254399999999997</v>
      </c>
      <c r="I381" s="13">
        <v>3.2456200000000002</v>
      </c>
      <c r="J381" s="13">
        <v>3.5736699999999999</v>
      </c>
      <c r="K381" s="13">
        <v>3.5178199999999999</v>
      </c>
      <c r="L381" s="13">
        <v>3.8506</v>
      </c>
      <c r="M381" s="13">
        <v>4.1960300000000004</v>
      </c>
      <c r="N381" s="13">
        <v>4.4382799999999998</v>
      </c>
      <c r="O381" s="13">
        <v>4.2565799999999996</v>
      </c>
      <c r="P381" s="13">
        <v>3.2126800000000002</v>
      </c>
    </row>
    <row r="382" spans="1:16" x14ac:dyDescent="0.3">
      <c r="A382" s="67" t="s">
        <v>1190</v>
      </c>
      <c r="B382" s="67" t="s">
        <v>1191</v>
      </c>
      <c r="C382" s="69">
        <v>32504695</v>
      </c>
      <c r="D382" s="69">
        <v>0.41671000000000002</v>
      </c>
      <c r="E382" s="69">
        <v>0.45204</v>
      </c>
      <c r="F382" s="69">
        <v>0.40958</v>
      </c>
      <c r="G382" s="13">
        <v>0.39304</v>
      </c>
      <c r="H382" s="13">
        <v>0.39079999999999998</v>
      </c>
      <c r="I382" s="13">
        <v>0.33533000000000002</v>
      </c>
      <c r="J382" s="13">
        <v>0.32496999999999998</v>
      </c>
      <c r="K382" s="13">
        <v>0.36797999999999997</v>
      </c>
      <c r="L382" s="13">
        <v>0.38885999999999998</v>
      </c>
      <c r="M382" s="13">
        <v>0.42559999999999998</v>
      </c>
      <c r="N382" s="13">
        <v>0.44147999999999998</v>
      </c>
      <c r="O382" s="13">
        <v>0.49891000000000002</v>
      </c>
      <c r="P382" s="13">
        <v>0.54315000000000002</v>
      </c>
    </row>
    <row r="383" spans="1:16" x14ac:dyDescent="0.3">
      <c r="A383" s="67" t="s">
        <v>1180</v>
      </c>
      <c r="B383" s="67" t="s">
        <v>1181</v>
      </c>
      <c r="C383" s="69">
        <v>32291392</v>
      </c>
      <c r="D383" s="69"/>
      <c r="E383" s="69">
        <v>0.14810000000000001</v>
      </c>
      <c r="F383" s="69">
        <v>0.13321</v>
      </c>
      <c r="G383" s="13">
        <v>0.12716</v>
      </c>
      <c r="H383" s="13">
        <v>0.1258</v>
      </c>
      <c r="I383" s="13">
        <v>0.10285999999999999</v>
      </c>
      <c r="J383" s="13">
        <v>0.10170999999999999</v>
      </c>
      <c r="K383" s="13">
        <v>0.11404</v>
      </c>
      <c r="L383" s="13">
        <v>0.12200999999999999</v>
      </c>
      <c r="M383" s="13">
        <v>0.13739999999999999</v>
      </c>
      <c r="N383" s="13">
        <v>0.14248</v>
      </c>
      <c r="O383" s="13">
        <v>0.16127</v>
      </c>
      <c r="P383" s="13">
        <v>0.18515000000000001</v>
      </c>
    </row>
    <row r="384" spans="1:16" x14ac:dyDescent="0.3">
      <c r="A384" s="67" t="s">
        <v>1214</v>
      </c>
      <c r="B384" s="67" t="s">
        <v>1215</v>
      </c>
      <c r="C384" s="69">
        <v>31610929</v>
      </c>
      <c r="D384" s="69">
        <v>0.29565999999999998</v>
      </c>
      <c r="E384" s="69">
        <v>0.31824999999999998</v>
      </c>
      <c r="F384" s="69">
        <v>0.29359000000000002</v>
      </c>
      <c r="G384" s="13">
        <v>0.28745999999999999</v>
      </c>
      <c r="H384" s="13">
        <v>0.28673999999999999</v>
      </c>
      <c r="I384" s="13">
        <v>0.24131</v>
      </c>
      <c r="J384" s="13">
        <v>0.23541999999999999</v>
      </c>
      <c r="K384" s="13">
        <v>0.26704</v>
      </c>
      <c r="L384" s="13">
        <v>0.28083999999999998</v>
      </c>
      <c r="M384" s="13">
        <v>0.30723</v>
      </c>
      <c r="N384" s="13">
        <v>0.31613999999999998</v>
      </c>
      <c r="O384" s="13">
        <v>0.35305999999999998</v>
      </c>
      <c r="P384" s="13">
        <v>0.39489999999999997</v>
      </c>
    </row>
    <row r="385" spans="1:16" x14ac:dyDescent="0.3">
      <c r="A385" s="67" t="s">
        <v>1143</v>
      </c>
      <c r="B385" s="67" t="s">
        <v>1144</v>
      </c>
      <c r="C385" s="69">
        <v>31475199</v>
      </c>
      <c r="D385" s="69">
        <v>3.1332</v>
      </c>
      <c r="E385" s="69">
        <v>3.3853800000000001</v>
      </c>
      <c r="F385" s="69">
        <v>3.2656800000000001</v>
      </c>
      <c r="G385" s="13">
        <v>3.1670799999999999</v>
      </c>
      <c r="H385" s="13">
        <v>3.2839800000000001</v>
      </c>
      <c r="I385" s="13">
        <v>2.9289999999999998</v>
      </c>
      <c r="J385" s="13">
        <v>2.8468300000000002</v>
      </c>
      <c r="K385" s="13">
        <v>3.15706</v>
      </c>
      <c r="L385" s="13">
        <v>3.0396800000000002</v>
      </c>
      <c r="M385" s="13">
        <v>3.1633200000000001</v>
      </c>
      <c r="N385" s="13">
        <v>3.1827100000000002</v>
      </c>
      <c r="O385" s="13">
        <v>3.4078300000000001</v>
      </c>
      <c r="P385" s="13">
        <v>3.90903</v>
      </c>
    </row>
    <row r="386" spans="1:16" x14ac:dyDescent="0.3">
      <c r="A386" s="67" t="s">
        <v>5199</v>
      </c>
      <c r="B386" s="67" t="s">
        <v>1111</v>
      </c>
      <c r="C386" s="69">
        <v>31373095</v>
      </c>
      <c r="D386" s="69"/>
      <c r="E386" s="69">
        <v>2.1025499999999999</v>
      </c>
      <c r="F386" s="69">
        <v>1.93347</v>
      </c>
      <c r="G386" s="13">
        <v>1.88548</v>
      </c>
      <c r="H386" s="13">
        <v>1.92883</v>
      </c>
      <c r="I386" s="13">
        <v>1.6397999999999999</v>
      </c>
      <c r="J386" s="13">
        <v>1.56769</v>
      </c>
      <c r="K386" s="13">
        <v>1.7391700000000001</v>
      </c>
      <c r="L386" s="13">
        <v>1.7742500000000001</v>
      </c>
      <c r="M386" s="13">
        <v>1.92804</v>
      </c>
      <c r="N386" s="13">
        <v>1.9621500000000001</v>
      </c>
      <c r="O386" s="13">
        <v>2.0948899999999999</v>
      </c>
      <c r="P386" s="13">
        <v>2.36781</v>
      </c>
    </row>
    <row r="387" spans="1:16" x14ac:dyDescent="0.3">
      <c r="A387" s="67" t="s">
        <v>999</v>
      </c>
      <c r="B387" s="67" t="s">
        <v>1000</v>
      </c>
      <c r="C387" s="69">
        <v>31277891</v>
      </c>
      <c r="D387" s="69"/>
      <c r="E387" s="69"/>
      <c r="F387" s="69"/>
      <c r="G387" s="13"/>
      <c r="H387" s="13"/>
      <c r="I387" s="13"/>
      <c r="J387" s="13"/>
      <c r="K387" s="13"/>
      <c r="L387" s="13">
        <v>0.38857999999999998</v>
      </c>
      <c r="M387" s="13"/>
      <c r="N387" s="13"/>
      <c r="O387" s="13"/>
      <c r="P387" s="13"/>
    </row>
    <row r="388" spans="1:16" x14ac:dyDescent="0.3">
      <c r="A388" s="67" t="s">
        <v>1182</v>
      </c>
      <c r="B388" s="67" t="s">
        <v>1183</v>
      </c>
      <c r="C388" s="69">
        <v>31185509</v>
      </c>
      <c r="D388" s="69"/>
      <c r="E388" s="69"/>
      <c r="F388" s="69"/>
      <c r="G388" s="13">
        <v>4.0279100000000003</v>
      </c>
      <c r="H388" s="13">
        <v>4.3351800000000003</v>
      </c>
      <c r="I388" s="13">
        <v>3.4359600000000001</v>
      </c>
      <c r="J388" s="13">
        <v>3.3504499999999999</v>
      </c>
      <c r="K388" s="13">
        <v>3.4481000000000002</v>
      </c>
      <c r="L388" s="13">
        <v>3.2901899999999999</v>
      </c>
      <c r="M388" s="13">
        <v>2.91214</v>
      </c>
      <c r="N388" s="13">
        <v>2.98631</v>
      </c>
      <c r="O388" s="13">
        <v>3.2054399999999998</v>
      </c>
      <c r="P388" s="13">
        <v>2.3935900000000001</v>
      </c>
    </row>
    <row r="389" spans="1:16" x14ac:dyDescent="0.3">
      <c r="A389" s="67" t="s">
        <v>4567</v>
      </c>
      <c r="B389" s="67" t="s">
        <v>4568</v>
      </c>
      <c r="C389" s="69">
        <v>31152626</v>
      </c>
      <c r="D389" s="69">
        <v>2.7807499999999998</v>
      </c>
      <c r="E389" s="69">
        <v>2.9130099999999999</v>
      </c>
      <c r="F389" s="69">
        <v>2.3637999999999999</v>
      </c>
      <c r="G389" s="13">
        <v>2.27772</v>
      </c>
      <c r="H389" s="13">
        <v>2.2578800000000001</v>
      </c>
      <c r="I389" s="13">
        <v>1.66167</v>
      </c>
      <c r="J389" s="13">
        <v>1.60009</v>
      </c>
      <c r="K389" s="13">
        <v>1.4791000000000001</v>
      </c>
      <c r="L389" s="13">
        <v>1.50281</v>
      </c>
      <c r="M389" s="13">
        <v>1.62446</v>
      </c>
      <c r="N389" s="13">
        <v>1.61572</v>
      </c>
      <c r="O389" s="13">
        <v>1.7012499999999999</v>
      </c>
      <c r="P389" s="13">
        <v>2.3103699999999998</v>
      </c>
    </row>
    <row r="390" spans="1:16" x14ac:dyDescent="0.3">
      <c r="A390" s="67" t="s">
        <v>1149</v>
      </c>
      <c r="B390" s="67" t="s">
        <v>1150</v>
      </c>
      <c r="C390" s="69">
        <v>30882246</v>
      </c>
      <c r="D390" s="69"/>
      <c r="E390" s="69"/>
      <c r="F390" s="69"/>
      <c r="G390" s="13"/>
      <c r="H390" s="13"/>
      <c r="I390" s="13"/>
      <c r="J390" s="13"/>
      <c r="K390" s="13"/>
      <c r="L390" s="13"/>
      <c r="M390" s="13"/>
      <c r="N390" s="13"/>
      <c r="O390" s="13"/>
      <c r="P390" s="13"/>
    </row>
    <row r="391" spans="1:16" x14ac:dyDescent="0.3">
      <c r="A391" s="67" t="s">
        <v>1315</v>
      </c>
      <c r="B391" s="67" t="s">
        <v>1316</v>
      </c>
      <c r="C391" s="69">
        <v>30494458</v>
      </c>
      <c r="D391" s="69">
        <v>0.66418999999999995</v>
      </c>
      <c r="E391" s="69">
        <v>0.72119999999999995</v>
      </c>
      <c r="F391" s="69">
        <v>0.66534000000000004</v>
      </c>
      <c r="G391" s="13">
        <v>0.64622999999999997</v>
      </c>
      <c r="H391" s="13">
        <v>0.64751999999999998</v>
      </c>
      <c r="I391" s="13">
        <v>0.55218999999999996</v>
      </c>
      <c r="J391" s="13">
        <v>0.52722000000000002</v>
      </c>
      <c r="K391" s="13">
        <v>0.59672999999999998</v>
      </c>
      <c r="L391" s="13">
        <v>0.61906000000000005</v>
      </c>
      <c r="M391" s="13">
        <v>0.68542999999999998</v>
      </c>
      <c r="N391" s="13">
        <v>0.71496000000000004</v>
      </c>
      <c r="O391" s="13">
        <v>0.81035000000000001</v>
      </c>
      <c r="P391" s="13">
        <v>0.88444</v>
      </c>
    </row>
    <row r="392" spans="1:16" x14ac:dyDescent="0.3">
      <c r="A392" s="67" t="s">
        <v>4773</v>
      </c>
      <c r="B392" s="67" t="s">
        <v>4774</v>
      </c>
      <c r="C392" s="69">
        <v>30309216</v>
      </c>
      <c r="D392" s="69"/>
      <c r="E392" s="69">
        <v>1.1517599999999999</v>
      </c>
      <c r="F392" s="69">
        <v>1.0675399999999999</v>
      </c>
      <c r="G392" s="13">
        <v>1.0544</v>
      </c>
      <c r="H392" s="13">
        <v>1.0381899999999999</v>
      </c>
      <c r="I392" s="13">
        <v>0.85228000000000004</v>
      </c>
      <c r="J392" s="13">
        <v>0.83352999999999999</v>
      </c>
      <c r="K392" s="13">
        <v>0.94559000000000004</v>
      </c>
      <c r="L392" s="13">
        <v>0.99111000000000005</v>
      </c>
      <c r="M392" s="13">
        <v>1.0818700000000001</v>
      </c>
      <c r="N392" s="13">
        <v>1.0951500000000001</v>
      </c>
      <c r="O392" s="13">
        <v>1.1915199999999999</v>
      </c>
      <c r="P392" s="13">
        <v>1.3081400000000001</v>
      </c>
    </row>
    <row r="393" spans="1:16" x14ac:dyDescent="0.3">
      <c r="A393" s="67" t="s">
        <v>1069</v>
      </c>
      <c r="B393" s="67" t="s">
        <v>1070</v>
      </c>
      <c r="C393" s="69">
        <v>30102140</v>
      </c>
      <c r="D393" s="69"/>
      <c r="E393" s="69"/>
      <c r="F393" s="69"/>
      <c r="G393" s="13"/>
      <c r="H393" s="13"/>
      <c r="I393" s="13"/>
      <c r="J393" s="13"/>
      <c r="K393" s="13"/>
      <c r="L393" s="13"/>
      <c r="M393" s="13"/>
      <c r="N393" s="13">
        <v>0.15781000000000001</v>
      </c>
      <c r="O393" s="13">
        <v>0.19064999999999999</v>
      </c>
      <c r="P393" s="13"/>
    </row>
    <row r="394" spans="1:16" x14ac:dyDescent="0.3">
      <c r="A394" s="67" t="s">
        <v>5200</v>
      </c>
      <c r="B394" s="67" t="s">
        <v>5201</v>
      </c>
      <c r="C394" s="69">
        <v>29972160</v>
      </c>
      <c r="D394" s="69"/>
      <c r="E394" s="69">
        <v>1.1782300000000001</v>
      </c>
      <c r="F394" s="69"/>
      <c r="G394" s="13">
        <v>1.00695</v>
      </c>
      <c r="H394" s="13"/>
      <c r="I394" s="13"/>
      <c r="J394" s="13"/>
      <c r="K394" s="13"/>
      <c r="L394" s="13"/>
      <c r="M394" s="13"/>
      <c r="N394" s="13"/>
      <c r="O394" s="13"/>
      <c r="P394" s="13"/>
    </row>
    <row r="395" spans="1:16" x14ac:dyDescent="0.3">
      <c r="A395" s="67" t="s">
        <v>4765</v>
      </c>
      <c r="B395" s="67" t="s">
        <v>4766</v>
      </c>
      <c r="C395" s="69">
        <v>29579944</v>
      </c>
      <c r="D395" s="69"/>
      <c r="E395" s="69"/>
      <c r="F395" s="69"/>
      <c r="G395" s="13"/>
      <c r="H395" s="13"/>
      <c r="I395" s="13"/>
      <c r="J395" s="13"/>
      <c r="K395" s="13"/>
      <c r="L395" s="13"/>
      <c r="M395" s="13">
        <v>3.0394299999999999</v>
      </c>
      <c r="N395" s="13"/>
      <c r="O395" s="13"/>
      <c r="P395" s="13"/>
    </row>
    <row r="396" spans="1:16" x14ac:dyDescent="0.3">
      <c r="A396" s="67" t="s">
        <v>4767</v>
      </c>
      <c r="B396" s="67" t="s">
        <v>4768</v>
      </c>
      <c r="C396" s="69">
        <v>29484920</v>
      </c>
      <c r="D396" s="69"/>
      <c r="E396" s="69"/>
      <c r="F396" s="69"/>
      <c r="G396" s="13"/>
      <c r="H396" s="13"/>
      <c r="I396" s="13"/>
      <c r="J396" s="13">
        <v>0.58772999999999997</v>
      </c>
      <c r="K396" s="13"/>
      <c r="L396" s="13">
        <v>0.70301999999999998</v>
      </c>
      <c r="M396" s="13"/>
      <c r="N396" s="13"/>
      <c r="O396" s="13"/>
      <c r="P396" s="13"/>
    </row>
    <row r="397" spans="1:16" x14ac:dyDescent="0.3">
      <c r="A397" s="67" t="s">
        <v>1093</v>
      </c>
      <c r="B397" s="67" t="s">
        <v>1094</v>
      </c>
      <c r="C397" s="69">
        <v>29466928</v>
      </c>
      <c r="D397" s="69"/>
      <c r="E397" s="69"/>
      <c r="F397" s="69"/>
      <c r="G397" s="13">
        <v>2.6584400000000001</v>
      </c>
      <c r="H397" s="13">
        <v>2.6044399999999999</v>
      </c>
      <c r="I397" s="13">
        <v>2.2602799999999998</v>
      </c>
      <c r="J397" s="13">
        <v>2.19435</v>
      </c>
      <c r="K397" s="13">
        <v>2.4249999999999998</v>
      </c>
      <c r="L397" s="13">
        <v>2.53166</v>
      </c>
      <c r="M397" s="13">
        <v>2.7496900000000002</v>
      </c>
      <c r="N397" s="13">
        <v>2.8138700000000001</v>
      </c>
      <c r="O397" s="13">
        <v>3.13354</v>
      </c>
      <c r="P397" s="13">
        <v>3.35276</v>
      </c>
    </row>
    <row r="398" spans="1:16" x14ac:dyDescent="0.3">
      <c r="A398" s="67" t="s">
        <v>4769</v>
      </c>
      <c r="B398" s="67" t="s">
        <v>4770</v>
      </c>
      <c r="C398" s="69">
        <v>29367800</v>
      </c>
      <c r="D398" s="69"/>
      <c r="E398" s="69"/>
      <c r="F398" s="69"/>
      <c r="G398" s="13"/>
      <c r="H398" s="13"/>
      <c r="I398" s="13"/>
      <c r="J398" s="13"/>
      <c r="K398" s="13"/>
      <c r="L398" s="13"/>
      <c r="M398" s="13">
        <v>0.14065</v>
      </c>
      <c r="N398" s="13"/>
      <c r="O398" s="13"/>
      <c r="P398" s="13"/>
    </row>
    <row r="399" spans="1:16" x14ac:dyDescent="0.3">
      <c r="A399" s="67" t="s">
        <v>5202</v>
      </c>
      <c r="B399" s="67" t="s">
        <v>5203</v>
      </c>
      <c r="C399" s="69">
        <v>29250566</v>
      </c>
      <c r="D399" s="69"/>
      <c r="E399" s="69">
        <v>2.76816</v>
      </c>
      <c r="F399" s="69">
        <v>2.5647600000000002</v>
      </c>
      <c r="G399" s="13">
        <v>2.4864099999999998</v>
      </c>
      <c r="H399" s="13">
        <v>2.6063100000000001</v>
      </c>
      <c r="I399" s="13">
        <v>1.67496</v>
      </c>
      <c r="J399" s="13">
        <v>1.6871499999999999</v>
      </c>
      <c r="K399" s="13">
        <v>1.89906</v>
      </c>
      <c r="L399" s="13">
        <v>1.99658</v>
      </c>
      <c r="M399" s="13">
        <v>2.1934100000000001</v>
      </c>
      <c r="N399" s="13">
        <v>2.1670199999999999</v>
      </c>
      <c r="O399" s="13">
        <v>2.4497800000000001</v>
      </c>
      <c r="P399" s="13">
        <v>2.70695</v>
      </c>
    </row>
    <row r="400" spans="1:16" x14ac:dyDescent="0.3">
      <c r="A400" s="67" t="s">
        <v>1114</v>
      </c>
      <c r="B400" s="67" t="s">
        <v>1115</v>
      </c>
      <c r="C400" s="69">
        <v>29244035</v>
      </c>
      <c r="D400" s="69">
        <v>0.65429000000000004</v>
      </c>
      <c r="E400" s="69">
        <v>0.71757000000000004</v>
      </c>
      <c r="F400" s="69">
        <v>0.65278999999999998</v>
      </c>
      <c r="G400" s="13">
        <v>0.62390999999999996</v>
      </c>
      <c r="H400" s="13">
        <v>0.62038000000000004</v>
      </c>
      <c r="I400" s="13">
        <v>0.54276999999999997</v>
      </c>
      <c r="J400" s="13">
        <v>0.51593</v>
      </c>
      <c r="K400" s="13">
        <v>0.57925000000000004</v>
      </c>
      <c r="L400" s="13">
        <v>0.60077999999999998</v>
      </c>
      <c r="M400" s="13">
        <v>0.67115000000000002</v>
      </c>
      <c r="N400" s="13">
        <v>0.70218999999999998</v>
      </c>
      <c r="O400" s="13">
        <v>0.77675000000000005</v>
      </c>
      <c r="P400" s="13">
        <v>0.86392999999999998</v>
      </c>
    </row>
    <row r="401" spans="1:16" x14ac:dyDescent="0.3">
      <c r="A401" s="67" t="s">
        <v>1307</v>
      </c>
      <c r="B401" s="67" t="s">
        <v>1308</v>
      </c>
      <c r="C401" s="69">
        <v>29115056</v>
      </c>
      <c r="D401" s="69">
        <v>2.5536599999999998</v>
      </c>
      <c r="E401" s="69">
        <v>2.83792</v>
      </c>
      <c r="F401" s="69">
        <v>2.73813</v>
      </c>
      <c r="G401" s="13">
        <v>2.6291899999999999</v>
      </c>
      <c r="H401" s="13">
        <v>2.5941299999999998</v>
      </c>
      <c r="I401" s="13">
        <v>2.2871899999999998</v>
      </c>
      <c r="J401" s="13">
        <v>2.2543500000000001</v>
      </c>
      <c r="K401" s="13">
        <v>2.3651900000000001</v>
      </c>
      <c r="L401" s="13">
        <v>2.1223100000000001</v>
      </c>
      <c r="M401" s="13">
        <v>1.8418300000000001</v>
      </c>
      <c r="N401" s="13">
        <v>1.90818</v>
      </c>
      <c r="O401" s="13">
        <v>2.0713599999999999</v>
      </c>
      <c r="P401" s="13">
        <v>2.3544800000000001</v>
      </c>
    </row>
    <row r="402" spans="1:16" x14ac:dyDescent="0.3">
      <c r="A402" s="67" t="s">
        <v>1266</v>
      </c>
      <c r="B402" s="67" t="s">
        <v>1267</v>
      </c>
      <c r="C402" s="69">
        <v>28991776</v>
      </c>
      <c r="D402" s="69"/>
      <c r="E402" s="69">
        <v>4.61266</v>
      </c>
      <c r="F402" s="69">
        <v>4.2467800000000002</v>
      </c>
      <c r="G402" s="13">
        <v>4.30687</v>
      </c>
      <c r="H402" s="13">
        <v>4.5446</v>
      </c>
      <c r="I402" s="13">
        <v>3.61389</v>
      </c>
      <c r="J402" s="13">
        <v>3.4571900000000002</v>
      </c>
      <c r="K402" s="13">
        <v>3.7994699999999999</v>
      </c>
      <c r="L402" s="13">
        <v>3.9723899999999999</v>
      </c>
      <c r="M402" s="13">
        <v>4.45451</v>
      </c>
      <c r="N402" s="13">
        <v>4.3977599999999999</v>
      </c>
      <c r="O402" s="13">
        <v>4.5451199999999998</v>
      </c>
      <c r="P402" s="13">
        <v>4.8020699999999996</v>
      </c>
    </row>
    <row r="403" spans="1:16" x14ac:dyDescent="0.3">
      <c r="A403" s="67" t="s">
        <v>1184</v>
      </c>
      <c r="B403" s="67" t="s">
        <v>1185</v>
      </c>
      <c r="C403" s="69">
        <v>28921224</v>
      </c>
      <c r="D403" s="69"/>
      <c r="E403" s="69"/>
      <c r="F403" s="69"/>
      <c r="G403" s="13">
        <v>0.13561999999999999</v>
      </c>
      <c r="H403" s="13">
        <v>0.13517999999999999</v>
      </c>
      <c r="I403" s="13">
        <v>0.11103</v>
      </c>
      <c r="J403" s="13">
        <v>0.10659</v>
      </c>
      <c r="K403" s="13">
        <v>0.10761999999999999</v>
      </c>
      <c r="L403" s="13">
        <v>0.11498999999999999</v>
      </c>
      <c r="M403" s="13">
        <v>0.12903999999999999</v>
      </c>
      <c r="N403" s="13">
        <v>0.13313</v>
      </c>
      <c r="O403" s="13">
        <v>0.14985999999999999</v>
      </c>
      <c r="P403" s="13">
        <v>0.17448</v>
      </c>
    </row>
    <row r="404" spans="1:16" x14ac:dyDescent="0.3">
      <c r="A404" s="67" t="s">
        <v>1812</v>
      </c>
      <c r="B404" s="67" t="s">
        <v>1813</v>
      </c>
      <c r="C404" s="69">
        <v>28704160</v>
      </c>
      <c r="D404" s="69"/>
      <c r="E404" s="69">
        <v>2.5817700000000001</v>
      </c>
      <c r="F404" s="69">
        <v>2.3336299999999999</v>
      </c>
      <c r="G404" s="13">
        <v>1.9051499999999999</v>
      </c>
      <c r="H404" s="13">
        <v>1.95038</v>
      </c>
      <c r="I404" s="13">
        <v>1.4488799999999999</v>
      </c>
      <c r="J404" s="13">
        <v>1.39669</v>
      </c>
      <c r="K404" s="13">
        <v>0.45373999999999998</v>
      </c>
      <c r="L404" s="13">
        <v>0.48304999999999998</v>
      </c>
      <c r="M404" s="13">
        <v>0.54837000000000002</v>
      </c>
      <c r="N404" s="13">
        <v>0.79752000000000001</v>
      </c>
      <c r="O404" s="13">
        <v>0.89078999999999997</v>
      </c>
      <c r="P404" s="13">
        <v>0.71457000000000004</v>
      </c>
    </row>
    <row r="405" spans="1:16" x14ac:dyDescent="0.3">
      <c r="A405" s="67" t="s">
        <v>1160</v>
      </c>
      <c r="B405" s="67" t="s">
        <v>1161</v>
      </c>
      <c r="C405" s="69">
        <v>28246795</v>
      </c>
      <c r="D405" s="69"/>
      <c r="E405" s="69"/>
      <c r="F405" s="69"/>
      <c r="G405" s="13"/>
      <c r="H405" s="13"/>
      <c r="I405" s="13"/>
      <c r="J405" s="13"/>
      <c r="K405" s="13"/>
      <c r="L405" s="13"/>
      <c r="M405" s="13"/>
      <c r="N405" s="13"/>
      <c r="O405" s="13"/>
      <c r="P405" s="13"/>
    </row>
    <row r="406" spans="1:16" x14ac:dyDescent="0.3">
      <c r="A406" s="67" t="s">
        <v>1247</v>
      </c>
      <c r="B406" s="67" t="s">
        <v>1248</v>
      </c>
      <c r="C406" s="69">
        <v>28198339</v>
      </c>
      <c r="D406" s="69"/>
      <c r="E406" s="69">
        <v>0.42877999999999999</v>
      </c>
      <c r="F406" s="69">
        <v>0.40354000000000001</v>
      </c>
      <c r="G406" s="13">
        <v>0.36264999999999997</v>
      </c>
      <c r="H406" s="13">
        <v>0.38086999999999999</v>
      </c>
      <c r="I406" s="13">
        <v>0.31846999999999998</v>
      </c>
      <c r="J406" s="13">
        <v>0.30861</v>
      </c>
      <c r="K406" s="13">
        <v>0.34770000000000001</v>
      </c>
      <c r="L406" s="13">
        <v>0.37080000000000002</v>
      </c>
      <c r="M406" s="13">
        <v>0.41331000000000001</v>
      </c>
      <c r="N406" s="13">
        <v>0.40638999999999997</v>
      </c>
      <c r="O406" s="13">
        <v>0.43530999999999997</v>
      </c>
      <c r="P406" s="13">
        <v>0.48199999999999998</v>
      </c>
    </row>
    <row r="407" spans="1:16" x14ac:dyDescent="0.3">
      <c r="A407" s="67" t="s">
        <v>923</v>
      </c>
      <c r="B407" s="67" t="s">
        <v>924</v>
      </c>
      <c r="C407" s="69">
        <v>28089908</v>
      </c>
      <c r="D407" s="69"/>
      <c r="E407" s="69"/>
      <c r="F407" s="69"/>
      <c r="G407" s="13">
        <v>0.14741000000000001</v>
      </c>
      <c r="H407" s="13"/>
      <c r="I407" s="13"/>
      <c r="J407" s="13">
        <v>0.35486000000000001</v>
      </c>
      <c r="K407" s="13"/>
      <c r="L407" s="13"/>
      <c r="M407" s="13">
        <v>0.45301000000000002</v>
      </c>
      <c r="N407" s="13"/>
      <c r="O407" s="13"/>
      <c r="P407" s="13">
        <v>0.81296000000000002</v>
      </c>
    </row>
    <row r="408" spans="1:16" x14ac:dyDescent="0.3">
      <c r="A408" s="67" t="s">
        <v>4775</v>
      </c>
      <c r="B408" s="67" t="s">
        <v>4776</v>
      </c>
      <c r="C408" s="69">
        <v>27976990</v>
      </c>
      <c r="D408" s="69"/>
      <c r="E408" s="69">
        <v>9.0569999999999998E-2</v>
      </c>
      <c r="F408" s="69">
        <v>8.3159999999999998E-2</v>
      </c>
      <c r="G408" s="13">
        <v>7.9899999999999999E-2</v>
      </c>
      <c r="H408" s="13">
        <v>7.9920000000000005E-2</v>
      </c>
      <c r="I408" s="13">
        <v>6.8909999999999999E-2</v>
      </c>
      <c r="J408" s="13">
        <v>6.6110000000000002E-2</v>
      </c>
      <c r="K408" s="13">
        <v>4.623E-2</v>
      </c>
      <c r="L408" s="13"/>
      <c r="M408" s="13"/>
      <c r="N408" s="13"/>
      <c r="O408" s="13"/>
      <c r="P408" s="13"/>
    </row>
    <row r="409" spans="1:16" x14ac:dyDescent="0.3">
      <c r="A409" s="67" t="s">
        <v>1168</v>
      </c>
      <c r="B409" s="67" t="s">
        <v>1169</v>
      </c>
      <c r="C409" s="69">
        <v>27696948</v>
      </c>
      <c r="D409" s="13">
        <v>0.26101999999999997</v>
      </c>
      <c r="E409" s="13"/>
      <c r="F409" s="13"/>
      <c r="G409" s="13">
        <v>0.25169999999999998</v>
      </c>
      <c r="H409" s="13"/>
      <c r="I409" s="13"/>
      <c r="J409" s="13">
        <v>0.20912</v>
      </c>
      <c r="K409" s="13"/>
      <c r="L409" s="13"/>
      <c r="M409" s="13">
        <v>0.27584999999999998</v>
      </c>
      <c r="N409" s="13"/>
      <c r="O409" s="13"/>
      <c r="P409" s="13">
        <v>0.35977999999999999</v>
      </c>
    </row>
    <row r="410" spans="1:16" x14ac:dyDescent="0.3">
      <c r="A410" s="67" t="s">
        <v>1239</v>
      </c>
      <c r="B410" s="67" t="s">
        <v>1240</v>
      </c>
      <c r="C410" s="69">
        <v>27450301</v>
      </c>
      <c r="D410" s="13"/>
      <c r="E410" s="13"/>
      <c r="F410" s="13"/>
      <c r="G410" s="13">
        <v>2.9216899999999999</v>
      </c>
      <c r="H410" s="13"/>
      <c r="I410" s="13"/>
      <c r="J410" s="13">
        <v>2.1783999999999999</v>
      </c>
      <c r="K410" s="13"/>
      <c r="L410" s="13"/>
      <c r="M410" s="13">
        <v>2.7492299999999998</v>
      </c>
      <c r="N410" s="13"/>
      <c r="O410" s="13"/>
      <c r="P410" s="13">
        <v>2.7353700000000001</v>
      </c>
    </row>
    <row r="411" spans="1:16" x14ac:dyDescent="0.3">
      <c r="A411" s="67" t="s">
        <v>1147</v>
      </c>
      <c r="B411" s="67" t="s">
        <v>1148</v>
      </c>
      <c r="C411" s="69">
        <v>27278632</v>
      </c>
      <c r="D411" s="13"/>
      <c r="E411" s="13">
        <v>3.4343900000000001</v>
      </c>
      <c r="F411" s="13">
        <v>3.20051</v>
      </c>
      <c r="G411" s="13">
        <v>3.1611600000000002</v>
      </c>
      <c r="H411" s="13">
        <v>3.2396500000000001</v>
      </c>
      <c r="I411" s="13">
        <v>2.6416900000000001</v>
      </c>
      <c r="J411" s="13">
        <v>2.5671400000000002</v>
      </c>
      <c r="K411" s="13">
        <v>2.8151000000000002</v>
      </c>
      <c r="L411" s="13">
        <v>3.31406</v>
      </c>
      <c r="M411" s="13">
        <v>3.5073599999999998</v>
      </c>
      <c r="N411" s="13">
        <v>3.4043800000000002</v>
      </c>
      <c r="O411" s="13">
        <v>3.6571799999999999</v>
      </c>
      <c r="P411" s="13">
        <v>3.8580999999999999</v>
      </c>
    </row>
    <row r="412" spans="1:16" x14ac:dyDescent="0.3">
      <c r="A412" s="67" t="s">
        <v>1331</v>
      </c>
      <c r="B412" s="67" t="s">
        <v>1332</v>
      </c>
      <c r="C412" s="69">
        <v>26870578</v>
      </c>
      <c r="D412" s="13"/>
      <c r="E412" s="13">
        <v>2.5026999999999999</v>
      </c>
      <c r="F412" s="13">
        <v>2.2784499999999999</v>
      </c>
      <c r="G412" s="13">
        <v>1.9266799999999999</v>
      </c>
      <c r="H412" s="13">
        <v>1.82711</v>
      </c>
      <c r="I412" s="13">
        <v>1.50366</v>
      </c>
      <c r="J412" s="13">
        <v>1.6678299999999999</v>
      </c>
      <c r="K412" s="13">
        <v>1.81535</v>
      </c>
      <c r="L412" s="13">
        <v>1.87435</v>
      </c>
      <c r="M412" s="13">
        <v>2.0387599999999999</v>
      </c>
      <c r="N412" s="13">
        <v>2.1083099999999999</v>
      </c>
      <c r="O412" s="13">
        <v>1.8016000000000001</v>
      </c>
      <c r="P412" s="13">
        <v>1.92242</v>
      </c>
    </row>
    <row r="413" spans="1:16" x14ac:dyDescent="0.3">
      <c r="A413" s="67" t="s">
        <v>5566</v>
      </c>
      <c r="B413" s="67" t="s">
        <v>5567</v>
      </c>
      <c r="C413" s="69">
        <v>26668989</v>
      </c>
      <c r="D413" s="13"/>
      <c r="E413" s="13"/>
      <c r="F413" s="13"/>
      <c r="G413" s="13">
        <v>1.7484200000000001</v>
      </c>
      <c r="H413" s="13">
        <v>1.76993</v>
      </c>
      <c r="I413" s="13"/>
      <c r="J413" s="13"/>
      <c r="K413" s="13"/>
      <c r="L413" s="13"/>
      <c r="M413" s="13"/>
      <c r="N413" s="13"/>
      <c r="O413" s="13"/>
      <c r="P413" s="13"/>
    </row>
    <row r="414" spans="1:16" x14ac:dyDescent="0.3">
      <c r="A414" s="67" t="s">
        <v>1264</v>
      </c>
      <c r="B414" s="67" t="s">
        <v>1265</v>
      </c>
      <c r="C414" s="69">
        <v>26520234</v>
      </c>
      <c r="D414" s="13">
        <v>9.7460000000000005E-2</v>
      </c>
      <c r="E414" s="13">
        <v>0.10800999999999999</v>
      </c>
      <c r="F414" s="13">
        <v>9.8799999999999999E-2</v>
      </c>
      <c r="G414" s="13">
        <v>9.4829999999999998E-2</v>
      </c>
      <c r="H414" s="13">
        <v>9.486E-2</v>
      </c>
      <c r="I414" s="13">
        <v>7.961E-2</v>
      </c>
      <c r="J414" s="13">
        <v>7.8270000000000006E-2</v>
      </c>
      <c r="K414" s="13">
        <v>8.8160000000000002E-2</v>
      </c>
      <c r="L414" s="13">
        <v>9.2920000000000003E-2</v>
      </c>
      <c r="M414" s="13">
        <v>0.10438</v>
      </c>
      <c r="N414" s="13">
        <v>0.10829</v>
      </c>
      <c r="O414" s="13">
        <v>0.11741</v>
      </c>
      <c r="P414" s="13">
        <v>0.12964000000000001</v>
      </c>
    </row>
    <row r="415" spans="1:16" x14ac:dyDescent="0.3">
      <c r="A415" s="67" t="s">
        <v>1062</v>
      </c>
      <c r="B415" s="67" t="s">
        <v>1063</v>
      </c>
      <c r="C415" s="69">
        <v>26518178</v>
      </c>
      <c r="D415" s="13"/>
      <c r="E415" s="13">
        <v>3.8596200000000001</v>
      </c>
      <c r="F415" s="13">
        <v>3.6431499999999999</v>
      </c>
      <c r="G415" s="13">
        <v>3.5782799999999999</v>
      </c>
      <c r="H415" s="13">
        <v>3.7110799999999999</v>
      </c>
      <c r="I415" s="13">
        <v>3.0096500000000002</v>
      </c>
      <c r="J415" s="13">
        <v>2.9743499999999998</v>
      </c>
      <c r="K415" s="13">
        <v>3.3061199999999999</v>
      </c>
      <c r="L415" s="13">
        <v>3.46035</v>
      </c>
      <c r="M415" s="13">
        <v>3.98184</v>
      </c>
      <c r="N415" s="13">
        <v>3.9874900000000002</v>
      </c>
      <c r="O415" s="13">
        <v>4.4162999999999997</v>
      </c>
      <c r="P415" s="13">
        <v>4.7469999999999999</v>
      </c>
    </row>
    <row r="416" spans="1:16" x14ac:dyDescent="0.3">
      <c r="A416" s="67" t="s">
        <v>1255</v>
      </c>
      <c r="B416" s="67" t="s">
        <v>1256</v>
      </c>
      <c r="C416" s="69">
        <v>26410191</v>
      </c>
      <c r="D416" s="13"/>
      <c r="E416" s="13">
        <v>4.6913900000000002</v>
      </c>
      <c r="F416" s="13">
        <v>4.3646700000000003</v>
      </c>
      <c r="G416" s="13">
        <v>4.2698299999999998</v>
      </c>
      <c r="H416" s="13">
        <v>4.4186800000000002</v>
      </c>
      <c r="I416" s="13">
        <v>3.4704999999999999</v>
      </c>
      <c r="J416" s="13">
        <v>3.3756900000000001</v>
      </c>
      <c r="K416" s="13">
        <v>3.71563</v>
      </c>
      <c r="L416" s="13">
        <v>3.9094699999999998</v>
      </c>
      <c r="M416" s="13">
        <v>3.9966900000000001</v>
      </c>
      <c r="N416" s="13">
        <v>4.0707399999999998</v>
      </c>
      <c r="O416" s="13">
        <v>4.3745500000000002</v>
      </c>
      <c r="P416" s="13">
        <v>7.6104700000000003</v>
      </c>
    </row>
    <row r="417" spans="1:16" x14ac:dyDescent="0.3">
      <c r="A417" s="67" t="s">
        <v>1219</v>
      </c>
      <c r="B417" s="67" t="s">
        <v>1220</v>
      </c>
      <c r="C417" s="69">
        <v>26270039</v>
      </c>
      <c r="D417" s="13"/>
      <c r="E417" s="13"/>
      <c r="F417" s="13">
        <v>6.9453800000000001</v>
      </c>
      <c r="G417" s="13">
        <v>6.6201699999999999</v>
      </c>
      <c r="H417" s="13">
        <v>6.9756999999999998</v>
      </c>
      <c r="I417" s="13">
        <v>4.0131500000000004</v>
      </c>
      <c r="J417" s="13">
        <v>3.8298800000000002</v>
      </c>
      <c r="K417" s="13">
        <v>4.8617699999999999</v>
      </c>
      <c r="L417" s="13">
        <v>5.0621200000000002</v>
      </c>
      <c r="M417" s="13">
        <v>5.6159699999999999</v>
      </c>
      <c r="N417" s="13">
        <v>5.8407400000000003</v>
      </c>
      <c r="O417" s="13">
        <v>6.8841599999999996</v>
      </c>
      <c r="P417" s="13">
        <v>7.8399099999999997</v>
      </c>
    </row>
    <row r="418" spans="1:16" x14ac:dyDescent="0.3">
      <c r="A418" s="67" t="s">
        <v>1174</v>
      </c>
      <c r="B418" s="67" t="s">
        <v>1175</v>
      </c>
      <c r="C418" s="69">
        <v>26111556</v>
      </c>
      <c r="D418" s="13"/>
      <c r="E418" s="13"/>
      <c r="F418" s="13"/>
      <c r="G418" s="13">
        <v>0.38993</v>
      </c>
      <c r="H418" s="13"/>
      <c r="I418" s="13"/>
      <c r="J418" s="13">
        <v>0.32369999999999999</v>
      </c>
      <c r="K418" s="13"/>
      <c r="L418" s="13"/>
      <c r="M418" s="13">
        <v>0.42210999999999999</v>
      </c>
      <c r="N418" s="13"/>
      <c r="O418" s="13"/>
      <c r="P418" s="13">
        <v>0.52527999999999997</v>
      </c>
    </row>
    <row r="419" spans="1:16" x14ac:dyDescent="0.3">
      <c r="A419" s="67" t="s">
        <v>1120</v>
      </c>
      <c r="B419" s="67" t="s">
        <v>1121</v>
      </c>
      <c r="C419" s="69">
        <v>25526607</v>
      </c>
      <c r="D419" s="13"/>
      <c r="E419" s="13"/>
      <c r="F419" s="13"/>
      <c r="G419" s="13">
        <v>0.89883999999999997</v>
      </c>
      <c r="H419" s="13">
        <v>0.99970999999999999</v>
      </c>
      <c r="I419" s="13">
        <v>0.81777</v>
      </c>
      <c r="J419" s="13">
        <v>0.82909999999999995</v>
      </c>
      <c r="K419" s="13">
        <v>0.93037000000000003</v>
      </c>
      <c r="L419" s="13">
        <v>0.9556</v>
      </c>
      <c r="M419" s="13">
        <v>1.07775</v>
      </c>
      <c r="N419" s="13">
        <v>1.1093200000000001</v>
      </c>
      <c r="O419" s="13">
        <v>1.20652</v>
      </c>
      <c r="P419" s="13">
        <v>1.3252600000000001</v>
      </c>
    </row>
    <row r="420" spans="1:16" x14ac:dyDescent="0.3">
      <c r="A420" s="67" t="s">
        <v>5204</v>
      </c>
      <c r="B420" s="67" t="s">
        <v>5205</v>
      </c>
      <c r="C420" s="69">
        <v>25212600</v>
      </c>
      <c r="D420" s="13"/>
      <c r="E420" s="13">
        <v>3.0272899999999998</v>
      </c>
      <c r="F420" s="13"/>
      <c r="G420" s="13"/>
      <c r="H420" s="13"/>
      <c r="I420" s="13"/>
      <c r="J420" s="13">
        <v>2.4673500000000002</v>
      </c>
      <c r="K420" s="13">
        <v>2.6170200000000001</v>
      </c>
      <c r="L420" s="13">
        <v>2.7761300000000002</v>
      </c>
      <c r="M420" s="13">
        <v>1.7239</v>
      </c>
      <c r="N420" s="13">
        <v>1.71949</v>
      </c>
      <c r="O420" s="13">
        <v>1.9840800000000001</v>
      </c>
      <c r="P420" s="13">
        <v>2.2486000000000002</v>
      </c>
    </row>
    <row r="421" spans="1:16" x14ac:dyDescent="0.3">
      <c r="A421" s="67" t="s">
        <v>1229</v>
      </c>
      <c r="B421" s="67" t="s">
        <v>1230</v>
      </c>
      <c r="C421" s="69">
        <v>25081032</v>
      </c>
      <c r="D421" s="13"/>
      <c r="E421" s="13">
        <v>3.1163699999999999</v>
      </c>
      <c r="F421" s="13">
        <v>2.87982</v>
      </c>
      <c r="G421" s="13">
        <v>2.80477</v>
      </c>
      <c r="H421" s="13">
        <v>2.8050799999999998</v>
      </c>
      <c r="I421" s="13">
        <v>2.3446099999999999</v>
      </c>
      <c r="J421" s="13">
        <v>2.2880400000000001</v>
      </c>
      <c r="K421" s="13">
        <v>2.5562399999999998</v>
      </c>
      <c r="L421" s="13">
        <v>2.6348799999999999</v>
      </c>
      <c r="M421" s="13">
        <v>2.87527</v>
      </c>
      <c r="N421" s="13">
        <v>2.9280900000000001</v>
      </c>
      <c r="O421" s="13">
        <v>3.1637900000000001</v>
      </c>
      <c r="P421" s="13">
        <v>3.46915</v>
      </c>
    </row>
    <row r="422" spans="1:16" x14ac:dyDescent="0.3">
      <c r="A422" s="67" t="s">
        <v>4781</v>
      </c>
      <c r="B422" s="67" t="s">
        <v>4782</v>
      </c>
      <c r="C422" s="69">
        <v>24940837</v>
      </c>
      <c r="D422" s="13"/>
      <c r="E422" s="13"/>
      <c r="F422" s="13"/>
      <c r="G422" s="13"/>
      <c r="H422" s="13">
        <v>1.15968</v>
      </c>
      <c r="I422" s="13"/>
      <c r="J422" s="13">
        <v>0.75380999999999998</v>
      </c>
      <c r="K422" s="13"/>
      <c r="L422" s="13"/>
      <c r="M422" s="13"/>
      <c r="N422" s="13"/>
      <c r="O422" s="13"/>
      <c r="P422" s="13"/>
    </row>
    <row r="423" spans="1:16" x14ac:dyDescent="0.3">
      <c r="A423" s="67" t="s">
        <v>1188</v>
      </c>
      <c r="B423" s="67" t="s">
        <v>1189</v>
      </c>
      <c r="C423" s="69">
        <v>24759979</v>
      </c>
      <c r="D423" s="13">
        <v>0.22345000000000001</v>
      </c>
      <c r="E423" s="13"/>
      <c r="F423" s="13"/>
      <c r="G423" s="13">
        <v>0.21718999999999999</v>
      </c>
      <c r="H423" s="13"/>
      <c r="I423" s="13"/>
      <c r="J423" s="13"/>
      <c r="K423" s="13"/>
      <c r="L423" s="13"/>
      <c r="M423" s="13">
        <v>0.24049999999999999</v>
      </c>
      <c r="N423" s="13"/>
      <c r="O423" s="13"/>
      <c r="P423" s="13">
        <v>0.31618000000000002</v>
      </c>
    </row>
    <row r="424" spans="1:16" x14ac:dyDescent="0.3">
      <c r="A424" s="67" t="s">
        <v>1154</v>
      </c>
      <c r="B424" s="67" t="s">
        <v>1155</v>
      </c>
      <c r="C424" s="69">
        <v>24635367</v>
      </c>
      <c r="D424" s="13"/>
      <c r="E424" s="13"/>
      <c r="F424" s="13"/>
      <c r="G424" s="13">
        <v>0.13411000000000001</v>
      </c>
      <c r="H424" s="13"/>
      <c r="I424" s="13"/>
      <c r="J424" s="13">
        <v>0.11235000000000001</v>
      </c>
      <c r="K424" s="13"/>
      <c r="L424" s="13"/>
      <c r="M424" s="13">
        <v>0.15276999999999999</v>
      </c>
      <c r="N424" s="13"/>
      <c r="O424" s="13"/>
      <c r="P424" s="13">
        <v>0.18410000000000001</v>
      </c>
    </row>
    <row r="425" spans="1:16" x14ac:dyDescent="0.3">
      <c r="A425" s="67" t="s">
        <v>1341</v>
      </c>
      <c r="B425" s="67" t="s">
        <v>1342</v>
      </c>
      <c r="C425" s="69">
        <v>24598428</v>
      </c>
      <c r="D425" s="13">
        <v>6.1686800000000002</v>
      </c>
      <c r="E425" s="13">
        <v>6.54359</v>
      </c>
      <c r="F425" s="13">
        <v>6.5038099999999996</v>
      </c>
      <c r="G425" s="13">
        <v>6.3324800000000003</v>
      </c>
      <c r="H425" s="13">
        <v>6.4742100000000002</v>
      </c>
      <c r="I425" s="13">
        <v>5.7187000000000001</v>
      </c>
      <c r="J425" s="13">
        <v>5.6984000000000004</v>
      </c>
      <c r="K425" s="13"/>
      <c r="L425" s="13"/>
      <c r="M425" s="13">
        <v>3.3873899999999999</v>
      </c>
      <c r="N425" s="13"/>
      <c r="O425" s="13"/>
      <c r="P425" s="13">
        <v>3.8317899999999998</v>
      </c>
    </row>
    <row r="426" spans="1:16" x14ac:dyDescent="0.3">
      <c r="A426" s="67" t="s">
        <v>1192</v>
      </c>
      <c r="B426" s="67" t="s">
        <v>1193</v>
      </c>
      <c r="C426" s="69">
        <v>24579491</v>
      </c>
      <c r="D426" s="13"/>
      <c r="E426" s="13"/>
      <c r="F426" s="13"/>
      <c r="G426" s="13"/>
      <c r="H426" s="13"/>
      <c r="I426" s="13"/>
      <c r="J426" s="13"/>
      <c r="K426" s="13"/>
      <c r="L426" s="13"/>
      <c r="M426" s="13"/>
      <c r="N426" s="13"/>
      <c r="O426" s="13"/>
      <c r="P426" s="13"/>
    </row>
    <row r="427" spans="1:16" x14ac:dyDescent="0.3">
      <c r="A427" s="67" t="s">
        <v>1313</v>
      </c>
      <c r="B427" s="67" t="s">
        <v>1314</v>
      </c>
      <c r="C427" s="69">
        <v>24489098</v>
      </c>
      <c r="D427" s="13"/>
      <c r="E427" s="13"/>
      <c r="F427" s="13"/>
      <c r="G427" s="13">
        <v>3.5742600000000002</v>
      </c>
      <c r="H427" s="13"/>
      <c r="I427" s="13"/>
      <c r="J427" s="13">
        <v>2.2747600000000001</v>
      </c>
      <c r="K427" s="13"/>
      <c r="L427" s="13"/>
      <c r="M427" s="13">
        <v>2.5783800000000001</v>
      </c>
      <c r="N427" s="13"/>
      <c r="O427" s="13"/>
      <c r="P427" s="13">
        <v>3.82498</v>
      </c>
    </row>
    <row r="428" spans="1:16" x14ac:dyDescent="0.3">
      <c r="A428" s="67" t="s">
        <v>5206</v>
      </c>
      <c r="B428" s="67" t="s">
        <v>5207</v>
      </c>
      <c r="C428" s="69">
        <v>24196000</v>
      </c>
      <c r="D428" s="13"/>
      <c r="E428" s="13">
        <v>2.7128000000000001</v>
      </c>
      <c r="F428" s="13">
        <v>2.54304</v>
      </c>
      <c r="G428" s="13"/>
      <c r="H428" s="13"/>
      <c r="I428" s="13"/>
      <c r="J428" s="13"/>
      <c r="K428" s="13"/>
      <c r="L428" s="13"/>
      <c r="M428" s="13"/>
      <c r="N428" s="13"/>
      <c r="O428" s="13"/>
      <c r="P428" s="13">
        <v>1.11493</v>
      </c>
    </row>
    <row r="429" spans="1:16" x14ac:dyDescent="0.3">
      <c r="A429" s="67" t="s">
        <v>1288</v>
      </c>
      <c r="B429" s="67" t="s">
        <v>1289</v>
      </c>
      <c r="C429" s="69">
        <v>24170947</v>
      </c>
      <c r="D429" s="13"/>
      <c r="E429" s="13">
        <v>0.38934999999999997</v>
      </c>
      <c r="F429" s="13">
        <v>0.36695</v>
      </c>
      <c r="G429" s="13">
        <v>0.32918999999999998</v>
      </c>
      <c r="H429" s="13">
        <v>0.34672999999999998</v>
      </c>
      <c r="I429" s="13">
        <v>0.28944999999999999</v>
      </c>
      <c r="J429" s="13">
        <v>0.28072000000000003</v>
      </c>
      <c r="K429" s="13">
        <v>0.31557000000000002</v>
      </c>
      <c r="L429" s="13">
        <v>0.33650000000000002</v>
      </c>
      <c r="M429" s="13">
        <v>0.37630000000000002</v>
      </c>
      <c r="N429" s="13">
        <v>0.37092000000000003</v>
      </c>
      <c r="O429" s="13">
        <v>0.39674999999999999</v>
      </c>
      <c r="P429" s="13">
        <v>0.44056000000000001</v>
      </c>
    </row>
    <row r="430" spans="1:16" x14ac:dyDescent="0.3">
      <c r="A430" s="67" t="s">
        <v>1201</v>
      </c>
      <c r="B430" s="67" t="s">
        <v>1202</v>
      </c>
      <c r="C430" s="69">
        <v>24100000</v>
      </c>
      <c r="D430" s="13"/>
      <c r="E430" s="13"/>
      <c r="F430" s="13"/>
      <c r="G430" s="13"/>
      <c r="H430" s="13"/>
      <c r="I430" s="13"/>
      <c r="J430" s="13"/>
      <c r="K430" s="13"/>
      <c r="L430" s="13"/>
      <c r="M430" s="13"/>
      <c r="N430" s="13"/>
      <c r="O430" s="13"/>
      <c r="P430" s="13"/>
    </row>
    <row r="431" spans="1:16" x14ac:dyDescent="0.3">
      <c r="A431" s="67" t="s">
        <v>5208</v>
      </c>
      <c r="B431" s="67" t="s">
        <v>5209</v>
      </c>
      <c r="C431" s="69">
        <v>24083807</v>
      </c>
      <c r="D431" s="13"/>
      <c r="E431" s="13"/>
      <c r="F431" s="13"/>
      <c r="G431" s="13"/>
      <c r="H431" s="13"/>
      <c r="I431" s="13">
        <v>2.76268</v>
      </c>
      <c r="J431" s="13"/>
      <c r="K431" s="13"/>
      <c r="L431" s="13"/>
      <c r="M431" s="13"/>
      <c r="N431" s="13"/>
      <c r="O431" s="13"/>
      <c r="P431" s="13"/>
    </row>
    <row r="432" spans="1:16" x14ac:dyDescent="0.3">
      <c r="A432" s="67" t="s">
        <v>1166</v>
      </c>
      <c r="B432" s="67" t="s">
        <v>1167</v>
      </c>
      <c r="C432" s="69">
        <v>23887236</v>
      </c>
      <c r="D432" s="13"/>
      <c r="E432" s="13"/>
      <c r="F432" s="13"/>
      <c r="G432" s="13">
        <v>2.6565300000000001</v>
      </c>
      <c r="H432" s="13">
        <v>2.7608000000000001</v>
      </c>
      <c r="I432" s="13">
        <v>2.29739</v>
      </c>
      <c r="J432" s="13">
        <v>2.29725</v>
      </c>
      <c r="K432" s="13">
        <v>2.5502099999999999</v>
      </c>
      <c r="L432" s="13">
        <v>2.65313</v>
      </c>
      <c r="M432" s="13">
        <v>2.8299400000000001</v>
      </c>
      <c r="N432" s="13">
        <v>2.83087</v>
      </c>
      <c r="O432" s="13">
        <v>3.1576300000000002</v>
      </c>
      <c r="P432" s="13">
        <v>3.34131</v>
      </c>
    </row>
    <row r="433" spans="1:16" x14ac:dyDescent="0.3">
      <c r="A433" s="67" t="s">
        <v>1170</v>
      </c>
      <c r="B433" s="67" t="s">
        <v>1171</v>
      </c>
      <c r="C433" s="69">
        <v>23855321</v>
      </c>
      <c r="D433" s="13">
        <v>2.7318699999999998</v>
      </c>
      <c r="E433" s="13"/>
      <c r="F433" s="13"/>
      <c r="G433" s="13">
        <v>2.6745899999999998</v>
      </c>
      <c r="H433" s="13"/>
      <c r="I433" s="13"/>
      <c r="J433" s="13">
        <v>2.3039800000000001</v>
      </c>
      <c r="K433" s="13"/>
      <c r="L433" s="13"/>
      <c r="M433" s="13">
        <v>2.8454199999999998</v>
      </c>
      <c r="N433" s="13"/>
      <c r="O433" s="13"/>
      <c r="P433" s="13">
        <v>3.5113400000000001</v>
      </c>
    </row>
    <row r="434" spans="1:16" x14ac:dyDescent="0.3">
      <c r="A434" s="67" t="s">
        <v>1107</v>
      </c>
      <c r="B434" s="67" t="s">
        <v>1108</v>
      </c>
      <c r="C434" s="69">
        <v>23822955</v>
      </c>
      <c r="D434" s="13">
        <v>3.59728</v>
      </c>
      <c r="E434" s="13">
        <v>4.1506699999999999</v>
      </c>
      <c r="F434" s="13"/>
      <c r="G434" s="13">
        <v>3.6731699999999998</v>
      </c>
      <c r="H434" s="13">
        <v>3.68906</v>
      </c>
      <c r="I434" s="13">
        <v>3.1128900000000002</v>
      </c>
      <c r="J434" s="13">
        <v>2.9263599999999999</v>
      </c>
      <c r="K434" s="13">
        <v>3.2820900000000002</v>
      </c>
      <c r="L434" s="13">
        <v>3.37019</v>
      </c>
      <c r="M434" s="13">
        <v>3.6863999999999999</v>
      </c>
      <c r="N434" s="13">
        <v>3.8583099999999999</v>
      </c>
      <c r="O434" s="13">
        <v>4.1621600000000001</v>
      </c>
      <c r="P434" s="13">
        <v>4.59307</v>
      </c>
    </row>
    <row r="435" spans="1:16" x14ac:dyDescent="0.3">
      <c r="A435" s="67" t="s">
        <v>5210</v>
      </c>
      <c r="B435" s="67" t="s">
        <v>1205</v>
      </c>
      <c r="C435" s="69">
        <v>23653105</v>
      </c>
      <c r="D435" s="13"/>
      <c r="E435" s="13"/>
      <c r="F435" s="13"/>
      <c r="G435" s="13"/>
      <c r="H435" s="13"/>
      <c r="I435" s="13"/>
      <c r="J435" s="13"/>
      <c r="K435" s="13"/>
      <c r="L435" s="13"/>
      <c r="M435" s="13"/>
      <c r="N435" s="13"/>
      <c r="O435" s="13"/>
      <c r="P435" s="13"/>
    </row>
    <row r="436" spans="1:16" x14ac:dyDescent="0.3">
      <c r="A436" s="67" t="s">
        <v>5211</v>
      </c>
      <c r="B436" s="67" t="s">
        <v>5212</v>
      </c>
      <c r="C436" s="69">
        <v>23550780</v>
      </c>
      <c r="D436" s="13"/>
      <c r="E436" s="13"/>
      <c r="F436" s="13"/>
      <c r="G436" s="13">
        <v>1.00695</v>
      </c>
      <c r="H436" s="13"/>
      <c r="I436" s="13"/>
      <c r="J436" s="13"/>
      <c r="K436" s="13"/>
      <c r="L436" s="13"/>
      <c r="M436" s="13"/>
      <c r="N436" s="13"/>
      <c r="O436" s="13"/>
      <c r="P436" s="13"/>
    </row>
    <row r="437" spans="1:16" x14ac:dyDescent="0.3">
      <c r="A437" s="67" t="s">
        <v>5213</v>
      </c>
      <c r="B437" s="67" t="s">
        <v>5214</v>
      </c>
      <c r="C437" s="69">
        <v>23550780</v>
      </c>
      <c r="D437" s="13"/>
      <c r="E437" s="13"/>
      <c r="F437" s="13"/>
      <c r="G437" s="13">
        <v>1.00695</v>
      </c>
      <c r="H437" s="13"/>
      <c r="I437" s="13"/>
      <c r="J437" s="13"/>
      <c r="K437" s="13"/>
      <c r="L437" s="13"/>
      <c r="M437" s="13"/>
      <c r="N437" s="13"/>
      <c r="O437" s="13"/>
      <c r="P437" s="13"/>
    </row>
    <row r="438" spans="1:16" x14ac:dyDescent="0.3">
      <c r="A438" s="67" t="s">
        <v>5215</v>
      </c>
      <c r="B438" s="67" t="s">
        <v>5216</v>
      </c>
      <c r="C438" s="69">
        <v>23550780</v>
      </c>
      <c r="D438" s="13"/>
      <c r="E438" s="13"/>
      <c r="F438" s="13"/>
      <c r="G438" s="13">
        <v>1.00695</v>
      </c>
      <c r="H438" s="13"/>
      <c r="I438" s="13"/>
      <c r="J438" s="13"/>
      <c r="K438" s="13"/>
      <c r="L438" s="13"/>
      <c r="M438" s="13"/>
      <c r="N438" s="13"/>
      <c r="O438" s="13"/>
      <c r="P438" s="13"/>
    </row>
    <row r="439" spans="1:16" x14ac:dyDescent="0.3">
      <c r="A439" s="67" t="s">
        <v>1099</v>
      </c>
      <c r="B439" s="67" t="s">
        <v>1100</v>
      </c>
      <c r="C439" s="69">
        <v>23513815</v>
      </c>
      <c r="D439" s="13"/>
      <c r="E439" s="13"/>
      <c r="F439" s="13"/>
      <c r="G439" s="13"/>
      <c r="H439" s="13"/>
      <c r="I439" s="13"/>
      <c r="J439" s="13"/>
      <c r="K439" s="13">
        <v>0.21515000000000001</v>
      </c>
      <c r="L439" s="13"/>
      <c r="M439" s="13"/>
      <c r="N439" s="13">
        <v>0.25630999999999998</v>
      </c>
      <c r="O439" s="13"/>
      <c r="P439" s="13"/>
    </row>
    <row r="440" spans="1:16" x14ac:dyDescent="0.3">
      <c r="A440" s="67" t="s">
        <v>1208</v>
      </c>
      <c r="B440" s="67" t="s">
        <v>1209</v>
      </c>
      <c r="C440" s="69">
        <v>23461562</v>
      </c>
      <c r="D440" s="13"/>
      <c r="E440" s="13"/>
      <c r="F440" s="13"/>
      <c r="G440" s="13"/>
      <c r="H440" s="13"/>
      <c r="I440" s="13"/>
      <c r="J440" s="13"/>
      <c r="K440" s="13"/>
      <c r="L440" s="13"/>
      <c r="M440" s="13"/>
      <c r="N440" s="13"/>
      <c r="O440" s="13"/>
      <c r="P440" s="13"/>
    </row>
    <row r="441" spans="1:16" x14ac:dyDescent="0.3">
      <c r="A441" s="67" t="s">
        <v>1164</v>
      </c>
      <c r="B441" s="67" t="s">
        <v>1165</v>
      </c>
      <c r="C441" s="69">
        <v>23092328</v>
      </c>
      <c r="D441" s="13"/>
      <c r="E441" s="13"/>
      <c r="F441" s="13"/>
      <c r="G441" s="13">
        <v>0.78925999999999996</v>
      </c>
      <c r="H441" s="13"/>
      <c r="I441" s="13">
        <v>0.52324999999999999</v>
      </c>
      <c r="J441" s="13">
        <v>0.51883000000000001</v>
      </c>
      <c r="K441" s="13">
        <v>0.58997999999999995</v>
      </c>
      <c r="L441" s="13">
        <v>0.60182000000000002</v>
      </c>
      <c r="M441" s="13"/>
      <c r="N441" s="13"/>
      <c r="O441" s="13"/>
      <c r="P441" s="13"/>
    </row>
    <row r="442" spans="1:16" x14ac:dyDescent="0.3">
      <c r="A442" s="67" t="s">
        <v>957</v>
      </c>
      <c r="B442" s="67" t="s">
        <v>958</v>
      </c>
      <c r="C442" s="69">
        <v>23001360</v>
      </c>
      <c r="D442" s="13">
        <v>1.7319999999999999E-2</v>
      </c>
      <c r="E442" s="13"/>
      <c r="F442" s="13"/>
      <c r="G442" s="13">
        <v>6.8210000000000007E-2</v>
      </c>
      <c r="H442" s="13"/>
      <c r="I442" s="13"/>
      <c r="J442" s="13">
        <v>5.5649999999999998E-2</v>
      </c>
      <c r="K442" s="13"/>
      <c r="L442" s="13"/>
      <c r="M442" s="13">
        <v>7.7649999999999997E-2</v>
      </c>
      <c r="N442" s="13"/>
      <c r="O442" s="13"/>
      <c r="P442" s="13">
        <v>0.10804</v>
      </c>
    </row>
    <row r="443" spans="1:16" x14ac:dyDescent="0.3">
      <c r="A443" s="67" t="s">
        <v>1198</v>
      </c>
      <c r="B443" s="67" t="s">
        <v>1199</v>
      </c>
      <c r="C443" s="69">
        <v>22942613</v>
      </c>
      <c r="D443" s="13"/>
      <c r="E443" s="13"/>
      <c r="F443" s="13">
        <v>2.4607199999999998</v>
      </c>
      <c r="G443" s="13">
        <v>2.4157899999999999</v>
      </c>
      <c r="H443" s="13">
        <v>2.4790899999999998</v>
      </c>
      <c r="I443" s="13">
        <v>2.11809</v>
      </c>
      <c r="J443" s="13">
        <v>2.0320100000000001</v>
      </c>
      <c r="K443" s="13">
        <v>1.9222900000000001</v>
      </c>
      <c r="L443" s="13">
        <v>2.0030700000000001</v>
      </c>
      <c r="M443" s="13">
        <v>2.13164</v>
      </c>
      <c r="N443" s="13">
        <v>2.2111299999999998</v>
      </c>
      <c r="O443" s="13">
        <v>2.3872100000000001</v>
      </c>
      <c r="P443" s="13">
        <v>2.6013199999999999</v>
      </c>
    </row>
    <row r="444" spans="1:16" x14ac:dyDescent="0.3">
      <c r="A444" s="67" t="s">
        <v>1227</v>
      </c>
      <c r="B444" s="67" t="s">
        <v>1228</v>
      </c>
      <c r="C444" s="69">
        <v>22834014</v>
      </c>
      <c r="D444" s="13">
        <v>2.2195900000000002</v>
      </c>
      <c r="E444" s="13">
        <v>2.4154499999999999</v>
      </c>
      <c r="F444" s="13">
        <v>2.25204</v>
      </c>
      <c r="G444" s="13">
        <v>2.2139600000000002</v>
      </c>
      <c r="H444" s="13">
        <v>2.2488100000000002</v>
      </c>
      <c r="I444" s="13">
        <v>1.9715199999999999</v>
      </c>
      <c r="J444" s="13">
        <v>1.90892</v>
      </c>
      <c r="K444" s="13">
        <v>2.1147999999999998</v>
      </c>
      <c r="L444" s="13">
        <v>2.2119599999999999</v>
      </c>
      <c r="M444" s="13">
        <v>2.4002400000000002</v>
      </c>
      <c r="N444" s="13">
        <v>2.4610300000000001</v>
      </c>
      <c r="O444" s="13">
        <v>2.6705100000000002</v>
      </c>
      <c r="P444" s="13">
        <v>2.9610300000000001</v>
      </c>
    </row>
    <row r="445" spans="1:16" x14ac:dyDescent="0.3">
      <c r="A445" s="67" t="s">
        <v>1223</v>
      </c>
      <c r="B445" s="67" t="s">
        <v>1224</v>
      </c>
      <c r="C445" s="69">
        <v>22519109</v>
      </c>
      <c r="D445" s="13"/>
      <c r="E445" s="13"/>
      <c r="F445" s="13"/>
      <c r="G445" s="13"/>
      <c r="H445" s="13"/>
      <c r="I445" s="13"/>
      <c r="J445" s="13"/>
      <c r="K445" s="13"/>
      <c r="L445" s="13"/>
      <c r="M445" s="13"/>
      <c r="N445" s="13"/>
      <c r="O445" s="13"/>
      <c r="P445" s="13"/>
    </row>
    <row r="446" spans="1:16" x14ac:dyDescent="0.3">
      <c r="A446" s="67" t="s">
        <v>1280</v>
      </c>
      <c r="B446" s="67" t="s">
        <v>1281</v>
      </c>
      <c r="C446" s="69">
        <v>22494750</v>
      </c>
      <c r="D446" s="13">
        <v>3.7797999999999998</v>
      </c>
      <c r="E446" s="13">
        <v>4.0163000000000002</v>
      </c>
      <c r="F446" s="13">
        <v>3.7585099999999998</v>
      </c>
      <c r="G446" s="13">
        <v>3.8879899999999998</v>
      </c>
      <c r="H446" s="13">
        <v>4.0578200000000004</v>
      </c>
      <c r="I446" s="13">
        <v>3.2218499999999999</v>
      </c>
      <c r="J446" s="13">
        <v>3.1790799999999999</v>
      </c>
      <c r="K446" s="13">
        <v>3.4366699999999999</v>
      </c>
      <c r="L446" s="13">
        <v>3.5902699999999999</v>
      </c>
      <c r="M446" s="13">
        <v>4.3675300000000004</v>
      </c>
      <c r="N446" s="13">
        <v>3.7442899999999999</v>
      </c>
      <c r="O446" s="13">
        <v>4.0641800000000003</v>
      </c>
      <c r="P446" s="13">
        <v>3.0101599999999999</v>
      </c>
    </row>
    <row r="447" spans="1:16" x14ac:dyDescent="0.3">
      <c r="A447" s="67" t="s">
        <v>1251</v>
      </c>
      <c r="B447" s="67" t="s">
        <v>1252</v>
      </c>
      <c r="C447" s="69">
        <v>22367591</v>
      </c>
      <c r="D447" s="13">
        <v>2.2330299999999998</v>
      </c>
      <c r="E447" s="13">
        <v>2.4152200000000001</v>
      </c>
      <c r="F447" s="13">
        <v>2.2435700000000001</v>
      </c>
      <c r="G447" s="13">
        <v>2.1855500000000001</v>
      </c>
      <c r="H447" s="13">
        <v>2.2240500000000001</v>
      </c>
      <c r="I447" s="13">
        <v>1.8609100000000001</v>
      </c>
      <c r="J447" s="13">
        <v>1.8109200000000001</v>
      </c>
      <c r="K447" s="13">
        <v>2.0186299999999999</v>
      </c>
      <c r="L447" s="13">
        <v>2.0926999999999998</v>
      </c>
      <c r="M447" s="13">
        <v>2.3170299999999999</v>
      </c>
      <c r="N447" s="13">
        <v>2.3267699999999998</v>
      </c>
      <c r="O447" s="13">
        <v>2.5592299999999999</v>
      </c>
      <c r="P447" s="13">
        <v>2.8585600000000002</v>
      </c>
    </row>
    <row r="448" spans="1:16" x14ac:dyDescent="0.3">
      <c r="A448" s="67" t="s">
        <v>1632</v>
      </c>
      <c r="B448" s="67" t="s">
        <v>1633</v>
      </c>
      <c r="C448" s="69">
        <v>22255388</v>
      </c>
      <c r="D448" s="13">
        <v>0.40306999999999998</v>
      </c>
      <c r="E448" s="13">
        <v>0.44844000000000001</v>
      </c>
      <c r="F448" s="13">
        <v>0.42842000000000002</v>
      </c>
      <c r="G448" s="13">
        <v>0.42751</v>
      </c>
      <c r="H448" s="13">
        <v>0.42781999999999998</v>
      </c>
      <c r="I448" s="13">
        <v>0.34334999999999999</v>
      </c>
      <c r="J448" s="13">
        <v>0.33561999999999997</v>
      </c>
      <c r="K448" s="13">
        <v>0.38030000000000003</v>
      </c>
      <c r="L448" s="13">
        <v>0.39983000000000002</v>
      </c>
      <c r="M448" s="13">
        <v>0.41804000000000002</v>
      </c>
      <c r="N448" s="13">
        <v>0.42177999999999999</v>
      </c>
      <c r="O448" s="13">
        <v>0.48332000000000003</v>
      </c>
      <c r="P448" s="13">
        <v>0.53834000000000004</v>
      </c>
    </row>
    <row r="449" spans="1:16" x14ac:dyDescent="0.3">
      <c r="A449" s="67" t="s">
        <v>1237</v>
      </c>
      <c r="B449" s="67" t="s">
        <v>1238</v>
      </c>
      <c r="C449" s="69">
        <v>21983769</v>
      </c>
      <c r="D449" s="13">
        <v>0.41413</v>
      </c>
      <c r="E449" s="13"/>
      <c r="F449" s="13"/>
      <c r="G449" s="13">
        <v>0.40331</v>
      </c>
      <c r="H449" s="13"/>
      <c r="I449" s="13"/>
      <c r="J449" s="13">
        <v>0.32632</v>
      </c>
      <c r="K449" s="13"/>
      <c r="L449" s="13"/>
      <c r="M449" s="13">
        <v>0.42881000000000002</v>
      </c>
      <c r="N449" s="13"/>
      <c r="O449" s="13"/>
      <c r="P449" s="13">
        <v>0.54788999999999999</v>
      </c>
    </row>
    <row r="450" spans="1:16" x14ac:dyDescent="0.3">
      <c r="A450" s="67" t="s">
        <v>1212</v>
      </c>
      <c r="B450" s="67" t="s">
        <v>1213</v>
      </c>
      <c r="C450" s="69">
        <v>21864857</v>
      </c>
      <c r="D450" s="13"/>
      <c r="E450" s="13">
        <v>6.7460000000000006E-2</v>
      </c>
      <c r="F450" s="13">
        <v>6.1089999999999998E-2</v>
      </c>
      <c r="G450" s="13">
        <v>6.0299999999999999E-2</v>
      </c>
      <c r="H450" s="13">
        <v>6.2050000000000001E-2</v>
      </c>
      <c r="I450" s="13">
        <v>5.1979999999999998E-2</v>
      </c>
      <c r="J450" s="13">
        <v>5.1729999999999998E-2</v>
      </c>
      <c r="K450" s="13">
        <v>6.7400000000000002E-2</v>
      </c>
      <c r="L450" s="13">
        <v>7.1319999999999995E-2</v>
      </c>
      <c r="M450" s="13">
        <v>8.1110000000000002E-2</v>
      </c>
      <c r="N450" s="13">
        <v>8.3830000000000002E-2</v>
      </c>
      <c r="O450" s="13">
        <v>9.4310000000000005E-2</v>
      </c>
      <c r="P450" s="13">
        <v>0.10083</v>
      </c>
    </row>
    <row r="451" spans="1:16" x14ac:dyDescent="0.3">
      <c r="A451" s="67" t="s">
        <v>1186</v>
      </c>
      <c r="B451" s="67" t="s">
        <v>1187</v>
      </c>
      <c r="C451" s="69">
        <v>21427710</v>
      </c>
      <c r="D451" s="13">
        <v>0.63427</v>
      </c>
      <c r="E451" s="13">
        <v>0.70669000000000004</v>
      </c>
      <c r="F451" s="13">
        <v>0.64290000000000003</v>
      </c>
      <c r="G451" s="13">
        <v>0.62673000000000001</v>
      </c>
      <c r="H451" s="13">
        <v>0.66269</v>
      </c>
      <c r="I451" s="13">
        <v>0.55679999999999996</v>
      </c>
      <c r="J451" s="13">
        <v>0.53522000000000003</v>
      </c>
      <c r="K451" s="13">
        <v>0.59638000000000002</v>
      </c>
      <c r="L451" s="13">
        <v>0.62136000000000002</v>
      </c>
      <c r="M451" s="13">
        <v>0.68296999999999997</v>
      </c>
      <c r="N451" s="13">
        <v>0.70006999999999997</v>
      </c>
      <c r="O451" s="13">
        <v>0.76153999999999999</v>
      </c>
      <c r="P451" s="13">
        <v>0.81928000000000001</v>
      </c>
    </row>
    <row r="452" spans="1:16" x14ac:dyDescent="0.3">
      <c r="A452" s="67" t="s">
        <v>5217</v>
      </c>
      <c r="B452" s="67" t="s">
        <v>5218</v>
      </c>
      <c r="C452" s="69">
        <v>21345466</v>
      </c>
      <c r="D452" s="13">
        <v>2.9256799999999998</v>
      </c>
      <c r="E452" s="13"/>
      <c r="F452" s="13"/>
      <c r="G452" s="13">
        <v>2.4251800000000001</v>
      </c>
      <c r="H452" s="13">
        <v>2.4457499999999999</v>
      </c>
      <c r="I452" s="13">
        <v>2.0990199999999999</v>
      </c>
      <c r="J452" s="13">
        <v>1.9902299999999999</v>
      </c>
      <c r="K452" s="13">
        <v>2.24668</v>
      </c>
      <c r="L452" s="13">
        <v>2.33961</v>
      </c>
      <c r="M452" s="13">
        <v>2.4609899999999998</v>
      </c>
      <c r="N452" s="13">
        <v>2.6814300000000002</v>
      </c>
      <c r="O452" s="13">
        <v>3.23584</v>
      </c>
      <c r="P452" s="13">
        <v>3.9785300000000001</v>
      </c>
    </row>
    <row r="453" spans="1:16" x14ac:dyDescent="0.3">
      <c r="A453" s="67" t="s">
        <v>4777</v>
      </c>
      <c r="B453" s="67" t="s">
        <v>4778</v>
      </c>
      <c r="C453" s="69">
        <v>21188106</v>
      </c>
      <c r="D453" s="13">
        <v>3.5820500000000002</v>
      </c>
      <c r="E453" s="13"/>
      <c r="F453" s="13"/>
      <c r="G453" s="13">
        <v>3.7380599999999999</v>
      </c>
      <c r="H453" s="13"/>
      <c r="I453" s="13"/>
      <c r="J453" s="13">
        <v>2.7597999999999998</v>
      </c>
      <c r="K453" s="13"/>
      <c r="L453" s="13"/>
      <c r="M453" s="13"/>
      <c r="N453" s="13"/>
      <c r="O453" s="13"/>
      <c r="P453" s="13"/>
    </row>
    <row r="454" spans="1:16" x14ac:dyDescent="0.3">
      <c r="A454" s="67" t="s">
        <v>1345</v>
      </c>
      <c r="B454" s="67" t="s">
        <v>1346</v>
      </c>
      <c r="C454" s="69">
        <v>20982711</v>
      </c>
      <c r="D454" s="13"/>
      <c r="E454" s="13">
        <v>3.6310799999999999</v>
      </c>
      <c r="F454" s="13">
        <v>3.6498499999999998</v>
      </c>
      <c r="G454" s="13">
        <v>3.5428199999999999</v>
      </c>
      <c r="H454" s="13">
        <v>3.7648899999999998</v>
      </c>
      <c r="I454" s="13">
        <v>3.0816499999999998</v>
      </c>
      <c r="J454" s="13">
        <v>3.0125500000000001</v>
      </c>
      <c r="K454" s="13"/>
      <c r="L454" s="13"/>
      <c r="M454" s="13">
        <v>2.1311399999999998</v>
      </c>
      <c r="N454" s="13"/>
      <c r="O454" s="13"/>
      <c r="P454" s="13">
        <v>2.6189200000000001</v>
      </c>
    </row>
    <row r="455" spans="1:16" x14ac:dyDescent="0.3">
      <c r="A455" s="67" t="s">
        <v>1241</v>
      </c>
      <c r="B455" s="67" t="s">
        <v>1242</v>
      </c>
      <c r="C455" s="69">
        <v>20938252</v>
      </c>
      <c r="D455" s="13">
        <v>0.57479000000000002</v>
      </c>
      <c r="E455" s="13">
        <v>0.62350000000000005</v>
      </c>
      <c r="F455" s="13">
        <v>0.57611000000000001</v>
      </c>
      <c r="G455" s="13">
        <v>0.56028999999999995</v>
      </c>
      <c r="H455" s="13">
        <v>0.56354000000000004</v>
      </c>
      <c r="I455" s="13">
        <v>0.48121999999999998</v>
      </c>
      <c r="J455" s="13">
        <v>0.45985999999999999</v>
      </c>
      <c r="K455" s="13">
        <v>0.52103999999999995</v>
      </c>
      <c r="L455" s="13">
        <v>0.54239000000000004</v>
      </c>
      <c r="M455" s="13">
        <v>0.59633000000000003</v>
      </c>
      <c r="N455" s="13">
        <v>0.62002000000000002</v>
      </c>
      <c r="O455" s="13">
        <v>0.69255</v>
      </c>
      <c r="P455" s="13">
        <v>0.76439000000000001</v>
      </c>
    </row>
    <row r="456" spans="1:16" x14ac:dyDescent="0.3">
      <c r="A456" s="67" t="s">
        <v>1292</v>
      </c>
      <c r="B456" s="67" t="s">
        <v>1293</v>
      </c>
      <c r="C456" s="69">
        <v>20894894</v>
      </c>
      <c r="D456" s="13"/>
      <c r="E456" s="13"/>
      <c r="F456" s="13"/>
      <c r="G456" s="13">
        <v>0.35360000000000003</v>
      </c>
      <c r="H456" s="13"/>
      <c r="I456" s="13"/>
      <c r="J456" s="13">
        <v>0.29566999999999999</v>
      </c>
      <c r="K456" s="13"/>
      <c r="L456" s="13"/>
      <c r="M456" s="13">
        <v>0.373</v>
      </c>
      <c r="N456" s="13"/>
      <c r="O456" s="13"/>
      <c r="P456" s="13">
        <v>0.37563000000000002</v>
      </c>
    </row>
    <row r="457" spans="1:16" x14ac:dyDescent="0.3">
      <c r="A457" s="67" t="s">
        <v>1319</v>
      </c>
      <c r="B457" s="67" t="s">
        <v>1320</v>
      </c>
      <c r="C457" s="69">
        <v>20808022</v>
      </c>
      <c r="D457" s="13"/>
      <c r="E457" s="13">
        <v>0.22187999999999999</v>
      </c>
      <c r="F457" s="13">
        <v>0.20057</v>
      </c>
      <c r="G457" s="13">
        <v>0.19292000000000001</v>
      </c>
      <c r="H457" s="13">
        <v>0.18559999999999999</v>
      </c>
      <c r="I457" s="13">
        <v>0.14788999999999999</v>
      </c>
      <c r="J457" s="13">
        <v>0.14061999999999999</v>
      </c>
      <c r="K457" s="13">
        <v>0.14674999999999999</v>
      </c>
      <c r="L457" s="13">
        <v>0.15640000000000001</v>
      </c>
      <c r="M457" s="13">
        <v>0.17558000000000001</v>
      </c>
      <c r="N457" s="13">
        <v>0.17984</v>
      </c>
      <c r="O457" s="13">
        <v>0.19044</v>
      </c>
      <c r="P457" s="13">
        <v>0.19409999999999999</v>
      </c>
    </row>
    <row r="458" spans="1:16" x14ac:dyDescent="0.3">
      <c r="A458" s="67" t="s">
        <v>1127</v>
      </c>
      <c r="B458" s="67" t="s">
        <v>1128</v>
      </c>
      <c r="C458" s="69">
        <v>20798878</v>
      </c>
      <c r="D458" s="13"/>
      <c r="E458" s="13"/>
      <c r="F458" s="13"/>
      <c r="G458" s="13">
        <v>1.87636</v>
      </c>
      <c r="H458" s="13"/>
      <c r="I458" s="13">
        <v>1.06518</v>
      </c>
      <c r="J458" s="13">
        <v>0.99643000000000004</v>
      </c>
      <c r="K458" s="13">
        <v>1.1089800000000001</v>
      </c>
      <c r="L458" s="13">
        <v>1.1536999999999999</v>
      </c>
      <c r="M458" s="13"/>
      <c r="N458" s="13"/>
      <c r="O458" s="13"/>
      <c r="P458" s="13"/>
    </row>
    <row r="459" spans="1:16" x14ac:dyDescent="0.3">
      <c r="A459" s="67" t="s">
        <v>1178</v>
      </c>
      <c r="B459" s="67" t="s">
        <v>1179</v>
      </c>
      <c r="C459" s="69">
        <v>20745687</v>
      </c>
      <c r="D459" s="13"/>
      <c r="E459" s="13">
        <v>3.1129500000000001</v>
      </c>
      <c r="F459" s="13">
        <v>2.5552700000000002</v>
      </c>
      <c r="G459" s="13">
        <v>2.46238</v>
      </c>
      <c r="H459" s="13">
        <v>2.3872399999999998</v>
      </c>
      <c r="I459" s="13">
        <v>2.0865300000000002</v>
      </c>
      <c r="J459" s="13">
        <v>1.97881</v>
      </c>
      <c r="K459" s="13">
        <v>2.1893199999999999</v>
      </c>
      <c r="L459" s="13">
        <v>2.2893699999999999</v>
      </c>
      <c r="M459" s="13">
        <v>2.51275</v>
      </c>
      <c r="N459" s="13">
        <v>2.7597800000000001</v>
      </c>
      <c r="O459" s="13">
        <v>3.2169300000000001</v>
      </c>
      <c r="P459" s="13">
        <v>3.9296899999999999</v>
      </c>
    </row>
    <row r="460" spans="1:16" x14ac:dyDescent="0.3">
      <c r="A460" s="67" t="s">
        <v>1555</v>
      </c>
      <c r="B460" s="67" t="s">
        <v>1556</v>
      </c>
      <c r="C460" s="69">
        <v>20673997</v>
      </c>
      <c r="D460" s="13">
        <v>3.6191800000000001</v>
      </c>
      <c r="E460" s="13">
        <v>3.7979500000000002</v>
      </c>
      <c r="F460" s="13">
        <v>5.2603</v>
      </c>
      <c r="G460" s="13">
        <v>5.8811999999999998</v>
      </c>
      <c r="H460" s="13">
        <v>5.8497500000000002</v>
      </c>
      <c r="I460" s="13">
        <v>1.3647800000000001</v>
      </c>
      <c r="J460" s="13">
        <v>0.36665999999999999</v>
      </c>
      <c r="K460" s="13">
        <v>0.64515</v>
      </c>
      <c r="L460" s="13">
        <v>1.0736300000000001</v>
      </c>
      <c r="M460" s="13">
        <v>1.59456</v>
      </c>
      <c r="N460" s="13">
        <v>1.68882</v>
      </c>
      <c r="O460" s="13">
        <v>2.10466</v>
      </c>
      <c r="P460" s="13">
        <v>4.56325</v>
      </c>
    </row>
    <row r="461" spans="1:16" x14ac:dyDescent="0.3">
      <c r="A461" s="67" t="s">
        <v>1176</v>
      </c>
      <c r="B461" s="67" t="s">
        <v>1177</v>
      </c>
      <c r="C461" s="69">
        <v>20430372</v>
      </c>
      <c r="D461" s="13">
        <v>0.66598000000000002</v>
      </c>
      <c r="E461" s="13">
        <v>0.72145000000000004</v>
      </c>
      <c r="F461" s="13">
        <v>0.66600000000000004</v>
      </c>
      <c r="G461" s="13">
        <v>0.64434999999999998</v>
      </c>
      <c r="H461" s="13">
        <v>0.64702999999999999</v>
      </c>
      <c r="I461" s="13">
        <v>0.53388000000000002</v>
      </c>
      <c r="J461" s="13">
        <v>0.52815000000000001</v>
      </c>
      <c r="K461" s="13">
        <v>0.59809000000000001</v>
      </c>
      <c r="L461" s="13">
        <v>0.62363999999999997</v>
      </c>
      <c r="M461" s="13">
        <v>0.68928999999999996</v>
      </c>
      <c r="N461" s="13">
        <v>0.71782000000000001</v>
      </c>
      <c r="O461" s="13">
        <v>0.81277999999999995</v>
      </c>
      <c r="P461" s="13">
        <v>0.83748</v>
      </c>
    </row>
    <row r="462" spans="1:16" x14ac:dyDescent="0.3">
      <c r="A462" s="67" t="s">
        <v>4779</v>
      </c>
      <c r="B462" s="67" t="s">
        <v>4780</v>
      </c>
      <c r="C462" s="69">
        <v>20339854</v>
      </c>
      <c r="D462" s="13"/>
      <c r="E462" s="13"/>
      <c r="F462" s="13"/>
      <c r="G462" s="13"/>
      <c r="H462" s="13"/>
      <c r="I462" s="13"/>
      <c r="J462" s="13"/>
      <c r="K462" s="13"/>
      <c r="L462" s="13"/>
      <c r="M462" s="13">
        <v>2.10114</v>
      </c>
      <c r="N462" s="13"/>
      <c r="O462" s="13"/>
      <c r="P462" s="13"/>
    </row>
    <row r="463" spans="1:16" x14ac:dyDescent="0.3">
      <c r="A463" s="67" t="s">
        <v>1353</v>
      </c>
      <c r="B463" s="67" t="s">
        <v>1354</v>
      </c>
      <c r="C463" s="69">
        <v>20329481</v>
      </c>
      <c r="D463" s="13"/>
      <c r="E463" s="13">
        <v>0.26566000000000001</v>
      </c>
      <c r="F463" s="13">
        <v>0.24948999999999999</v>
      </c>
      <c r="G463" s="13">
        <v>0.22445999999999999</v>
      </c>
      <c r="H463" s="13">
        <v>0.24041000000000001</v>
      </c>
      <c r="I463" s="13">
        <v>0.19902</v>
      </c>
      <c r="J463" s="13">
        <v>0.19625999999999999</v>
      </c>
      <c r="K463" s="13">
        <v>0.22028</v>
      </c>
      <c r="L463" s="13">
        <v>0.23518</v>
      </c>
      <c r="M463" s="13">
        <v>0.26749000000000001</v>
      </c>
      <c r="N463" s="13">
        <v>0.26512999999999998</v>
      </c>
      <c r="O463" s="13">
        <v>0.28583999999999998</v>
      </c>
      <c r="P463" s="13">
        <v>0.31672</v>
      </c>
    </row>
    <row r="464" spans="1:16" x14ac:dyDescent="0.3">
      <c r="A464" s="67" t="s">
        <v>1257</v>
      </c>
      <c r="B464" s="67" t="s">
        <v>1258</v>
      </c>
      <c r="C464" s="69">
        <v>20321409</v>
      </c>
      <c r="D464" s="13">
        <v>2.29766</v>
      </c>
      <c r="E464" s="13"/>
      <c r="F464" s="13">
        <v>2.27867</v>
      </c>
      <c r="G464" s="13">
        <v>2.2264300000000001</v>
      </c>
      <c r="H464" s="13">
        <v>2.2392099999999999</v>
      </c>
      <c r="I464" s="13">
        <v>2.0155799999999999</v>
      </c>
      <c r="J464" s="13">
        <v>1.9370700000000001</v>
      </c>
      <c r="K464" s="13"/>
      <c r="L464" s="13"/>
      <c r="M464" s="13">
        <v>2.3946900000000002</v>
      </c>
      <c r="N464" s="13">
        <v>2.5014400000000001</v>
      </c>
      <c r="O464" s="13">
        <v>2.6996799999999999</v>
      </c>
      <c r="P464" s="13">
        <v>2.9999799999999999</v>
      </c>
    </row>
    <row r="465" spans="1:16" x14ac:dyDescent="0.3">
      <c r="A465" s="67" t="s">
        <v>5219</v>
      </c>
      <c r="B465" s="67" t="s">
        <v>5220</v>
      </c>
      <c r="C465" s="69">
        <v>20247292</v>
      </c>
      <c r="D465" s="13"/>
      <c r="E465" s="13"/>
      <c r="F465" s="13">
        <v>0.66459999999999997</v>
      </c>
      <c r="G465" s="13">
        <v>0.63454999999999995</v>
      </c>
      <c r="H465" s="13">
        <v>0.63507999999999998</v>
      </c>
      <c r="I465" s="13">
        <v>0.49737999999999999</v>
      </c>
      <c r="J465" s="13">
        <v>0.47671000000000002</v>
      </c>
      <c r="K465" s="13">
        <v>0.54396</v>
      </c>
      <c r="L465" s="13">
        <v>0.49986999999999998</v>
      </c>
      <c r="M465" s="13">
        <v>0.46595999999999999</v>
      </c>
      <c r="N465" s="13">
        <v>0.50849999999999995</v>
      </c>
      <c r="O465" s="13">
        <v>0.57172999999999996</v>
      </c>
      <c r="P465" s="13">
        <v>0.62655000000000005</v>
      </c>
    </row>
    <row r="466" spans="1:16" x14ac:dyDescent="0.3">
      <c r="A466" s="67" t="s">
        <v>1245</v>
      </c>
      <c r="B466" s="67" t="s">
        <v>1246</v>
      </c>
      <c r="C466" s="69">
        <v>20193331</v>
      </c>
      <c r="D466" s="13"/>
      <c r="E466" s="13">
        <v>1.55901</v>
      </c>
      <c r="F466" s="13">
        <v>1.4019699999999999</v>
      </c>
      <c r="G466" s="13">
        <v>1.3365100000000001</v>
      </c>
      <c r="H466" s="13">
        <v>1.4751000000000001</v>
      </c>
      <c r="I466" s="13">
        <v>1.1250500000000001</v>
      </c>
      <c r="J466" s="13">
        <v>1.0150300000000001</v>
      </c>
      <c r="K466" s="13">
        <v>1.14299</v>
      </c>
      <c r="L466" s="13">
        <v>1.20913</v>
      </c>
      <c r="M466" s="13">
        <v>1.25658</v>
      </c>
      <c r="N466" s="13">
        <v>1.2850200000000001</v>
      </c>
      <c r="O466" s="13">
        <v>1.3559000000000001</v>
      </c>
      <c r="P466" s="13">
        <v>1.42496</v>
      </c>
    </row>
    <row r="467" spans="1:16" x14ac:dyDescent="0.3">
      <c r="A467" s="67" t="s">
        <v>5221</v>
      </c>
      <c r="B467" s="67" t="s">
        <v>1261</v>
      </c>
      <c r="C467" s="69">
        <v>20007695</v>
      </c>
      <c r="D467" s="13"/>
      <c r="E467" s="13"/>
      <c r="F467" s="13"/>
      <c r="G467" s="13"/>
      <c r="H467" s="13"/>
      <c r="I467" s="13"/>
      <c r="J467" s="13"/>
      <c r="K467" s="13"/>
      <c r="L467" s="13"/>
      <c r="M467" s="13"/>
      <c r="N467" s="13"/>
      <c r="O467" s="13"/>
      <c r="P467" s="13"/>
    </row>
    <row r="468" spans="1:16" x14ac:dyDescent="0.3">
      <c r="A468" s="67" t="s">
        <v>1296</v>
      </c>
      <c r="B468" s="67" t="s">
        <v>1297</v>
      </c>
      <c r="C468" s="69">
        <v>20006558</v>
      </c>
      <c r="D468" s="13"/>
      <c r="E468" s="13"/>
      <c r="F468" s="13"/>
      <c r="G468" s="13"/>
      <c r="H468" s="13"/>
      <c r="I468" s="13"/>
      <c r="J468" s="13"/>
      <c r="K468" s="13"/>
      <c r="L468" s="13"/>
      <c r="M468" s="13"/>
      <c r="N468" s="13"/>
      <c r="O468" s="13"/>
      <c r="P468" s="13"/>
    </row>
    <row r="469" spans="1:16" x14ac:dyDescent="0.3">
      <c r="A469" s="67" t="s">
        <v>5222</v>
      </c>
      <c r="B469" s="67" t="s">
        <v>1218</v>
      </c>
      <c r="C469" s="69">
        <v>19828893</v>
      </c>
      <c r="D469" s="13">
        <v>3.9171800000000001</v>
      </c>
      <c r="E469" s="13">
        <v>4.27935</v>
      </c>
      <c r="F469" s="13">
        <v>4.10154</v>
      </c>
      <c r="G469" s="13">
        <v>3.9803600000000001</v>
      </c>
      <c r="H469" s="13">
        <v>4.05246</v>
      </c>
      <c r="I469" s="13">
        <v>3.2824499999999999</v>
      </c>
      <c r="J469" s="13">
        <v>3.1517900000000001</v>
      </c>
      <c r="K469" s="13">
        <v>3.36646</v>
      </c>
      <c r="L469" s="13">
        <v>3.5279099999999999</v>
      </c>
      <c r="M469" s="13">
        <v>2.60283</v>
      </c>
      <c r="N469" s="13">
        <v>2.6131199999999999</v>
      </c>
      <c r="O469" s="13">
        <v>3.02732</v>
      </c>
      <c r="P469" s="13">
        <v>3.0683699999999998</v>
      </c>
    </row>
    <row r="470" spans="1:16" x14ac:dyDescent="0.3">
      <c r="A470" s="67" t="s">
        <v>1253</v>
      </c>
      <c r="B470" s="67" t="s">
        <v>1254</v>
      </c>
      <c r="C470" s="69">
        <v>19756551</v>
      </c>
      <c r="D470" s="13"/>
      <c r="E470" s="13"/>
      <c r="F470" s="13"/>
      <c r="G470" s="13">
        <v>1.8464100000000001</v>
      </c>
      <c r="H470" s="13">
        <v>1.71858</v>
      </c>
      <c r="I470" s="13">
        <v>1.3753899999999999</v>
      </c>
      <c r="J470" s="13">
        <v>1.4129700000000001</v>
      </c>
      <c r="K470" s="13">
        <v>1.37039</v>
      </c>
      <c r="L470" s="13">
        <v>1.4981899999999999</v>
      </c>
      <c r="M470" s="13">
        <v>1.7086300000000001</v>
      </c>
      <c r="N470" s="13">
        <v>1.5996300000000001</v>
      </c>
      <c r="O470" s="13">
        <v>1.85056</v>
      </c>
      <c r="P470" s="13">
        <v>1.8495900000000001</v>
      </c>
    </row>
    <row r="471" spans="1:16" x14ac:dyDescent="0.3">
      <c r="A471" s="67" t="s">
        <v>1337</v>
      </c>
      <c r="B471" s="67" t="s">
        <v>1338</v>
      </c>
      <c r="C471" s="69">
        <v>19740607</v>
      </c>
      <c r="D471" s="13"/>
      <c r="E471" s="13">
        <v>1.10128</v>
      </c>
      <c r="F471" s="13">
        <v>0.94288000000000005</v>
      </c>
      <c r="G471" s="13">
        <v>0.96924999999999994</v>
      </c>
      <c r="H471" s="13">
        <v>1.0712200000000001</v>
      </c>
      <c r="I471" s="13">
        <v>1.9225399999999999</v>
      </c>
      <c r="J471" s="13">
        <v>2.12887</v>
      </c>
      <c r="K471" s="13">
        <v>2.4525100000000002</v>
      </c>
      <c r="L471" s="13">
        <v>2.7808799999999998</v>
      </c>
      <c r="M471" s="13">
        <v>3.1833</v>
      </c>
      <c r="N471" s="13">
        <v>3.24851</v>
      </c>
      <c r="O471" s="13">
        <v>3.6143100000000001</v>
      </c>
      <c r="P471" s="13">
        <v>3.8235600000000001</v>
      </c>
    </row>
    <row r="472" spans="1:16" x14ac:dyDescent="0.3">
      <c r="A472" s="67" t="s">
        <v>1648</v>
      </c>
      <c r="B472" s="67" t="s">
        <v>1649</v>
      </c>
      <c r="C472" s="69">
        <v>19709210</v>
      </c>
      <c r="D472" s="13">
        <v>0.76849000000000001</v>
      </c>
      <c r="E472" s="13">
        <v>0.85006999999999999</v>
      </c>
      <c r="F472" s="13">
        <v>0.79369000000000001</v>
      </c>
      <c r="G472" s="13">
        <v>0.77659</v>
      </c>
      <c r="H472" s="13">
        <v>0.77817999999999998</v>
      </c>
      <c r="I472" s="13">
        <v>0.61426000000000003</v>
      </c>
      <c r="J472" s="13">
        <v>0.58303000000000005</v>
      </c>
      <c r="K472" s="13">
        <v>0.64851000000000003</v>
      </c>
      <c r="L472" s="13">
        <v>0.67789999999999995</v>
      </c>
      <c r="M472" s="13">
        <v>0.72445999999999999</v>
      </c>
      <c r="N472" s="13">
        <v>0.76366999999999996</v>
      </c>
      <c r="O472" s="13">
        <v>0.93969999999999998</v>
      </c>
      <c r="P472" s="13">
        <v>1.0415099999999999</v>
      </c>
    </row>
    <row r="473" spans="1:16" x14ac:dyDescent="0.3">
      <c r="A473" s="67" t="s">
        <v>1347</v>
      </c>
      <c r="B473" s="67" t="s">
        <v>1348</v>
      </c>
      <c r="C473" s="69">
        <v>19588692</v>
      </c>
      <c r="D473" s="13"/>
      <c r="E473" s="13">
        <v>0.26329999999999998</v>
      </c>
      <c r="F473" s="13">
        <v>0.24748000000000001</v>
      </c>
      <c r="G473" s="13">
        <v>0.23679</v>
      </c>
      <c r="H473" s="13">
        <v>0.23299</v>
      </c>
      <c r="I473" s="13">
        <v>0.20171</v>
      </c>
      <c r="J473" s="13">
        <v>0.20019999999999999</v>
      </c>
      <c r="K473" s="13">
        <v>0.23050999999999999</v>
      </c>
      <c r="L473" s="13">
        <v>0.23744999999999999</v>
      </c>
      <c r="M473" s="13">
        <v>0.26130999999999999</v>
      </c>
      <c r="N473" s="13">
        <v>0.27324999999999999</v>
      </c>
      <c r="O473" s="13">
        <v>0.30203000000000002</v>
      </c>
      <c r="P473" s="13">
        <v>0.34555000000000002</v>
      </c>
    </row>
    <row r="474" spans="1:16" x14ac:dyDescent="0.3">
      <c r="A474" s="67" t="s">
        <v>1373</v>
      </c>
      <c r="B474" s="67" t="s">
        <v>1374</v>
      </c>
      <c r="C474" s="69">
        <v>19353632</v>
      </c>
      <c r="D474" s="13">
        <v>2.5293199999999998</v>
      </c>
      <c r="E474" s="13">
        <v>1.77976</v>
      </c>
      <c r="F474" s="13">
        <v>1.67001</v>
      </c>
      <c r="G474" s="13">
        <v>1.6448499999999999</v>
      </c>
      <c r="H474" s="13">
        <v>1.70058</v>
      </c>
      <c r="I474" s="13">
        <v>1.4762</v>
      </c>
      <c r="J474" s="13">
        <v>1.43686</v>
      </c>
      <c r="K474" s="13">
        <v>1.81932</v>
      </c>
      <c r="L474" s="13">
        <v>1.9638100000000001</v>
      </c>
      <c r="M474" s="13">
        <v>2.0664500000000001</v>
      </c>
      <c r="N474" s="13">
        <v>2.1012599999999999</v>
      </c>
      <c r="O474" s="13">
        <v>2.2595900000000002</v>
      </c>
      <c r="P474" s="13">
        <v>2.5317400000000001</v>
      </c>
    </row>
    <row r="475" spans="1:16" x14ac:dyDescent="0.3">
      <c r="A475" s="67" t="s">
        <v>1290</v>
      </c>
      <c r="B475" s="67" t="s">
        <v>1291</v>
      </c>
      <c r="C475" s="69">
        <v>19016788</v>
      </c>
      <c r="D475" s="13"/>
      <c r="E475" s="13">
        <v>0.43740000000000001</v>
      </c>
      <c r="F475" s="13">
        <v>0.41047</v>
      </c>
      <c r="G475" s="13">
        <v>0.39283000000000001</v>
      </c>
      <c r="H475" s="13"/>
      <c r="I475" s="13"/>
      <c r="J475" s="13"/>
      <c r="K475" s="13"/>
      <c r="L475" s="13">
        <v>0.40494000000000002</v>
      </c>
      <c r="M475" s="13">
        <v>0.44400000000000001</v>
      </c>
      <c r="N475" s="13">
        <v>0.46426000000000001</v>
      </c>
      <c r="O475" s="13">
        <v>0.49059999999999998</v>
      </c>
      <c r="P475" s="13">
        <v>0.53136000000000005</v>
      </c>
    </row>
    <row r="476" spans="1:16" x14ac:dyDescent="0.3">
      <c r="A476" s="67" t="s">
        <v>1317</v>
      </c>
      <c r="B476" s="67" t="s">
        <v>1318</v>
      </c>
      <c r="C476" s="69">
        <v>18871794</v>
      </c>
      <c r="D476" s="13">
        <v>0.11779000000000001</v>
      </c>
      <c r="E476" s="13">
        <v>0.12742000000000001</v>
      </c>
      <c r="F476" s="13">
        <v>0.11737</v>
      </c>
      <c r="G476" s="13">
        <v>0.11513</v>
      </c>
      <c r="H476" s="13">
        <v>0.11443</v>
      </c>
      <c r="I476" s="13">
        <v>9.6030000000000004E-2</v>
      </c>
      <c r="J476" s="13">
        <v>9.4820000000000002E-2</v>
      </c>
      <c r="K476" s="13">
        <v>0.10746</v>
      </c>
      <c r="L476" s="13">
        <v>0.11368</v>
      </c>
      <c r="M476" s="13">
        <v>0.12759999999999999</v>
      </c>
      <c r="N476" s="13">
        <v>0.13319</v>
      </c>
      <c r="O476" s="13">
        <v>0.15182000000000001</v>
      </c>
      <c r="P476" s="13">
        <v>0.17457</v>
      </c>
    </row>
    <row r="477" spans="1:16" x14ac:dyDescent="0.3">
      <c r="A477" s="67" t="s">
        <v>1309</v>
      </c>
      <c r="B477" s="67" t="s">
        <v>1310</v>
      </c>
      <c r="C477" s="69">
        <v>18646701</v>
      </c>
      <c r="D477" s="13"/>
      <c r="E477" s="13"/>
      <c r="F477" s="13"/>
      <c r="G477" s="13">
        <v>2.2613599999999998</v>
      </c>
      <c r="H477" s="13">
        <v>2.4199000000000002</v>
      </c>
      <c r="I477" s="13">
        <v>1.73678</v>
      </c>
      <c r="J477" s="13">
        <v>1.7553300000000001</v>
      </c>
      <c r="K477" s="13">
        <v>2.0050400000000002</v>
      </c>
      <c r="L477" s="13">
        <v>2.1008399999999998</v>
      </c>
      <c r="M477" s="13">
        <v>2.2303199999999999</v>
      </c>
      <c r="N477" s="13">
        <v>2.4629400000000001</v>
      </c>
      <c r="O477" s="13">
        <v>2.5894400000000002</v>
      </c>
      <c r="P477" s="13">
        <v>1.71645</v>
      </c>
    </row>
    <row r="478" spans="1:16" x14ac:dyDescent="0.3">
      <c r="A478" s="67" t="s">
        <v>5223</v>
      </c>
      <c r="B478" s="67" t="s">
        <v>1153</v>
      </c>
      <c r="C478" s="69">
        <v>18612159</v>
      </c>
      <c r="D478" s="13">
        <v>2.2794599999999998</v>
      </c>
      <c r="E478" s="13">
        <v>2.4370799999999999</v>
      </c>
      <c r="F478" s="13">
        <v>2.3327900000000001</v>
      </c>
      <c r="G478" s="13">
        <v>2.2701799999999999</v>
      </c>
      <c r="H478" s="13">
        <v>2.4230999999999998</v>
      </c>
      <c r="I478" s="13">
        <v>2.01118</v>
      </c>
      <c r="J478" s="13">
        <v>2.0598299999999998</v>
      </c>
      <c r="K478" s="13">
        <v>2.2473200000000002</v>
      </c>
      <c r="L478" s="13">
        <v>2.3609100000000001</v>
      </c>
      <c r="M478" s="13">
        <v>2.6306699999999998</v>
      </c>
      <c r="N478" s="13">
        <v>2.60893</v>
      </c>
      <c r="O478" s="13">
        <v>2.8171200000000001</v>
      </c>
      <c r="P478" s="13">
        <v>3.1129600000000002</v>
      </c>
    </row>
    <row r="479" spans="1:16" x14ac:dyDescent="0.3">
      <c r="A479" s="67" t="s">
        <v>1249</v>
      </c>
      <c r="B479" s="67" t="s">
        <v>1250</v>
      </c>
      <c r="C479" s="69">
        <v>18436791</v>
      </c>
      <c r="D479" s="13">
        <v>1.2990999999999999</v>
      </c>
      <c r="E479" s="13">
        <v>1.4246300000000001</v>
      </c>
      <c r="F479" s="13">
        <v>1.31386</v>
      </c>
      <c r="G479" s="13">
        <v>1.28522</v>
      </c>
      <c r="H479" s="13">
        <v>1.33135</v>
      </c>
      <c r="I479" s="13">
        <v>1.1366000000000001</v>
      </c>
      <c r="J479" s="13">
        <v>1.0965499999999999</v>
      </c>
      <c r="K479" s="13">
        <v>1.21797</v>
      </c>
      <c r="L479" s="13">
        <v>1.2781499999999999</v>
      </c>
      <c r="M479" s="13">
        <v>1.38107</v>
      </c>
      <c r="N479" s="13">
        <v>1.4218599999999999</v>
      </c>
      <c r="O479" s="13">
        <v>1.5507899999999999</v>
      </c>
      <c r="P479" s="13">
        <v>1.65994</v>
      </c>
    </row>
    <row r="480" spans="1:16" x14ac:dyDescent="0.3">
      <c r="A480" s="67" t="s">
        <v>1272</v>
      </c>
      <c r="B480" s="67" t="s">
        <v>1273</v>
      </c>
      <c r="C480" s="69">
        <v>18432587</v>
      </c>
      <c r="D480" s="13"/>
      <c r="E480" s="13">
        <v>2.3710800000000001</v>
      </c>
      <c r="F480" s="13">
        <v>2.2196199999999999</v>
      </c>
      <c r="G480" s="13">
        <v>2.2015600000000002</v>
      </c>
      <c r="H480" s="13"/>
      <c r="I480" s="13"/>
      <c r="J480" s="13">
        <v>1.8449599999999999</v>
      </c>
      <c r="K480" s="13">
        <v>2.0426500000000001</v>
      </c>
      <c r="L480" s="13">
        <v>2.1229100000000001</v>
      </c>
      <c r="M480" s="13"/>
      <c r="N480" s="13">
        <v>2.3762400000000001</v>
      </c>
      <c r="O480" s="13">
        <v>2.5687199999999999</v>
      </c>
      <c r="P480" s="13">
        <v>2.84537</v>
      </c>
    </row>
    <row r="481" spans="1:16" x14ac:dyDescent="0.3">
      <c r="A481" s="67" t="s">
        <v>1391</v>
      </c>
      <c r="B481" s="67" t="s">
        <v>1392</v>
      </c>
      <c r="C481" s="69">
        <v>18415312</v>
      </c>
      <c r="D481" s="13">
        <v>1.1971400000000001</v>
      </c>
      <c r="E481" s="13"/>
      <c r="F481" s="13"/>
      <c r="G481" s="13">
        <v>1.0659400000000001</v>
      </c>
      <c r="H481" s="13"/>
      <c r="I481" s="13"/>
      <c r="J481" s="13">
        <v>0.88380000000000003</v>
      </c>
      <c r="K481" s="13"/>
      <c r="L481" s="13"/>
      <c r="M481" s="13">
        <v>1.1291800000000001</v>
      </c>
      <c r="N481" s="13"/>
      <c r="O481" s="13"/>
      <c r="P481" s="13">
        <v>1.43686</v>
      </c>
    </row>
    <row r="482" spans="1:16" x14ac:dyDescent="0.3">
      <c r="A482" s="67" t="s">
        <v>1206</v>
      </c>
      <c r="B482" s="67" t="s">
        <v>1207</v>
      </c>
      <c r="C482" s="69">
        <v>18387086</v>
      </c>
      <c r="D482" s="13"/>
      <c r="E482" s="13">
        <v>0.44847999999999999</v>
      </c>
      <c r="F482" s="13">
        <v>0.40387000000000001</v>
      </c>
      <c r="G482" s="13">
        <v>0.39174999999999999</v>
      </c>
      <c r="H482" s="13">
        <v>0.39388000000000001</v>
      </c>
      <c r="I482" s="13">
        <v>0.33217999999999998</v>
      </c>
      <c r="J482" s="13">
        <v>0.32684999999999997</v>
      </c>
      <c r="K482" s="13">
        <v>0.36063000000000001</v>
      </c>
      <c r="L482" s="13">
        <v>0.38469999999999999</v>
      </c>
      <c r="M482" s="13">
        <v>0.41138999999999998</v>
      </c>
      <c r="N482" s="13">
        <v>0.45793</v>
      </c>
      <c r="O482" s="13">
        <v>0.47277000000000002</v>
      </c>
      <c r="P482" s="13">
        <v>0.46253</v>
      </c>
    </row>
    <row r="483" spans="1:16" x14ac:dyDescent="0.3">
      <c r="A483" s="67" t="s">
        <v>1145</v>
      </c>
      <c r="B483" s="67" t="s">
        <v>1146</v>
      </c>
      <c r="C483" s="69">
        <v>18248106</v>
      </c>
      <c r="D483" s="13"/>
      <c r="E483" s="13"/>
      <c r="F483" s="13"/>
      <c r="G483" s="13">
        <v>0.39385999999999999</v>
      </c>
      <c r="H483" s="13"/>
      <c r="I483" s="13"/>
      <c r="J483" s="13"/>
      <c r="K483" s="13"/>
      <c r="L483" s="13"/>
      <c r="M483" s="13">
        <v>0.42599999999999999</v>
      </c>
      <c r="N483" s="13"/>
      <c r="O483" s="13"/>
      <c r="P483" s="13"/>
    </row>
    <row r="484" spans="1:16" x14ac:dyDescent="0.3">
      <c r="A484" s="67" t="s">
        <v>1304</v>
      </c>
      <c r="B484" s="67" t="s">
        <v>1305</v>
      </c>
      <c r="C484" s="69">
        <v>18156000</v>
      </c>
      <c r="D484" s="13">
        <v>1.07159</v>
      </c>
      <c r="E484" s="13">
        <v>1.1511</v>
      </c>
      <c r="F484" s="13">
        <v>1.06528</v>
      </c>
      <c r="G484" s="13">
        <v>1.0403199999999999</v>
      </c>
      <c r="H484" s="13">
        <v>1.0493300000000001</v>
      </c>
      <c r="I484" s="13">
        <v>0.87485000000000002</v>
      </c>
      <c r="J484" s="13">
        <v>0.87636999999999998</v>
      </c>
      <c r="K484" s="13">
        <v>1.0045999999999999</v>
      </c>
      <c r="L484" s="13">
        <v>1.0073300000000001</v>
      </c>
      <c r="M484" s="13">
        <v>1.1021099999999999</v>
      </c>
      <c r="N484" s="13">
        <v>1.1263000000000001</v>
      </c>
      <c r="O484" s="13">
        <v>1.2178800000000001</v>
      </c>
      <c r="P484" s="13">
        <v>1.35009</v>
      </c>
    </row>
    <row r="485" spans="1:16" x14ac:dyDescent="0.3">
      <c r="A485" s="67" t="s">
        <v>5224</v>
      </c>
      <c r="B485" s="67" t="s">
        <v>1306</v>
      </c>
      <c r="C485" s="69">
        <v>17997240</v>
      </c>
      <c r="D485" s="13">
        <v>5.2529899999999996</v>
      </c>
      <c r="E485" s="13">
        <v>5.6714399999999996</v>
      </c>
      <c r="F485" s="13">
        <v>5.3436500000000002</v>
      </c>
      <c r="G485" s="13">
        <v>5.2309400000000004</v>
      </c>
      <c r="H485" s="13">
        <v>5.7036100000000003</v>
      </c>
      <c r="I485" s="13">
        <v>4.8512700000000004</v>
      </c>
      <c r="J485" s="13">
        <v>4.5879399999999997</v>
      </c>
      <c r="K485" s="13">
        <v>5.1080399999999999</v>
      </c>
      <c r="L485" s="13">
        <v>5.2640599999999997</v>
      </c>
      <c r="M485" s="13">
        <v>4.8246799999999999</v>
      </c>
      <c r="N485" s="13">
        <v>4.8775000000000004</v>
      </c>
      <c r="O485" s="13">
        <v>5.2910899999999996</v>
      </c>
      <c r="P485" s="13">
        <v>6.5294499999999998</v>
      </c>
    </row>
    <row r="486" spans="1:16" x14ac:dyDescent="0.3">
      <c r="A486" s="67" t="s">
        <v>1423</v>
      </c>
      <c r="B486" s="67" t="s">
        <v>1424</v>
      </c>
      <c r="C486" s="69">
        <v>17716331</v>
      </c>
      <c r="D486" s="13">
        <v>3.4288699999999999</v>
      </c>
      <c r="E486" s="13">
        <v>3.4668399999999999</v>
      </c>
      <c r="F486" s="13">
        <v>3.3740299999999999</v>
      </c>
      <c r="G486" s="13">
        <v>3.2635000000000001</v>
      </c>
      <c r="H486" s="13">
        <v>3.2524099999999998</v>
      </c>
      <c r="I486" s="13">
        <v>2.4154399999999998</v>
      </c>
      <c r="J486" s="13">
        <v>2.28592</v>
      </c>
      <c r="K486" s="13">
        <v>2.57037</v>
      </c>
      <c r="L486" s="13">
        <v>2.67639</v>
      </c>
      <c r="M486" s="13">
        <v>2.9416699999999998</v>
      </c>
      <c r="N486" s="13">
        <v>2.91709</v>
      </c>
      <c r="O486" s="13">
        <v>3.4879099999999998</v>
      </c>
      <c r="P486" s="13">
        <v>3.9046500000000002</v>
      </c>
    </row>
    <row r="487" spans="1:16" x14ac:dyDescent="0.3">
      <c r="A487" s="67" t="s">
        <v>1274</v>
      </c>
      <c r="B487" s="67" t="s">
        <v>1275</v>
      </c>
      <c r="C487" s="69">
        <v>17668442</v>
      </c>
      <c r="D487" s="13">
        <v>0.64332</v>
      </c>
      <c r="E487" s="13">
        <v>0.71384000000000003</v>
      </c>
      <c r="F487" s="13">
        <v>0.65466999999999997</v>
      </c>
      <c r="G487" s="13">
        <v>0.68035000000000001</v>
      </c>
      <c r="H487" s="13">
        <v>0.68752999999999997</v>
      </c>
      <c r="I487" s="13">
        <v>0.58091000000000004</v>
      </c>
      <c r="J487" s="13">
        <v>0.54945999999999995</v>
      </c>
      <c r="K487" s="13"/>
      <c r="L487" s="13">
        <v>0.64</v>
      </c>
      <c r="M487" s="13">
        <v>0.70340999999999998</v>
      </c>
      <c r="N487" s="13">
        <v>0.70870999999999995</v>
      </c>
      <c r="O487" s="13">
        <v>0.77097000000000004</v>
      </c>
      <c r="P487" s="13">
        <v>0.85519999999999996</v>
      </c>
    </row>
    <row r="488" spans="1:16" x14ac:dyDescent="0.3">
      <c r="A488" s="67" t="s">
        <v>1286</v>
      </c>
      <c r="B488" s="67" t="s">
        <v>1287</v>
      </c>
      <c r="C488" s="69">
        <v>17570628</v>
      </c>
      <c r="D488" s="13">
        <v>1.9723999999999999</v>
      </c>
      <c r="E488" s="13">
        <v>2.1430699999999998</v>
      </c>
      <c r="F488" s="13">
        <v>1.98359</v>
      </c>
      <c r="G488" s="13">
        <v>1.95068</v>
      </c>
      <c r="H488" s="13">
        <v>1.9716899999999999</v>
      </c>
      <c r="I488" s="13">
        <v>1.73539</v>
      </c>
      <c r="J488" s="13">
        <v>1.6413899999999999</v>
      </c>
      <c r="K488" s="13">
        <v>1.8532</v>
      </c>
      <c r="L488" s="13">
        <v>1.9326700000000001</v>
      </c>
      <c r="M488" s="13">
        <v>2.0308000000000002</v>
      </c>
      <c r="N488" s="13">
        <v>2.1732800000000001</v>
      </c>
      <c r="O488" s="13">
        <v>2.4019200000000001</v>
      </c>
      <c r="P488" s="13">
        <v>2.63652</v>
      </c>
    </row>
    <row r="489" spans="1:16" x14ac:dyDescent="0.3">
      <c r="A489" s="67" t="s">
        <v>1443</v>
      </c>
      <c r="B489" s="67" t="s">
        <v>1444</v>
      </c>
      <c r="C489" s="69">
        <v>17509126</v>
      </c>
      <c r="D489" s="13">
        <v>2.1681499999999998</v>
      </c>
      <c r="E489" s="13">
        <v>2.3519800000000002</v>
      </c>
      <c r="F489" s="13">
        <v>2.19774</v>
      </c>
      <c r="G489" s="13">
        <v>2.1415799999999998</v>
      </c>
      <c r="H489" s="13">
        <v>2.1863999999999999</v>
      </c>
      <c r="I489" s="13">
        <v>1.9026000000000001</v>
      </c>
      <c r="J489" s="13">
        <v>1.8514200000000001</v>
      </c>
      <c r="K489" s="13">
        <v>2.0634000000000001</v>
      </c>
      <c r="L489" s="13">
        <v>2.1414399999999998</v>
      </c>
      <c r="M489" s="13">
        <v>2.3380100000000001</v>
      </c>
      <c r="N489" s="13">
        <v>2.3991099999999999</v>
      </c>
      <c r="O489" s="13">
        <v>2.6056300000000001</v>
      </c>
      <c r="P489" s="13">
        <v>2.9</v>
      </c>
    </row>
    <row r="490" spans="1:16" x14ac:dyDescent="0.3">
      <c r="A490" s="67" t="s">
        <v>1216</v>
      </c>
      <c r="B490" s="67" t="s">
        <v>1217</v>
      </c>
      <c r="C490" s="69">
        <v>17431653</v>
      </c>
      <c r="D490" s="13">
        <v>4.5744199999999999</v>
      </c>
      <c r="E490" s="13">
        <v>4.74071</v>
      </c>
      <c r="F490" s="13">
        <v>4.3522600000000002</v>
      </c>
      <c r="G490" s="13">
        <v>4.3010999999999999</v>
      </c>
      <c r="H490" s="13">
        <v>4.71394</v>
      </c>
      <c r="I490" s="13">
        <v>3.6768399999999999</v>
      </c>
      <c r="J490" s="13">
        <v>3.7468900000000001</v>
      </c>
      <c r="K490" s="13">
        <v>4.30227</v>
      </c>
      <c r="L490" s="13">
        <v>4.6661099999999998</v>
      </c>
      <c r="M490" s="13">
        <v>5.3188700000000004</v>
      </c>
      <c r="N490" s="13">
        <v>5.2892999999999999</v>
      </c>
      <c r="O490" s="13">
        <v>6.3558700000000004</v>
      </c>
      <c r="P490" s="13">
        <v>5.9485400000000004</v>
      </c>
    </row>
    <row r="491" spans="1:16" x14ac:dyDescent="0.3">
      <c r="A491" s="67" t="s">
        <v>1210</v>
      </c>
      <c r="B491" s="67" t="s">
        <v>1211</v>
      </c>
      <c r="C491" s="69">
        <v>17414848</v>
      </c>
      <c r="D491" s="13">
        <v>1.21671</v>
      </c>
      <c r="E491" s="13">
        <v>1.3163899999999999</v>
      </c>
      <c r="F491" s="13">
        <v>1.2268300000000001</v>
      </c>
      <c r="G491" s="13">
        <v>1.19726</v>
      </c>
      <c r="H491" s="13">
        <v>1.2311099999999999</v>
      </c>
      <c r="I491" s="13">
        <v>1.03047</v>
      </c>
      <c r="J491" s="13">
        <v>0.87504000000000004</v>
      </c>
      <c r="K491" s="13">
        <v>1.4875100000000001</v>
      </c>
      <c r="L491" s="13">
        <v>1.48078</v>
      </c>
      <c r="M491" s="13">
        <v>1.6138999999999999</v>
      </c>
      <c r="N491" s="13">
        <v>1.63226</v>
      </c>
      <c r="O491" s="13">
        <v>2.5713900000000001</v>
      </c>
      <c r="P491" s="13">
        <v>3.09924</v>
      </c>
    </row>
    <row r="492" spans="1:16" x14ac:dyDescent="0.3">
      <c r="A492" s="67" t="s">
        <v>5225</v>
      </c>
      <c r="B492" s="67" t="s">
        <v>1122</v>
      </c>
      <c r="C492" s="69">
        <v>17373007</v>
      </c>
      <c r="D492" s="13">
        <v>1.1208199999999999</v>
      </c>
      <c r="E492" s="13">
        <v>1.2473399999999999</v>
      </c>
      <c r="F492" s="13">
        <v>1.26369</v>
      </c>
      <c r="G492" s="13">
        <v>1.276</v>
      </c>
      <c r="H492" s="13">
        <v>1.42441</v>
      </c>
      <c r="I492" s="13">
        <v>1.3011999999999999</v>
      </c>
      <c r="J492" s="13">
        <v>1.2808600000000001</v>
      </c>
      <c r="K492" s="13">
        <v>1.47749</v>
      </c>
      <c r="L492" s="13">
        <v>1.60199</v>
      </c>
      <c r="M492" s="13">
        <v>1.74468</v>
      </c>
      <c r="N492" s="13">
        <v>1.77911</v>
      </c>
      <c r="O492" s="13">
        <v>1.96784</v>
      </c>
      <c r="P492" s="13">
        <v>2.1706300000000001</v>
      </c>
    </row>
    <row r="493" spans="1:16" x14ac:dyDescent="0.3">
      <c r="A493" s="67" t="s">
        <v>1868</v>
      </c>
      <c r="B493" s="67" t="s">
        <v>1869</v>
      </c>
      <c r="C493" s="69">
        <v>17362769</v>
      </c>
      <c r="D493" s="13">
        <v>1.8044500000000001</v>
      </c>
      <c r="E493" s="13">
        <v>1.96882</v>
      </c>
      <c r="F493" s="13">
        <v>1.7850200000000001</v>
      </c>
      <c r="G493" s="13">
        <v>1.71401</v>
      </c>
      <c r="H493" s="13">
        <v>1.7566999999999999</v>
      </c>
      <c r="I493" s="13">
        <v>1.5007299999999999</v>
      </c>
      <c r="J493" s="13">
        <v>1.4450499999999999</v>
      </c>
      <c r="K493" s="13">
        <v>1.2633399999999999</v>
      </c>
      <c r="L493" s="13">
        <v>1.6403000000000001</v>
      </c>
      <c r="M493" s="13">
        <v>1.8180499999999999</v>
      </c>
      <c r="N493" s="13">
        <v>1.8653900000000001</v>
      </c>
      <c r="O493" s="13">
        <v>2.0835699999999999</v>
      </c>
      <c r="P493" s="13">
        <v>2.3566699999999998</v>
      </c>
    </row>
    <row r="494" spans="1:16" x14ac:dyDescent="0.3">
      <c r="A494" s="67" t="s">
        <v>1375</v>
      </c>
      <c r="B494" s="67" t="s">
        <v>1376</v>
      </c>
      <c r="C494" s="69">
        <v>17194274</v>
      </c>
      <c r="D494" s="13">
        <v>0.35191</v>
      </c>
      <c r="E494" s="13">
        <v>0.38191999999999998</v>
      </c>
      <c r="F494" s="13">
        <v>0.33784999999999998</v>
      </c>
      <c r="G494" s="13">
        <v>0.33972000000000002</v>
      </c>
      <c r="H494" s="13">
        <v>0.33201999999999998</v>
      </c>
      <c r="I494" s="13">
        <v>0.27895999999999999</v>
      </c>
      <c r="J494" s="13">
        <v>0.27487</v>
      </c>
      <c r="K494" s="13">
        <v>0.31324999999999997</v>
      </c>
      <c r="L494" s="13">
        <v>0.33300999999999997</v>
      </c>
      <c r="M494" s="13">
        <v>0.36503999999999998</v>
      </c>
      <c r="N494" s="13">
        <v>0.37730000000000002</v>
      </c>
      <c r="O494" s="13">
        <v>0.42194999999999999</v>
      </c>
      <c r="P494" s="13">
        <v>0.46554000000000001</v>
      </c>
    </row>
    <row r="495" spans="1:16" x14ac:dyDescent="0.3">
      <c r="A495" s="67" t="s">
        <v>1415</v>
      </c>
      <c r="B495" s="67" t="s">
        <v>1416</v>
      </c>
      <c r="C495" s="69">
        <v>16909537</v>
      </c>
      <c r="D495" s="13"/>
      <c r="E495" s="13"/>
      <c r="F495" s="13"/>
      <c r="G495" s="13">
        <v>2.9514200000000002</v>
      </c>
      <c r="H495" s="13"/>
      <c r="I495" s="13"/>
      <c r="J495" s="13">
        <v>2.2386499999999998</v>
      </c>
      <c r="K495" s="13"/>
      <c r="L495" s="13"/>
      <c r="M495" s="13">
        <v>2.8083399999999998</v>
      </c>
      <c r="N495" s="13"/>
      <c r="O495" s="13"/>
      <c r="P495" s="13">
        <v>2.7034400000000001</v>
      </c>
    </row>
    <row r="496" spans="1:16" x14ac:dyDescent="0.3">
      <c r="A496" s="67" t="s">
        <v>1221</v>
      </c>
      <c r="B496" s="67" t="s">
        <v>1222</v>
      </c>
      <c r="C496" s="69">
        <v>16821790</v>
      </c>
      <c r="D496" s="13"/>
      <c r="E496" s="13"/>
      <c r="F496" s="13"/>
      <c r="G496" s="13">
        <v>0.15107000000000001</v>
      </c>
      <c r="H496" s="13"/>
      <c r="I496" s="13"/>
      <c r="J496" s="13"/>
      <c r="K496" s="13"/>
      <c r="L496" s="13"/>
      <c r="M496" s="13">
        <v>0.20674000000000001</v>
      </c>
      <c r="N496" s="13"/>
      <c r="O496" s="13"/>
      <c r="P496" s="13"/>
    </row>
    <row r="497" spans="1:16" x14ac:dyDescent="0.3">
      <c r="A497" s="67" t="s">
        <v>1300</v>
      </c>
      <c r="B497" s="67" t="s">
        <v>1301</v>
      </c>
      <c r="C497" s="69">
        <v>16820000</v>
      </c>
      <c r="D497" s="13"/>
      <c r="E497" s="13"/>
      <c r="F497" s="13"/>
      <c r="G497" s="13"/>
      <c r="H497" s="13"/>
      <c r="I497" s="13"/>
      <c r="J497" s="13"/>
      <c r="K497" s="13"/>
      <c r="L497" s="13"/>
      <c r="M497" s="13"/>
      <c r="N497" s="13"/>
      <c r="O497" s="13"/>
      <c r="P497" s="13"/>
    </row>
    <row r="498" spans="1:16" x14ac:dyDescent="0.3">
      <c r="A498" s="67" t="s">
        <v>1365</v>
      </c>
      <c r="B498" s="67" t="s">
        <v>1366</v>
      </c>
      <c r="C498" s="69">
        <v>16815088</v>
      </c>
      <c r="D498" s="13">
        <v>0.37587999999999999</v>
      </c>
      <c r="E498" s="13"/>
      <c r="F498" s="13"/>
      <c r="G498" s="13">
        <v>0.36625999999999997</v>
      </c>
      <c r="H498" s="13"/>
      <c r="I498" s="13"/>
      <c r="J498" s="13">
        <v>0.29560999999999998</v>
      </c>
      <c r="K498" s="13"/>
      <c r="L498" s="13"/>
      <c r="M498" s="13">
        <v>0.38743</v>
      </c>
      <c r="N498" s="13"/>
      <c r="O498" s="13"/>
      <c r="P498" s="13">
        <v>0.49897000000000002</v>
      </c>
    </row>
    <row r="499" spans="1:16" x14ac:dyDescent="0.3">
      <c r="A499" s="67" t="s">
        <v>1156</v>
      </c>
      <c r="B499" s="67" t="s">
        <v>1157</v>
      </c>
      <c r="C499" s="69">
        <v>16813683</v>
      </c>
      <c r="D499" s="13"/>
      <c r="E499" s="13"/>
      <c r="F499" s="13"/>
      <c r="G499" s="13"/>
      <c r="H499" s="13"/>
      <c r="I499" s="13"/>
      <c r="J499" s="13"/>
      <c r="K499" s="13"/>
      <c r="L499" s="13">
        <v>0.21634999999999999</v>
      </c>
      <c r="M499" s="13"/>
      <c r="N499" s="13"/>
      <c r="O499" s="13"/>
      <c r="P499" s="13"/>
    </row>
    <row r="500" spans="1:16" x14ac:dyDescent="0.3">
      <c r="A500" s="67" t="s">
        <v>1302</v>
      </c>
      <c r="B500" s="67" t="s">
        <v>1303</v>
      </c>
      <c r="C500" s="69">
        <v>16812887</v>
      </c>
      <c r="D500" s="13"/>
      <c r="E500" s="13"/>
      <c r="F500" s="13"/>
      <c r="G500" s="13"/>
      <c r="H500" s="13"/>
      <c r="I500" s="13"/>
      <c r="J500" s="13"/>
      <c r="K500" s="13"/>
      <c r="L500" s="13"/>
      <c r="M500" s="13"/>
      <c r="N500" s="13"/>
      <c r="O500" s="13"/>
      <c r="P500" s="13"/>
    </row>
    <row r="501" spans="1:16" x14ac:dyDescent="0.3">
      <c r="A501" s="67" t="s">
        <v>1268</v>
      </c>
      <c r="B501" s="67" t="s">
        <v>1269</v>
      </c>
      <c r="C501" s="69">
        <v>16789337</v>
      </c>
      <c r="D501" s="13">
        <v>2.1563500000000002</v>
      </c>
      <c r="E501" s="13">
        <v>2.3401200000000002</v>
      </c>
      <c r="F501" s="13">
        <v>2.1903899999999998</v>
      </c>
      <c r="G501" s="13">
        <v>2.1332900000000001</v>
      </c>
      <c r="H501" s="13">
        <v>2.1773699999999998</v>
      </c>
      <c r="I501" s="13">
        <v>1.9026400000000001</v>
      </c>
      <c r="J501" s="13">
        <v>1.85084</v>
      </c>
      <c r="K501" s="13">
        <v>2.05097</v>
      </c>
      <c r="L501" s="13">
        <v>2.1315900000000001</v>
      </c>
      <c r="M501" s="13">
        <v>2.3281000000000001</v>
      </c>
      <c r="N501" s="13">
        <v>2.3934099999999998</v>
      </c>
      <c r="O501" s="13">
        <v>2.5877699999999999</v>
      </c>
      <c r="P501" s="13">
        <v>2.8770699999999998</v>
      </c>
    </row>
    <row r="502" spans="1:16" x14ac:dyDescent="0.3">
      <c r="A502" s="67" t="s">
        <v>5228</v>
      </c>
      <c r="B502" s="67" t="s">
        <v>4794</v>
      </c>
      <c r="C502" s="69">
        <v>16737284</v>
      </c>
      <c r="D502" s="13">
        <v>0.23512</v>
      </c>
      <c r="E502" s="13">
        <v>0.18062</v>
      </c>
      <c r="F502" s="13">
        <v>0.13733999999999999</v>
      </c>
      <c r="G502" s="13">
        <v>0.13361999999999999</v>
      </c>
      <c r="H502" s="13">
        <v>0.11001</v>
      </c>
      <c r="I502" s="13"/>
      <c r="J502" s="13"/>
      <c r="K502" s="13"/>
      <c r="L502" s="13"/>
      <c r="M502" s="13"/>
      <c r="N502" s="13"/>
      <c r="O502" s="13"/>
      <c r="P502" s="13"/>
    </row>
    <row r="503" spans="1:16" x14ac:dyDescent="0.3">
      <c r="A503" s="67" t="s">
        <v>1335</v>
      </c>
      <c r="B503" s="67" t="s">
        <v>1336</v>
      </c>
      <c r="C503" s="69">
        <v>16687500</v>
      </c>
      <c r="D503" s="13">
        <v>1.8848400000000001</v>
      </c>
      <c r="E503" s="13">
        <v>2.05267</v>
      </c>
      <c r="F503" s="13">
        <v>1.9939</v>
      </c>
      <c r="G503" s="13">
        <v>1.94065</v>
      </c>
      <c r="H503" s="13">
        <v>1.9722900000000001</v>
      </c>
      <c r="I503" s="13">
        <v>1.73983</v>
      </c>
      <c r="J503" s="13">
        <v>1.7293700000000001</v>
      </c>
      <c r="K503" s="13">
        <v>1.92008</v>
      </c>
      <c r="L503" s="13">
        <v>2.0169999999999999</v>
      </c>
      <c r="M503" s="13">
        <v>2.1833200000000001</v>
      </c>
      <c r="N503" s="13">
        <v>2.2456700000000001</v>
      </c>
      <c r="O503" s="13">
        <v>2.4311400000000001</v>
      </c>
      <c r="P503" s="13">
        <v>2.7483300000000002</v>
      </c>
    </row>
    <row r="504" spans="1:16" x14ac:dyDescent="0.3">
      <c r="A504" s="67" t="s">
        <v>5568</v>
      </c>
      <c r="B504" s="67" t="s">
        <v>5569</v>
      </c>
      <c r="C504" s="69">
        <v>16570452</v>
      </c>
      <c r="D504" s="13"/>
      <c r="E504" s="13"/>
      <c r="F504" s="13"/>
      <c r="G504" s="13">
        <v>4.8627099999999999</v>
      </c>
      <c r="H504" s="13">
        <v>4.6926899999999998</v>
      </c>
      <c r="I504" s="13">
        <v>4.4487699999999997</v>
      </c>
      <c r="J504" s="13">
        <v>2.26756</v>
      </c>
      <c r="K504" s="13">
        <v>2.1875100000000001</v>
      </c>
      <c r="L504" s="13">
        <v>2.35318</v>
      </c>
      <c r="M504" s="13">
        <v>4.1035899999999996</v>
      </c>
      <c r="N504" s="13">
        <v>1.98472</v>
      </c>
      <c r="O504" s="13">
        <v>2.4834700000000001</v>
      </c>
      <c r="P504" s="13">
        <v>4.5799500000000002</v>
      </c>
    </row>
    <row r="505" spans="1:16" x14ac:dyDescent="0.3">
      <c r="A505" s="67" t="s">
        <v>1259</v>
      </c>
      <c r="B505" s="67" t="s">
        <v>1260</v>
      </c>
      <c r="C505" s="69">
        <v>16458658</v>
      </c>
      <c r="D505" s="13"/>
      <c r="E505" s="13"/>
      <c r="F505" s="13"/>
      <c r="G505" s="13">
        <v>2.8636900000000001</v>
      </c>
      <c r="H505" s="13">
        <v>2.8852099999999998</v>
      </c>
      <c r="I505" s="13">
        <v>2.5191400000000002</v>
      </c>
      <c r="J505" s="13">
        <v>2.3993699999999998</v>
      </c>
      <c r="K505" s="13">
        <v>2.7101600000000001</v>
      </c>
      <c r="L505" s="13">
        <v>2.77359</v>
      </c>
      <c r="M505" s="13">
        <v>3.0163199999999999</v>
      </c>
      <c r="N505" s="13">
        <v>3.0542699999999998</v>
      </c>
      <c r="O505" s="13">
        <v>3.2520699999999998</v>
      </c>
      <c r="P505" s="13">
        <v>3.5616300000000001</v>
      </c>
    </row>
    <row r="506" spans="1:16" x14ac:dyDescent="0.3">
      <c r="A506" s="67" t="s">
        <v>1284</v>
      </c>
      <c r="B506" s="67" t="s">
        <v>1285</v>
      </c>
      <c r="C506" s="69">
        <v>16419007</v>
      </c>
      <c r="D506" s="13"/>
      <c r="E506" s="13"/>
      <c r="F506" s="13"/>
      <c r="G506" s="13">
        <v>0.67925999999999997</v>
      </c>
      <c r="H506" s="13"/>
      <c r="I506" s="13"/>
      <c r="J506" s="13">
        <v>0.36649999999999999</v>
      </c>
      <c r="K506" s="13"/>
      <c r="L506" s="13"/>
      <c r="M506" s="13">
        <v>0.48758000000000001</v>
      </c>
      <c r="N506" s="13"/>
      <c r="O506" s="13"/>
      <c r="P506" s="13">
        <v>0.92469000000000001</v>
      </c>
    </row>
    <row r="507" spans="1:16" x14ac:dyDescent="0.3">
      <c r="A507" s="67" t="s">
        <v>4800</v>
      </c>
      <c r="B507" s="67" t="s">
        <v>4801</v>
      </c>
      <c r="C507" s="69">
        <v>16380450</v>
      </c>
      <c r="D507" s="13">
        <v>2.81996</v>
      </c>
      <c r="E507" s="13">
        <v>3.07151</v>
      </c>
      <c r="F507" s="13">
        <v>1.16137</v>
      </c>
      <c r="G507" s="13">
        <v>1.1103799999999999</v>
      </c>
      <c r="H507" s="13">
        <v>1.075</v>
      </c>
      <c r="I507" s="13">
        <v>0.83559000000000005</v>
      </c>
      <c r="J507" s="13">
        <v>0.80391000000000001</v>
      </c>
      <c r="K507" s="13">
        <v>0.89685999999999999</v>
      </c>
      <c r="L507" s="13">
        <v>0.89488999999999996</v>
      </c>
      <c r="M507" s="13">
        <v>0.98343000000000003</v>
      </c>
      <c r="N507" s="13">
        <v>1.0328999999999999</v>
      </c>
      <c r="O507" s="13">
        <v>1.0747199999999999</v>
      </c>
      <c r="P507" s="13">
        <v>1.2311000000000001</v>
      </c>
    </row>
    <row r="508" spans="1:16" x14ac:dyDescent="0.3">
      <c r="A508" s="67" t="s">
        <v>5229</v>
      </c>
      <c r="B508" s="67" t="s">
        <v>5230</v>
      </c>
      <c r="C508" s="69">
        <v>16377422</v>
      </c>
      <c r="D508" s="13"/>
      <c r="E508" s="13">
        <v>2.40665</v>
      </c>
      <c r="F508" s="13">
        <v>2.4709400000000001</v>
      </c>
      <c r="G508" s="13">
        <v>2.3567499999999999</v>
      </c>
      <c r="H508" s="13"/>
      <c r="I508" s="13"/>
      <c r="J508" s="13"/>
      <c r="K508" s="13"/>
      <c r="L508" s="13"/>
      <c r="M508" s="13"/>
      <c r="N508" s="13"/>
      <c r="O508" s="13"/>
      <c r="P508" s="13"/>
    </row>
    <row r="509" spans="1:16" x14ac:dyDescent="0.3">
      <c r="A509" s="67" t="s">
        <v>925</v>
      </c>
      <c r="B509" s="67" t="s">
        <v>926</v>
      </c>
      <c r="C509" s="69">
        <v>16371747</v>
      </c>
      <c r="D509" s="13">
        <v>8.6480000000000001E-2</v>
      </c>
      <c r="E509" s="13"/>
      <c r="F509" s="13"/>
      <c r="G509" s="13">
        <v>0.14741000000000001</v>
      </c>
      <c r="H509" s="13"/>
      <c r="I509" s="13"/>
      <c r="J509" s="13">
        <v>0.35486000000000001</v>
      </c>
      <c r="K509" s="13"/>
      <c r="L509" s="13"/>
      <c r="M509" s="13">
        <v>0.45301000000000002</v>
      </c>
      <c r="N509" s="13"/>
      <c r="O509" s="13"/>
      <c r="P509" s="13">
        <v>0.83204999999999996</v>
      </c>
    </row>
    <row r="510" spans="1:16" x14ac:dyDescent="0.3">
      <c r="A510" s="67" t="s">
        <v>1475</v>
      </c>
      <c r="B510" s="67" t="s">
        <v>1476</v>
      </c>
      <c r="C510" s="69">
        <v>16344404</v>
      </c>
      <c r="D510" s="13">
        <v>0.30851000000000001</v>
      </c>
      <c r="E510" s="13">
        <v>0.33328000000000002</v>
      </c>
      <c r="F510" s="13">
        <v>0.30817</v>
      </c>
      <c r="G510" s="13">
        <v>0.30082999999999999</v>
      </c>
      <c r="H510" s="13">
        <v>0.30148999999999998</v>
      </c>
      <c r="I510" s="13">
        <v>0.26740000000000003</v>
      </c>
      <c r="J510" s="13">
        <v>0.26028000000000001</v>
      </c>
      <c r="K510" s="13">
        <v>0.29693000000000003</v>
      </c>
      <c r="L510" s="13">
        <v>0.31220999999999999</v>
      </c>
      <c r="M510" s="13">
        <v>0.34214</v>
      </c>
      <c r="N510" s="13">
        <v>0.35271999999999998</v>
      </c>
      <c r="O510" s="13">
        <v>0.38342999999999999</v>
      </c>
      <c r="P510" s="13">
        <v>0.42897000000000002</v>
      </c>
    </row>
    <row r="511" spans="1:16" x14ac:dyDescent="0.3">
      <c r="A511" s="67" t="s">
        <v>5226</v>
      </c>
      <c r="B511" s="67" t="s">
        <v>5227</v>
      </c>
      <c r="C511" s="69">
        <v>16182119</v>
      </c>
      <c r="D511" s="13">
        <v>10.60244</v>
      </c>
      <c r="E511" s="13">
        <v>11.609400000000001</v>
      </c>
      <c r="F511" s="13"/>
      <c r="G511" s="13"/>
      <c r="H511" s="13"/>
      <c r="I511" s="13"/>
      <c r="J511" s="13"/>
      <c r="K511" s="13"/>
      <c r="L511" s="13"/>
      <c r="M511" s="13"/>
      <c r="N511" s="13"/>
      <c r="O511" s="13"/>
      <c r="P511" s="13"/>
    </row>
    <row r="512" spans="1:16" x14ac:dyDescent="0.3">
      <c r="A512" s="67" t="s">
        <v>4783</v>
      </c>
      <c r="B512" s="67" t="s">
        <v>4784</v>
      </c>
      <c r="C512" s="69">
        <v>16068118</v>
      </c>
      <c r="D512" s="13"/>
      <c r="E512" s="13">
        <v>4.2328299999999999</v>
      </c>
      <c r="F512" s="13">
        <v>4.1863999999999999</v>
      </c>
      <c r="G512" s="13"/>
      <c r="H512" s="13">
        <v>4.2500799999999996</v>
      </c>
      <c r="I512" s="13">
        <v>3.8544</v>
      </c>
      <c r="J512" s="13">
        <v>3.7724099999999998</v>
      </c>
      <c r="K512" s="13">
        <v>4.1648899999999998</v>
      </c>
      <c r="L512" s="13">
        <v>4.2335000000000003</v>
      </c>
      <c r="M512" s="13">
        <v>4.6295299999999999</v>
      </c>
      <c r="N512" s="13">
        <v>4.6386500000000002</v>
      </c>
      <c r="O512" s="13">
        <v>5.7119600000000004</v>
      </c>
      <c r="P512" s="13">
        <v>6.8470399999999998</v>
      </c>
    </row>
    <row r="513" spans="1:16" x14ac:dyDescent="0.3">
      <c r="A513" s="67" t="s">
        <v>1298</v>
      </c>
      <c r="B513" s="67" t="s">
        <v>1299</v>
      </c>
      <c r="C513" s="69">
        <v>15793808</v>
      </c>
      <c r="D513" s="13">
        <v>0.37886999999999998</v>
      </c>
      <c r="E513" s="13">
        <v>0.41968</v>
      </c>
      <c r="F513" s="13">
        <v>0.39189000000000002</v>
      </c>
      <c r="G513" s="13">
        <v>0.39377000000000001</v>
      </c>
      <c r="H513" s="13">
        <v>0.38796000000000003</v>
      </c>
      <c r="I513" s="13">
        <v>0.31086000000000003</v>
      </c>
      <c r="J513" s="13">
        <v>0.30767</v>
      </c>
      <c r="K513" s="13">
        <v>0.35648999999999997</v>
      </c>
      <c r="L513" s="13">
        <v>0.38696000000000003</v>
      </c>
      <c r="M513" s="13">
        <v>0.40259</v>
      </c>
      <c r="N513" s="13">
        <v>0.42525000000000002</v>
      </c>
      <c r="O513" s="13">
        <v>0.46887000000000001</v>
      </c>
      <c r="P513" s="13">
        <v>0.51185999999999998</v>
      </c>
    </row>
    <row r="514" spans="1:16" x14ac:dyDescent="0.3">
      <c r="A514" s="67" t="s">
        <v>1333</v>
      </c>
      <c r="B514" s="67" t="s">
        <v>1334</v>
      </c>
      <c r="C514" s="69">
        <v>15777619</v>
      </c>
      <c r="D514" s="13">
        <v>0.62200999999999995</v>
      </c>
      <c r="E514" s="13"/>
      <c r="F514" s="13"/>
      <c r="G514" s="13">
        <v>0.64429999999999998</v>
      </c>
      <c r="H514" s="13"/>
      <c r="I514" s="13"/>
      <c r="J514" s="13">
        <v>0.53844999999999998</v>
      </c>
      <c r="K514" s="13"/>
      <c r="L514" s="13"/>
      <c r="M514" s="13">
        <v>0.65425</v>
      </c>
      <c r="N514" s="13"/>
      <c r="O514" s="13"/>
      <c r="P514" s="13">
        <v>0.81993000000000005</v>
      </c>
    </row>
    <row r="515" spans="1:16" x14ac:dyDescent="0.3">
      <c r="A515" s="67" t="s">
        <v>1343</v>
      </c>
      <c r="B515" s="67" t="s">
        <v>1344</v>
      </c>
      <c r="C515" s="69">
        <v>15755351</v>
      </c>
      <c r="D515" s="13">
        <v>0.60399000000000003</v>
      </c>
      <c r="E515" s="13"/>
      <c r="F515" s="13"/>
      <c r="G515" s="13">
        <v>0.63668999999999998</v>
      </c>
      <c r="H515" s="13"/>
      <c r="I515" s="13"/>
      <c r="J515" s="13">
        <v>0.53359999999999996</v>
      </c>
      <c r="K515" s="13"/>
      <c r="L515" s="13"/>
      <c r="M515" s="13">
        <v>0.65012999999999999</v>
      </c>
      <c r="N515" s="13"/>
      <c r="O515" s="13"/>
      <c r="P515" s="13">
        <v>0.79928999999999994</v>
      </c>
    </row>
    <row r="516" spans="1:16" x14ac:dyDescent="0.3">
      <c r="A516" s="67" t="s">
        <v>1325</v>
      </c>
      <c r="B516" s="67" t="s">
        <v>1326</v>
      </c>
      <c r="C516" s="69">
        <v>15696117</v>
      </c>
      <c r="D516" s="13"/>
      <c r="E516" s="13"/>
      <c r="F516" s="13"/>
      <c r="G516" s="13"/>
      <c r="H516" s="13"/>
      <c r="I516" s="13"/>
      <c r="J516" s="13"/>
      <c r="K516" s="13"/>
      <c r="L516" s="13"/>
      <c r="M516" s="13"/>
      <c r="N516" s="13"/>
      <c r="O516" s="13"/>
      <c r="P516" s="13"/>
    </row>
    <row r="517" spans="1:16" x14ac:dyDescent="0.3">
      <c r="A517" s="67" t="s">
        <v>1329</v>
      </c>
      <c r="B517" s="67" t="s">
        <v>1330</v>
      </c>
      <c r="C517" s="69">
        <v>15615092</v>
      </c>
      <c r="D517" s="13"/>
      <c r="E517" s="13"/>
      <c r="F517" s="13"/>
      <c r="G517" s="13"/>
      <c r="H517" s="13"/>
      <c r="I517" s="13"/>
      <c r="J517" s="13"/>
      <c r="K517" s="13"/>
      <c r="L517" s="13"/>
      <c r="M517" s="13"/>
      <c r="N517" s="13"/>
      <c r="O517" s="13"/>
      <c r="P517" s="13"/>
    </row>
    <row r="518" spans="1:16" x14ac:dyDescent="0.3">
      <c r="A518" s="67" t="s">
        <v>1834</v>
      </c>
      <c r="B518" s="67" t="s">
        <v>1835</v>
      </c>
      <c r="C518" s="69">
        <v>15533507</v>
      </c>
      <c r="D518" s="13"/>
      <c r="E518" s="13"/>
      <c r="F518" s="13">
        <v>5.44902</v>
      </c>
      <c r="G518" s="13">
        <v>5.9248000000000003</v>
      </c>
      <c r="H518" s="13">
        <v>6.0935300000000003</v>
      </c>
      <c r="I518" s="13">
        <v>1.3324199999999999</v>
      </c>
      <c r="J518" s="13">
        <v>0.42118</v>
      </c>
      <c r="K518" s="13">
        <v>0.72146999999999994</v>
      </c>
      <c r="L518" s="13">
        <v>1.3813599999999999</v>
      </c>
      <c r="M518" s="13">
        <v>1.8275300000000001</v>
      </c>
      <c r="N518" s="13">
        <v>1.8386499999999999</v>
      </c>
      <c r="O518" s="13">
        <v>2.06385</v>
      </c>
      <c r="P518" s="13">
        <v>2.2440899999999999</v>
      </c>
    </row>
    <row r="519" spans="1:16" x14ac:dyDescent="0.3">
      <c r="A519" s="67" t="s">
        <v>1363</v>
      </c>
      <c r="B519" s="67" t="s">
        <v>1364</v>
      </c>
      <c r="C519" s="69">
        <v>15356403</v>
      </c>
      <c r="D519" s="13"/>
      <c r="E519" s="13">
        <v>1.0227999999999999</v>
      </c>
      <c r="F519" s="13">
        <v>0.93037999999999998</v>
      </c>
      <c r="G519" s="13">
        <v>0.88470000000000004</v>
      </c>
      <c r="H519" s="13">
        <v>0.82833000000000001</v>
      </c>
      <c r="I519" s="13">
        <v>0.71182000000000001</v>
      </c>
      <c r="J519" s="13">
        <v>0.57121999999999995</v>
      </c>
      <c r="K519" s="13">
        <v>0.65542</v>
      </c>
      <c r="L519" s="13">
        <v>0.67415999999999998</v>
      </c>
      <c r="M519" s="13">
        <v>0.74605999999999995</v>
      </c>
      <c r="N519" s="13">
        <v>0.77912999999999999</v>
      </c>
      <c r="O519" s="13">
        <v>0.86492000000000002</v>
      </c>
      <c r="P519" s="13">
        <v>0.95804999999999996</v>
      </c>
    </row>
    <row r="520" spans="1:16" x14ac:dyDescent="0.3">
      <c r="A520" s="67" t="s">
        <v>1455</v>
      </c>
      <c r="B520" s="67" t="s">
        <v>1456</v>
      </c>
      <c r="C520" s="69">
        <v>15350048</v>
      </c>
      <c r="D520" s="13">
        <v>6.41866</v>
      </c>
      <c r="E520" s="13">
        <v>6.61341</v>
      </c>
      <c r="F520" s="13">
        <v>6.2845599999999999</v>
      </c>
      <c r="G520" s="13">
        <v>5.9863400000000002</v>
      </c>
      <c r="H520" s="13">
        <v>6.1468800000000003</v>
      </c>
      <c r="I520" s="13">
        <v>4.83521</v>
      </c>
      <c r="J520" s="13">
        <v>4.7199400000000002</v>
      </c>
      <c r="K520" s="13">
        <v>5.2344900000000001</v>
      </c>
      <c r="L520" s="13">
        <v>5.4340999999999999</v>
      </c>
      <c r="M520" s="13">
        <v>5.8342200000000002</v>
      </c>
      <c r="N520" s="13">
        <v>5.91031</v>
      </c>
      <c r="O520" s="13">
        <v>4.60947</v>
      </c>
      <c r="P520" s="13">
        <v>4.3418999999999999</v>
      </c>
    </row>
    <row r="521" spans="1:16" x14ac:dyDescent="0.3">
      <c r="A521" s="67" t="s">
        <v>1585</v>
      </c>
      <c r="B521" s="67" t="s">
        <v>1586</v>
      </c>
      <c r="C521" s="69">
        <v>15265819</v>
      </c>
      <c r="D521" s="13"/>
      <c r="E521" s="13">
        <v>4.2191400000000003</v>
      </c>
      <c r="F521" s="13">
        <v>4.4294200000000004</v>
      </c>
      <c r="G521" s="13">
        <v>4.4883899999999999</v>
      </c>
      <c r="H521" s="13">
        <v>4.4428900000000002</v>
      </c>
      <c r="I521" s="13">
        <v>4.1314500000000001</v>
      </c>
      <c r="J521" s="13">
        <v>3.6865100000000002</v>
      </c>
      <c r="K521" s="13">
        <v>4.0315300000000001</v>
      </c>
      <c r="L521" s="13">
        <v>4.0531699999999997</v>
      </c>
      <c r="M521" s="13">
        <v>4.1219299999999999</v>
      </c>
      <c r="N521" s="13">
        <v>4.0435600000000003</v>
      </c>
      <c r="O521" s="13">
        <v>4.3570099999999998</v>
      </c>
      <c r="P521" s="13">
        <v>5.2079199999999997</v>
      </c>
    </row>
    <row r="522" spans="1:16" x14ac:dyDescent="0.3">
      <c r="A522" s="67" t="s">
        <v>1203</v>
      </c>
      <c r="B522" s="67" t="s">
        <v>1204</v>
      </c>
      <c r="C522" s="69">
        <v>15262440</v>
      </c>
      <c r="D522" s="13"/>
      <c r="E522" s="13"/>
      <c r="F522" s="13"/>
      <c r="G522" s="13">
        <v>0.12189</v>
      </c>
      <c r="H522" s="13">
        <v>0.11513</v>
      </c>
      <c r="I522" s="13">
        <v>9.5589999999999994E-2</v>
      </c>
      <c r="J522" s="13">
        <v>9.4270000000000007E-2</v>
      </c>
      <c r="K522" s="13">
        <v>0.10788</v>
      </c>
      <c r="L522" s="13">
        <v>0.12077</v>
      </c>
      <c r="M522" s="13">
        <v>0.13285</v>
      </c>
      <c r="N522" s="13">
        <v>0.13285</v>
      </c>
      <c r="O522" s="13">
        <v>0.14771000000000001</v>
      </c>
      <c r="P522" s="13">
        <v>0.16922999999999999</v>
      </c>
    </row>
    <row r="523" spans="1:16" x14ac:dyDescent="0.3">
      <c r="A523" s="67" t="s">
        <v>1467</v>
      </c>
      <c r="B523" s="67" t="s">
        <v>1468</v>
      </c>
      <c r="C523" s="69">
        <v>15177517</v>
      </c>
      <c r="D523" s="13">
        <v>0.65154999999999996</v>
      </c>
      <c r="E523" s="13">
        <v>0.7248</v>
      </c>
      <c r="F523" s="13">
        <v>0.66617000000000004</v>
      </c>
      <c r="G523" s="13">
        <v>0.63607999999999998</v>
      </c>
      <c r="H523" s="13">
        <v>0.64622000000000002</v>
      </c>
      <c r="I523" s="13">
        <v>0.55966000000000005</v>
      </c>
      <c r="J523" s="13">
        <v>0.50988</v>
      </c>
      <c r="K523" s="13">
        <v>0.59150000000000003</v>
      </c>
      <c r="L523" s="13">
        <v>0.60602</v>
      </c>
      <c r="M523" s="13">
        <v>0.67784</v>
      </c>
      <c r="N523" s="13">
        <v>0.70367999999999997</v>
      </c>
      <c r="O523" s="13">
        <v>0.81652999999999998</v>
      </c>
      <c r="P523" s="13">
        <v>0.87895000000000001</v>
      </c>
    </row>
    <row r="524" spans="1:16" x14ac:dyDescent="0.3">
      <c r="A524" s="67" t="s">
        <v>1463</v>
      </c>
      <c r="B524" s="67" t="s">
        <v>1464</v>
      </c>
      <c r="C524" s="69">
        <v>15121956</v>
      </c>
      <c r="D524" s="13">
        <v>0.59009</v>
      </c>
      <c r="E524" s="13">
        <v>0.70465999999999995</v>
      </c>
      <c r="F524" s="13">
        <v>0.66307000000000005</v>
      </c>
      <c r="G524" s="13">
        <v>0.62180000000000002</v>
      </c>
      <c r="H524" s="13">
        <v>0.61512</v>
      </c>
      <c r="I524" s="13">
        <v>0.52834000000000003</v>
      </c>
      <c r="J524" s="13">
        <v>0.51624999999999999</v>
      </c>
      <c r="K524" s="13">
        <v>0.58038000000000001</v>
      </c>
      <c r="L524" s="13">
        <v>0.59196000000000004</v>
      </c>
      <c r="M524" s="13">
        <v>0.65578000000000003</v>
      </c>
      <c r="N524" s="13">
        <v>0.71691000000000005</v>
      </c>
      <c r="O524" s="13">
        <v>0.75883999999999996</v>
      </c>
      <c r="P524" s="13">
        <v>0.85479000000000005</v>
      </c>
    </row>
    <row r="525" spans="1:16" x14ac:dyDescent="0.3">
      <c r="A525" s="67" t="s">
        <v>5231</v>
      </c>
      <c r="B525" s="67" t="s">
        <v>5232</v>
      </c>
      <c r="C525" s="69">
        <v>14874940</v>
      </c>
      <c r="D525" s="13">
        <v>2.4872899999999998</v>
      </c>
      <c r="E525" s="13">
        <v>2.7549199999999998</v>
      </c>
      <c r="F525" s="13">
        <v>2.51946</v>
      </c>
      <c r="G525" s="13">
        <v>1.83117</v>
      </c>
      <c r="H525" s="13">
        <v>1.86209</v>
      </c>
      <c r="I525" s="13">
        <v>1.62585</v>
      </c>
      <c r="J525" s="13">
        <v>1.5424800000000001</v>
      </c>
      <c r="K525" s="13">
        <v>1.78546</v>
      </c>
      <c r="L525" s="13">
        <v>1.85364</v>
      </c>
      <c r="M525" s="13">
        <v>2.1032500000000001</v>
      </c>
      <c r="N525" s="13">
        <v>2.21563</v>
      </c>
      <c r="O525" s="13">
        <v>2.5682499999999999</v>
      </c>
      <c r="P525" s="13">
        <v>2.8865699999999999</v>
      </c>
    </row>
    <row r="526" spans="1:16" x14ac:dyDescent="0.3">
      <c r="A526" s="67" t="s">
        <v>4802</v>
      </c>
      <c r="B526" s="67" t="s">
        <v>4803</v>
      </c>
      <c r="C526" s="69">
        <v>14826669</v>
      </c>
      <c r="D526" s="13"/>
      <c r="E526" s="13">
        <v>2.3749500000000001</v>
      </c>
      <c r="F526" s="13">
        <v>2.3892000000000002</v>
      </c>
      <c r="G526" s="13">
        <v>1.40524</v>
      </c>
      <c r="H526" s="13">
        <v>1.4268099999999999</v>
      </c>
      <c r="I526" s="13"/>
      <c r="J526" s="13"/>
      <c r="K526" s="13"/>
      <c r="L526" s="13"/>
      <c r="M526" s="13"/>
      <c r="N526" s="13"/>
      <c r="O526" s="13"/>
      <c r="P526" s="13"/>
    </row>
    <row r="527" spans="1:16" x14ac:dyDescent="0.3">
      <c r="A527" s="67" t="s">
        <v>1589</v>
      </c>
      <c r="B527" s="67" t="s">
        <v>1590</v>
      </c>
      <c r="C527" s="69">
        <v>14822779</v>
      </c>
      <c r="D527" s="13">
        <v>1.1756</v>
      </c>
      <c r="E527" s="13">
        <v>1.21374</v>
      </c>
      <c r="F527" s="13">
        <v>1.1382300000000001</v>
      </c>
      <c r="G527" s="13">
        <v>1.1116600000000001</v>
      </c>
      <c r="H527" s="13">
        <v>0.99041999999999997</v>
      </c>
      <c r="I527" s="13">
        <v>0.88041000000000003</v>
      </c>
      <c r="J527" s="13">
        <v>0.85097999999999996</v>
      </c>
      <c r="K527" s="13">
        <v>0.81516999999999995</v>
      </c>
      <c r="L527" s="13">
        <v>0.84079999999999999</v>
      </c>
      <c r="M527" s="13">
        <v>0.91637999999999997</v>
      </c>
      <c r="N527" s="13">
        <v>0.81003000000000003</v>
      </c>
      <c r="O527" s="13">
        <v>0.88004000000000004</v>
      </c>
      <c r="P527" s="13">
        <v>0.97685</v>
      </c>
    </row>
    <row r="528" spans="1:16" x14ac:dyDescent="0.3">
      <c r="A528" s="67" t="s">
        <v>1449</v>
      </c>
      <c r="B528" s="67" t="s">
        <v>1450</v>
      </c>
      <c r="C528" s="69">
        <v>14780786</v>
      </c>
      <c r="D528" s="13">
        <v>3.61016</v>
      </c>
      <c r="E528" s="13">
        <v>4.2453399999999997</v>
      </c>
      <c r="F528" s="13">
        <v>3.9513199999999999</v>
      </c>
      <c r="G528" s="13">
        <v>3.8814000000000002</v>
      </c>
      <c r="H528" s="13">
        <v>3.52894</v>
      </c>
      <c r="I528" s="13">
        <v>2.6063000000000001</v>
      </c>
      <c r="J528" s="13">
        <v>1.75403</v>
      </c>
      <c r="K528" s="13">
        <v>1.9764600000000001</v>
      </c>
      <c r="L528" s="13">
        <v>2.08717</v>
      </c>
      <c r="M528" s="13">
        <v>2.3203499999999999</v>
      </c>
      <c r="N528" s="13">
        <v>2.3506800000000001</v>
      </c>
      <c r="O528" s="13">
        <v>2.5735700000000001</v>
      </c>
      <c r="P528" s="13">
        <v>2.8266200000000001</v>
      </c>
    </row>
    <row r="529" spans="1:16" x14ac:dyDescent="0.3">
      <c r="A529" s="67" t="s">
        <v>1385</v>
      </c>
      <c r="B529" s="67" t="s">
        <v>1386</v>
      </c>
      <c r="C529" s="69">
        <v>14743453</v>
      </c>
      <c r="D529" s="13"/>
      <c r="E529" s="13"/>
      <c r="F529" s="13">
        <v>0.13206000000000001</v>
      </c>
      <c r="G529" s="13">
        <v>0.12494</v>
      </c>
      <c r="H529" s="13">
        <v>0.12938</v>
      </c>
      <c r="I529" s="13">
        <v>0.10224</v>
      </c>
      <c r="J529" s="13">
        <v>0.1002</v>
      </c>
      <c r="K529" s="13">
        <v>0.11314</v>
      </c>
      <c r="L529" s="13">
        <v>0.11956</v>
      </c>
      <c r="M529" s="13">
        <v>0.13514999999999999</v>
      </c>
      <c r="N529" s="13">
        <v>0.13858999999999999</v>
      </c>
      <c r="O529" s="13">
        <v>0.15742999999999999</v>
      </c>
      <c r="P529" s="13">
        <v>0.18365999999999999</v>
      </c>
    </row>
    <row r="530" spans="1:16" x14ac:dyDescent="0.3">
      <c r="A530" s="67" t="s">
        <v>1461</v>
      </c>
      <c r="B530" s="67" t="s">
        <v>1462</v>
      </c>
      <c r="C530" s="69">
        <v>14640995</v>
      </c>
      <c r="D530" s="13"/>
      <c r="E530" s="13">
        <v>15.47785</v>
      </c>
      <c r="F530" s="13">
        <v>15.27876</v>
      </c>
      <c r="G530" s="13">
        <v>15.844250000000001</v>
      </c>
      <c r="H530" s="13">
        <v>13.0541</v>
      </c>
      <c r="I530" s="13">
        <v>14.3241</v>
      </c>
      <c r="J530" s="13">
        <v>13.585789999999999</v>
      </c>
      <c r="K530" s="13">
        <v>13.347630000000001</v>
      </c>
      <c r="L530" s="13">
        <v>13.15526</v>
      </c>
      <c r="M530" s="13">
        <v>13.37665</v>
      </c>
      <c r="N530" s="13">
        <v>12.1892</v>
      </c>
      <c r="O530" s="13">
        <v>12.93773</v>
      </c>
      <c r="P530" s="13">
        <v>13.015470000000001</v>
      </c>
    </row>
    <row r="531" spans="1:16" x14ac:dyDescent="0.3">
      <c r="A531" s="67" t="s">
        <v>4785</v>
      </c>
      <c r="B531" s="67" t="s">
        <v>1200</v>
      </c>
      <c r="C531" s="69">
        <v>14535826</v>
      </c>
      <c r="D531" s="13"/>
      <c r="E531" s="13">
        <v>1.3926499999999999</v>
      </c>
      <c r="F531" s="13">
        <v>1.3022499999999999</v>
      </c>
      <c r="G531" s="13">
        <v>1.2258100000000001</v>
      </c>
      <c r="H531" s="13">
        <v>1.2871999999999999</v>
      </c>
      <c r="I531" s="13">
        <v>0.98553000000000002</v>
      </c>
      <c r="J531" s="13">
        <v>0.97518000000000005</v>
      </c>
      <c r="K531" s="13">
        <v>1.07162</v>
      </c>
      <c r="L531" s="13">
        <v>1.36528</v>
      </c>
      <c r="M531" s="13">
        <v>1.5019</v>
      </c>
      <c r="N531" s="13">
        <v>1.4692400000000001</v>
      </c>
      <c r="O531" s="13">
        <v>2.00197</v>
      </c>
      <c r="P531" s="13">
        <v>2.8249300000000002</v>
      </c>
    </row>
    <row r="532" spans="1:16" x14ac:dyDescent="0.3">
      <c r="A532" s="67" t="s">
        <v>1481</v>
      </c>
      <c r="B532" s="67" t="s">
        <v>1482</v>
      </c>
      <c r="C532" s="69">
        <v>14398787</v>
      </c>
      <c r="D532" s="13"/>
      <c r="E532" s="13">
        <v>0.22151000000000001</v>
      </c>
      <c r="F532" s="13">
        <v>0.19561000000000001</v>
      </c>
      <c r="G532" s="13">
        <v>0.19195999999999999</v>
      </c>
      <c r="H532" s="13">
        <v>0.20135</v>
      </c>
      <c r="I532" s="13">
        <v>0.17884</v>
      </c>
      <c r="J532" s="13">
        <v>0.17709</v>
      </c>
      <c r="K532" s="13">
        <v>0.20366000000000001</v>
      </c>
      <c r="L532" s="13">
        <v>0.20219000000000001</v>
      </c>
      <c r="M532" s="13">
        <v>0.23008000000000001</v>
      </c>
      <c r="N532" s="13">
        <v>0.24382999999999999</v>
      </c>
      <c r="O532" s="13">
        <v>0.26956999999999998</v>
      </c>
      <c r="P532" s="13">
        <v>0.29716999999999999</v>
      </c>
    </row>
    <row r="533" spans="1:16" x14ac:dyDescent="0.3">
      <c r="A533" s="67" t="s">
        <v>1327</v>
      </c>
      <c r="B533" s="67" t="s">
        <v>1328</v>
      </c>
      <c r="C533" s="69">
        <v>14388437</v>
      </c>
      <c r="D533" s="13"/>
      <c r="E533" s="13"/>
      <c r="F533" s="13"/>
      <c r="G533" s="13"/>
      <c r="H533" s="13"/>
      <c r="I533" s="13"/>
      <c r="J533" s="13">
        <v>1.67954</v>
      </c>
      <c r="K533" s="13">
        <v>1.71201</v>
      </c>
      <c r="L533" s="13">
        <v>1.7867900000000001</v>
      </c>
      <c r="M533" s="13">
        <v>2.01953</v>
      </c>
      <c r="N533" s="13">
        <v>2.06413</v>
      </c>
      <c r="O533" s="13">
        <v>2.36</v>
      </c>
      <c r="P533" s="13">
        <v>2.4924200000000001</v>
      </c>
    </row>
    <row r="534" spans="1:16" x14ac:dyDescent="0.3">
      <c r="A534" s="67" t="s">
        <v>5077</v>
      </c>
      <c r="B534" s="67" t="s">
        <v>5078</v>
      </c>
      <c r="C534" s="69">
        <v>14377550</v>
      </c>
      <c r="D534" s="13">
        <v>2.1778900000000001</v>
      </c>
      <c r="E534" s="13"/>
      <c r="F534" s="13">
        <v>2.1837800000000001</v>
      </c>
      <c r="G534" s="13"/>
      <c r="H534" s="13"/>
      <c r="I534" s="13"/>
      <c r="J534" s="13"/>
      <c r="K534" s="13">
        <v>2.0304500000000001</v>
      </c>
      <c r="L534" s="13"/>
      <c r="M534" s="13"/>
      <c r="N534" s="13"/>
      <c r="O534" s="13"/>
      <c r="P534" s="13"/>
    </row>
    <row r="535" spans="1:16" x14ac:dyDescent="0.3">
      <c r="A535" s="67" t="s">
        <v>5233</v>
      </c>
      <c r="B535" s="67" t="s">
        <v>5234</v>
      </c>
      <c r="C535" s="69">
        <v>14278979</v>
      </c>
      <c r="D535" s="13"/>
      <c r="E535" s="13">
        <v>2.2305100000000002</v>
      </c>
      <c r="F535" s="13">
        <v>2.0790799999999998</v>
      </c>
      <c r="G535" s="13">
        <v>1.18642</v>
      </c>
      <c r="H535" s="13"/>
      <c r="I535" s="13">
        <v>1.16214</v>
      </c>
      <c r="J535" s="13">
        <v>1.1199600000000001</v>
      </c>
      <c r="K535" s="13">
        <v>1.2428699999999999</v>
      </c>
      <c r="L535" s="13">
        <v>1.29596</v>
      </c>
      <c r="M535" s="13">
        <v>1.4026000000000001</v>
      </c>
      <c r="N535" s="13">
        <v>1.66229</v>
      </c>
      <c r="O535" s="13">
        <v>1.8363400000000001</v>
      </c>
      <c r="P535" s="13">
        <v>1.9106399999999999</v>
      </c>
    </row>
    <row r="536" spans="1:16" x14ac:dyDescent="0.3">
      <c r="A536" s="67" t="s">
        <v>1397</v>
      </c>
      <c r="B536" s="67" t="s">
        <v>1398</v>
      </c>
      <c r="C536" s="69">
        <v>14178581</v>
      </c>
      <c r="D536" s="13">
        <v>3.7362600000000001</v>
      </c>
      <c r="E536" s="13">
        <v>3.9153500000000001</v>
      </c>
      <c r="F536" s="13">
        <v>3.97959</v>
      </c>
      <c r="G536" s="13">
        <v>3.84748</v>
      </c>
      <c r="H536" s="13">
        <v>3.7516699999999998</v>
      </c>
      <c r="I536" s="13">
        <v>2.4291900000000002</v>
      </c>
      <c r="J536" s="13">
        <v>2.34687</v>
      </c>
      <c r="K536" s="13">
        <v>2.9065599999999998</v>
      </c>
      <c r="L536" s="13">
        <v>3.1785000000000001</v>
      </c>
      <c r="M536" s="13">
        <v>3.4990399999999999</v>
      </c>
      <c r="N536" s="13">
        <v>3.54169</v>
      </c>
      <c r="O536" s="13">
        <v>3.9064700000000001</v>
      </c>
      <c r="P536" s="13">
        <v>4.6110800000000003</v>
      </c>
    </row>
    <row r="537" spans="1:16" x14ac:dyDescent="0.3">
      <c r="A537" s="67" t="s">
        <v>1409</v>
      </c>
      <c r="B537" s="67" t="s">
        <v>1410</v>
      </c>
      <c r="C537" s="69">
        <v>14118316</v>
      </c>
      <c r="D537" s="13">
        <v>0.25901999999999997</v>
      </c>
      <c r="E537" s="13"/>
      <c r="F537" s="13"/>
      <c r="G537" s="13">
        <v>0.25140000000000001</v>
      </c>
      <c r="H537" s="13"/>
      <c r="I537" s="13"/>
      <c r="J537" s="13">
        <v>0.20723</v>
      </c>
      <c r="K537" s="13"/>
      <c r="L537" s="13"/>
      <c r="M537" s="13">
        <v>0.27600999999999998</v>
      </c>
      <c r="N537" s="13"/>
      <c r="O537" s="13"/>
      <c r="P537" s="13">
        <v>0.36143999999999998</v>
      </c>
    </row>
    <row r="538" spans="1:16" x14ac:dyDescent="0.3">
      <c r="A538" s="67" t="s">
        <v>1369</v>
      </c>
      <c r="B538" s="67" t="s">
        <v>1370</v>
      </c>
      <c r="C538" s="69">
        <v>14096798</v>
      </c>
      <c r="D538" s="13"/>
      <c r="E538" s="13"/>
      <c r="F538" s="13"/>
      <c r="G538" s="13"/>
      <c r="H538" s="13"/>
      <c r="I538" s="13"/>
      <c r="J538" s="13"/>
      <c r="K538" s="13"/>
      <c r="L538" s="13"/>
      <c r="M538" s="13"/>
      <c r="N538" s="13"/>
      <c r="O538" s="13"/>
      <c r="P538" s="13"/>
    </row>
    <row r="539" spans="1:16" x14ac:dyDescent="0.3">
      <c r="A539" s="67" t="s">
        <v>5235</v>
      </c>
      <c r="B539" s="67" t="s">
        <v>5236</v>
      </c>
      <c r="C539" s="69">
        <v>14049119</v>
      </c>
      <c r="D539" s="13"/>
      <c r="E539" s="13">
        <v>1.661</v>
      </c>
      <c r="F539" s="13">
        <v>1.4058999999999999</v>
      </c>
      <c r="G539" s="13">
        <v>1.37927</v>
      </c>
      <c r="H539" s="13">
        <v>1.4345000000000001</v>
      </c>
      <c r="I539" s="13">
        <v>1.0815699999999999</v>
      </c>
      <c r="J539" s="13">
        <v>1.10517</v>
      </c>
      <c r="K539" s="13">
        <v>1.23489</v>
      </c>
      <c r="L539" s="13">
        <v>1.3099700000000001</v>
      </c>
      <c r="M539" s="13">
        <v>1.4335500000000001</v>
      </c>
      <c r="N539" s="13">
        <v>1.4574100000000001</v>
      </c>
      <c r="O539" s="13">
        <v>1.7427699999999999</v>
      </c>
      <c r="P539" s="13">
        <v>1.91936</v>
      </c>
    </row>
    <row r="540" spans="1:16" x14ac:dyDescent="0.3">
      <c r="A540" s="67" t="s">
        <v>1393</v>
      </c>
      <c r="B540" s="67" t="s">
        <v>1394</v>
      </c>
      <c r="C540" s="69">
        <v>14030513</v>
      </c>
      <c r="D540" s="13">
        <v>4.13774</v>
      </c>
      <c r="E540" s="13">
        <v>4.5933599999999997</v>
      </c>
      <c r="F540" s="13">
        <v>4.49803</v>
      </c>
      <c r="G540" s="13">
        <v>4.5198299999999998</v>
      </c>
      <c r="H540" s="13">
        <v>5.04678</v>
      </c>
      <c r="I540" s="13"/>
      <c r="J540" s="13"/>
      <c r="K540" s="13">
        <v>4.1052900000000001</v>
      </c>
      <c r="L540" s="13">
        <v>4.3647499999999999</v>
      </c>
      <c r="M540" s="13">
        <v>4.64283</v>
      </c>
      <c r="N540" s="13">
        <v>4.8244100000000003</v>
      </c>
      <c r="O540" s="13"/>
      <c r="P540" s="13">
        <v>5.21699</v>
      </c>
    </row>
    <row r="541" spans="1:16" x14ac:dyDescent="0.3">
      <c r="A541" s="67" t="s">
        <v>1379</v>
      </c>
      <c r="B541" s="67" t="s">
        <v>1380</v>
      </c>
      <c r="C541" s="69">
        <v>13942170</v>
      </c>
      <c r="D541" s="13">
        <v>6.0319999999999999E-2</v>
      </c>
      <c r="E541" s="13">
        <v>6.2570000000000001E-2</v>
      </c>
      <c r="F541" s="13">
        <v>5.7660000000000003E-2</v>
      </c>
      <c r="G541" s="13">
        <v>5.441E-2</v>
      </c>
      <c r="H541" s="13">
        <v>5.5440000000000003E-2</v>
      </c>
      <c r="I541" s="13">
        <v>4.5920000000000002E-2</v>
      </c>
      <c r="J541" s="13">
        <v>4.3970000000000002E-2</v>
      </c>
      <c r="K541" s="13">
        <v>4.9450000000000001E-2</v>
      </c>
      <c r="L541" s="13">
        <v>4.9520000000000002E-2</v>
      </c>
      <c r="M541" s="13">
        <v>5.4899999999999997E-2</v>
      </c>
      <c r="N541" s="13">
        <v>5.5500000000000001E-2</v>
      </c>
      <c r="O541" s="13">
        <v>6.0339999999999998E-2</v>
      </c>
      <c r="P541" s="13">
        <v>7.3870000000000005E-2</v>
      </c>
    </row>
    <row r="542" spans="1:16" x14ac:dyDescent="0.3">
      <c r="A542" s="67" t="s">
        <v>1359</v>
      </c>
      <c r="B542" s="67" t="s">
        <v>1360</v>
      </c>
      <c r="C542" s="69">
        <v>13847082</v>
      </c>
      <c r="D542" s="13"/>
      <c r="E542" s="13">
        <v>2.9176899999999999</v>
      </c>
      <c r="F542" s="13"/>
      <c r="G542" s="13">
        <v>2.6994699999999998</v>
      </c>
      <c r="H542" s="13">
        <v>2.7149700000000001</v>
      </c>
      <c r="I542" s="13">
        <v>2.3709600000000002</v>
      </c>
      <c r="J542" s="13">
        <v>2.27833</v>
      </c>
      <c r="K542" s="13">
        <v>2.5382699999999998</v>
      </c>
      <c r="L542" s="13">
        <v>2.64703</v>
      </c>
      <c r="M542" s="13">
        <v>2.93614</v>
      </c>
      <c r="N542" s="13">
        <v>2.8902000000000001</v>
      </c>
      <c r="O542" s="13">
        <v>3.0800200000000002</v>
      </c>
      <c r="P542" s="13">
        <v>3.3388100000000001</v>
      </c>
    </row>
    <row r="543" spans="1:16" x14ac:dyDescent="0.3">
      <c r="A543" s="67" t="s">
        <v>1383</v>
      </c>
      <c r="B543" s="67" t="s">
        <v>1384</v>
      </c>
      <c r="C543" s="69">
        <v>13766340</v>
      </c>
      <c r="D543" s="13">
        <v>4.9598000000000004</v>
      </c>
      <c r="E543" s="13">
        <v>5.3835699999999997</v>
      </c>
      <c r="F543" s="13">
        <v>5.0515699999999999</v>
      </c>
      <c r="G543" s="13">
        <v>4.8413399999999998</v>
      </c>
      <c r="H543" s="13">
        <v>5.0535100000000002</v>
      </c>
      <c r="I543" s="13">
        <v>4.0915800000000004</v>
      </c>
      <c r="J543" s="13">
        <v>4.1973500000000001</v>
      </c>
      <c r="K543" s="13">
        <v>4.6615900000000003</v>
      </c>
      <c r="L543" s="13">
        <v>4.8201700000000001</v>
      </c>
      <c r="M543" s="13">
        <v>5.2237400000000003</v>
      </c>
      <c r="N543" s="13">
        <v>5.2284600000000001</v>
      </c>
      <c r="O543" s="13">
        <v>5.6515399999999998</v>
      </c>
      <c r="P543" s="13">
        <v>6.1947700000000001</v>
      </c>
    </row>
    <row r="544" spans="1:16" x14ac:dyDescent="0.3">
      <c r="A544" s="67" t="s">
        <v>2059</v>
      </c>
      <c r="B544" s="67" t="s">
        <v>2060</v>
      </c>
      <c r="C544" s="69">
        <v>13761340</v>
      </c>
      <c r="D544" s="13">
        <v>3.9645000000000001</v>
      </c>
      <c r="E544" s="13">
        <v>4.00753</v>
      </c>
      <c r="F544" s="13">
        <v>5.1478700000000002</v>
      </c>
      <c r="G544" s="13">
        <v>5.7038200000000003</v>
      </c>
      <c r="H544" s="13">
        <v>5.8051399999999997</v>
      </c>
      <c r="I544" s="13">
        <v>1.3650100000000001</v>
      </c>
      <c r="J544" s="13">
        <v>0.38291999999999998</v>
      </c>
      <c r="K544" s="13">
        <v>0.64539999999999997</v>
      </c>
      <c r="L544" s="13">
        <v>1.07636</v>
      </c>
      <c r="M544" s="13">
        <v>1.57294</v>
      </c>
      <c r="N544" s="13">
        <v>1.7077100000000001</v>
      </c>
      <c r="O544" s="13">
        <v>2.1013000000000002</v>
      </c>
      <c r="P544" s="13">
        <v>4.5619300000000003</v>
      </c>
    </row>
    <row r="545" spans="1:16" x14ac:dyDescent="0.3">
      <c r="A545" s="67" t="s">
        <v>1233</v>
      </c>
      <c r="B545" s="67" t="s">
        <v>1234</v>
      </c>
      <c r="C545" s="69">
        <v>13710813</v>
      </c>
      <c r="D545" s="13"/>
      <c r="E545" s="13"/>
      <c r="F545" s="13"/>
      <c r="G545" s="13">
        <v>1.01109</v>
      </c>
      <c r="H545" s="13"/>
      <c r="I545" s="13">
        <v>0.93681000000000003</v>
      </c>
      <c r="J545" s="13">
        <v>0.90917999999999999</v>
      </c>
      <c r="K545" s="13">
        <v>0.98382999999999998</v>
      </c>
      <c r="L545" s="13">
        <v>1.0335000000000001</v>
      </c>
      <c r="M545" s="13">
        <v>1.1403700000000001</v>
      </c>
      <c r="N545" s="13">
        <v>1.1684300000000001</v>
      </c>
      <c r="O545" s="13">
        <v>1.3063100000000001</v>
      </c>
      <c r="P545" s="13">
        <v>1.48367</v>
      </c>
    </row>
    <row r="546" spans="1:16" x14ac:dyDescent="0.3">
      <c r="A546" s="67" t="s">
        <v>1361</v>
      </c>
      <c r="B546" s="67" t="s">
        <v>1362</v>
      </c>
      <c r="C546" s="69">
        <v>13637282</v>
      </c>
      <c r="D546" s="13"/>
      <c r="E546" s="13"/>
      <c r="F546" s="13"/>
      <c r="G546" s="13"/>
      <c r="H546" s="13"/>
      <c r="I546" s="13"/>
      <c r="J546" s="13"/>
      <c r="K546" s="13"/>
      <c r="L546" s="13"/>
      <c r="M546" s="13">
        <v>2.7055899999999999</v>
      </c>
      <c r="N546" s="13"/>
      <c r="O546" s="13"/>
      <c r="P546" s="13">
        <v>2.9222199999999998</v>
      </c>
    </row>
    <row r="547" spans="1:16" x14ac:dyDescent="0.3">
      <c r="A547" s="67" t="s">
        <v>5237</v>
      </c>
      <c r="B547" s="67" t="s">
        <v>5238</v>
      </c>
      <c r="C547" s="69">
        <v>13612521</v>
      </c>
      <c r="D547" s="13"/>
      <c r="E547" s="13">
        <v>2.5417800000000002</v>
      </c>
      <c r="F547" s="13">
        <v>2.34293</v>
      </c>
      <c r="G547" s="13">
        <v>1.15387</v>
      </c>
      <c r="H547" s="13">
        <v>1.19722</v>
      </c>
      <c r="I547" s="13">
        <v>0.91154999999999997</v>
      </c>
      <c r="J547" s="13">
        <v>0.93118000000000001</v>
      </c>
      <c r="K547" s="13">
        <v>1.0397000000000001</v>
      </c>
      <c r="L547" s="13">
        <v>1.10507</v>
      </c>
      <c r="M547" s="13">
        <v>1.2239599999999999</v>
      </c>
      <c r="N547" s="13">
        <v>1.2536</v>
      </c>
      <c r="O547" s="13">
        <v>1.3874299999999999</v>
      </c>
      <c r="P547" s="13">
        <v>1.56819</v>
      </c>
    </row>
    <row r="548" spans="1:16" x14ac:dyDescent="0.3">
      <c r="A548" s="67" t="s">
        <v>1377</v>
      </c>
      <c r="B548" s="67" t="s">
        <v>1378</v>
      </c>
      <c r="C548" s="69">
        <v>13603503</v>
      </c>
      <c r="D548" s="13"/>
      <c r="E548" s="13"/>
      <c r="F548" s="13"/>
      <c r="G548" s="13"/>
      <c r="H548" s="13"/>
      <c r="I548" s="13"/>
      <c r="J548" s="13"/>
      <c r="K548" s="13"/>
      <c r="L548" s="13"/>
      <c r="M548" s="13"/>
      <c r="N548" s="13"/>
      <c r="O548" s="13"/>
      <c r="P548" s="13"/>
    </row>
    <row r="549" spans="1:16" x14ac:dyDescent="0.3">
      <c r="A549" s="67" t="s">
        <v>1381</v>
      </c>
      <c r="B549" s="67" t="s">
        <v>1382</v>
      </c>
      <c r="C549" s="69">
        <v>13441129</v>
      </c>
      <c r="D549" s="13"/>
      <c r="E549" s="13"/>
      <c r="F549" s="13">
        <v>0.63973999999999998</v>
      </c>
      <c r="G549" s="13">
        <v>0.62080000000000002</v>
      </c>
      <c r="H549" s="13">
        <v>0.62938000000000005</v>
      </c>
      <c r="I549" s="13">
        <v>0.53752</v>
      </c>
      <c r="J549" s="13">
        <v>0.51261000000000001</v>
      </c>
      <c r="K549" s="13">
        <v>0.58013000000000003</v>
      </c>
      <c r="L549" s="13">
        <v>0.60182000000000002</v>
      </c>
      <c r="M549" s="13">
        <v>0.66630999999999996</v>
      </c>
      <c r="N549" s="13">
        <v>0.69116</v>
      </c>
      <c r="O549" s="13">
        <v>0.77453000000000005</v>
      </c>
      <c r="P549" s="13">
        <v>0.85211999999999999</v>
      </c>
    </row>
    <row r="550" spans="1:16" x14ac:dyDescent="0.3">
      <c r="A550" s="67" t="s">
        <v>1642</v>
      </c>
      <c r="B550" s="67" t="s">
        <v>1643</v>
      </c>
      <c r="C550" s="69">
        <v>13400005</v>
      </c>
      <c r="D550" s="13">
        <v>0.40022000000000002</v>
      </c>
      <c r="E550" s="13">
        <v>0.43512000000000001</v>
      </c>
      <c r="F550" s="13">
        <v>0.39644000000000001</v>
      </c>
      <c r="G550" s="13">
        <v>0.38033</v>
      </c>
      <c r="H550" s="13">
        <v>0.37836999999999998</v>
      </c>
      <c r="I550" s="13">
        <v>0.32463999999999998</v>
      </c>
      <c r="J550" s="13">
        <v>0.31364999999999998</v>
      </c>
      <c r="K550" s="13">
        <v>0.35460999999999998</v>
      </c>
      <c r="L550" s="13">
        <v>0.37065999999999999</v>
      </c>
      <c r="M550" s="13">
        <v>0.40851999999999999</v>
      </c>
      <c r="N550" s="13">
        <v>0.42571999999999999</v>
      </c>
      <c r="O550" s="13">
        <v>0.47005999999999998</v>
      </c>
      <c r="P550" s="13">
        <v>0.52483000000000002</v>
      </c>
    </row>
    <row r="551" spans="1:16" x14ac:dyDescent="0.3">
      <c r="A551" s="67" t="s">
        <v>1401</v>
      </c>
      <c r="B551" s="67" t="s">
        <v>1402</v>
      </c>
      <c r="C551" s="69">
        <v>13390418</v>
      </c>
      <c r="D551" s="13">
        <v>0.31970999999999999</v>
      </c>
      <c r="E551" s="13"/>
      <c r="F551" s="13"/>
      <c r="G551" s="13">
        <v>0.31147999999999998</v>
      </c>
      <c r="H551" s="13"/>
      <c r="I551" s="13"/>
      <c r="J551" s="13">
        <v>0.25267000000000001</v>
      </c>
      <c r="K551" s="13"/>
      <c r="L551" s="13"/>
      <c r="M551" s="13">
        <v>0.33327000000000001</v>
      </c>
      <c r="N551" s="13"/>
      <c r="O551" s="13"/>
      <c r="P551" s="13">
        <v>0.43075000000000002</v>
      </c>
    </row>
    <row r="552" spans="1:16" x14ac:dyDescent="0.3">
      <c r="A552" s="67" t="s">
        <v>5242</v>
      </c>
      <c r="B552" s="67" t="s">
        <v>5243</v>
      </c>
      <c r="C552" s="69">
        <v>13377882</v>
      </c>
      <c r="D552" s="13">
        <v>1.9617199999999999</v>
      </c>
      <c r="E552" s="13">
        <v>2.1457600000000001</v>
      </c>
      <c r="F552" s="13"/>
      <c r="G552" s="13"/>
      <c r="H552" s="13"/>
      <c r="I552" s="13"/>
      <c r="J552" s="13"/>
      <c r="K552" s="13"/>
      <c r="L552" s="13"/>
      <c r="M552" s="13"/>
      <c r="N552" s="13"/>
      <c r="O552" s="13"/>
      <c r="P552" s="13"/>
    </row>
    <row r="553" spans="1:16" x14ac:dyDescent="0.3">
      <c r="A553" s="67" t="s">
        <v>1357</v>
      </c>
      <c r="B553" s="67" t="s">
        <v>1358</v>
      </c>
      <c r="C553" s="69">
        <v>13203244</v>
      </c>
      <c r="D553" s="13">
        <v>0.12474</v>
      </c>
      <c r="E553" s="13"/>
      <c r="F553" s="13"/>
      <c r="G553" s="13">
        <v>0.12385</v>
      </c>
      <c r="H553" s="13"/>
      <c r="I553" s="13"/>
      <c r="J553" s="13">
        <v>9.9229999999999999E-2</v>
      </c>
      <c r="K553" s="13"/>
      <c r="L553" s="13"/>
      <c r="M553" s="13">
        <v>0.13172</v>
      </c>
      <c r="N553" s="13"/>
      <c r="O553" s="13"/>
      <c r="P553" s="13">
        <v>0.18004999999999999</v>
      </c>
    </row>
    <row r="554" spans="1:16" x14ac:dyDescent="0.3">
      <c r="A554" s="67" t="s">
        <v>1405</v>
      </c>
      <c r="B554" s="67" t="s">
        <v>1406</v>
      </c>
      <c r="C554" s="69">
        <v>13125419</v>
      </c>
      <c r="D554" s="13">
        <v>0.41241</v>
      </c>
      <c r="E554" s="13">
        <v>0.44440000000000002</v>
      </c>
      <c r="F554" s="13">
        <v>0.40894999999999998</v>
      </c>
      <c r="G554" s="13">
        <v>0.39973999999999998</v>
      </c>
      <c r="H554" s="13">
        <v>0.39723000000000003</v>
      </c>
      <c r="I554" s="13">
        <v>0.33318999999999999</v>
      </c>
      <c r="J554" s="13">
        <v>0.32630999999999999</v>
      </c>
      <c r="K554" s="13">
        <v>0.37125999999999998</v>
      </c>
      <c r="L554" s="13">
        <v>0.39174999999999999</v>
      </c>
      <c r="M554" s="13">
        <v>0.42630000000000001</v>
      </c>
      <c r="N554" s="13">
        <v>0.43812000000000001</v>
      </c>
      <c r="O554" s="13">
        <v>0.49249999999999999</v>
      </c>
      <c r="P554" s="13">
        <v>0.53847</v>
      </c>
    </row>
    <row r="555" spans="1:16" x14ac:dyDescent="0.3">
      <c r="A555" s="67" t="s">
        <v>2390</v>
      </c>
      <c r="B555" s="67" t="s">
        <v>2391</v>
      </c>
      <c r="C555" s="69">
        <v>13092478</v>
      </c>
      <c r="D555" s="13">
        <v>4.42103</v>
      </c>
      <c r="E555" s="13">
        <v>4.28254</v>
      </c>
      <c r="F555" s="13">
        <v>4.1323100000000004</v>
      </c>
      <c r="G555" s="13">
        <v>3.6368100000000001</v>
      </c>
      <c r="H555" s="13">
        <v>3.7010200000000002</v>
      </c>
      <c r="I555" s="13">
        <v>2.77718</v>
      </c>
      <c r="J555" s="13">
        <v>2.2703099999999998</v>
      </c>
      <c r="K555" s="13">
        <v>2.2739500000000001</v>
      </c>
      <c r="L555" s="13">
        <v>2.3835899999999999</v>
      </c>
      <c r="M555" s="13">
        <v>2.5719699999999999</v>
      </c>
      <c r="N555" s="13">
        <v>2.63192</v>
      </c>
      <c r="O555" s="13">
        <v>3.1383800000000002</v>
      </c>
      <c r="P555" s="13">
        <v>3.7307600000000001</v>
      </c>
    </row>
    <row r="556" spans="1:16" x14ac:dyDescent="0.3">
      <c r="A556" s="67" t="s">
        <v>4786</v>
      </c>
      <c r="B556" s="67" t="s">
        <v>4787</v>
      </c>
      <c r="C556" s="69">
        <v>13064851</v>
      </c>
      <c r="D556" s="13">
        <v>3.96706</v>
      </c>
      <c r="E556" s="13">
        <v>4.0946699999999998</v>
      </c>
      <c r="F556" s="13"/>
      <c r="G556" s="13">
        <v>3.6177299999999999</v>
      </c>
      <c r="H556" s="13">
        <v>3.7181099999999998</v>
      </c>
      <c r="I556" s="13">
        <v>3.2271000000000001</v>
      </c>
      <c r="J556" s="13">
        <v>3.10798</v>
      </c>
      <c r="K556" s="13"/>
      <c r="L556" s="13"/>
      <c r="M556" s="13">
        <v>2.5340600000000002</v>
      </c>
      <c r="N556" s="13">
        <v>2.6071800000000001</v>
      </c>
      <c r="O556" s="13"/>
      <c r="P556" s="13"/>
    </row>
    <row r="557" spans="1:16" x14ac:dyDescent="0.3">
      <c r="A557" s="67" t="s">
        <v>1587</v>
      </c>
      <c r="B557" s="67" t="s">
        <v>1588</v>
      </c>
      <c r="C557" s="69">
        <v>12999026</v>
      </c>
      <c r="D557" s="13"/>
      <c r="E557" s="13">
        <v>0.30097000000000002</v>
      </c>
      <c r="F557" s="13">
        <v>0.27760000000000001</v>
      </c>
      <c r="G557" s="13">
        <v>0.26268999999999998</v>
      </c>
      <c r="H557" s="13">
        <v>0.26654</v>
      </c>
      <c r="I557" s="13">
        <v>0.22081000000000001</v>
      </c>
      <c r="J557" s="13">
        <v>0.21521999999999999</v>
      </c>
      <c r="K557" s="13">
        <v>0.25219999999999998</v>
      </c>
      <c r="L557" s="13">
        <v>0.26389000000000001</v>
      </c>
      <c r="M557" s="13">
        <v>0.29959999999999998</v>
      </c>
      <c r="N557" s="13">
        <v>0.30507000000000001</v>
      </c>
      <c r="O557" s="13">
        <v>0.33528000000000002</v>
      </c>
      <c r="P557" s="13">
        <v>0.39598</v>
      </c>
    </row>
    <row r="558" spans="1:16" x14ac:dyDescent="0.3">
      <c r="A558" s="67" t="s">
        <v>1634</v>
      </c>
      <c r="B558" s="67" t="s">
        <v>1635</v>
      </c>
      <c r="C558" s="69">
        <v>12898805</v>
      </c>
      <c r="D558" s="13"/>
      <c r="E558" s="13">
        <v>0.95470999999999995</v>
      </c>
      <c r="F558" s="13">
        <v>0.86529999999999996</v>
      </c>
      <c r="G558" s="13">
        <v>0.81601999999999997</v>
      </c>
      <c r="H558" s="13">
        <v>0.83735999999999999</v>
      </c>
      <c r="I558" s="13">
        <v>0.66276999999999997</v>
      </c>
      <c r="J558" s="13">
        <v>0.65227999999999997</v>
      </c>
      <c r="K558" s="13">
        <v>0.71850999999999998</v>
      </c>
      <c r="L558" s="13">
        <v>0.79744000000000004</v>
      </c>
      <c r="M558" s="13">
        <v>0.85858999999999996</v>
      </c>
      <c r="N558" s="13">
        <v>0.88714999999999999</v>
      </c>
      <c r="O558" s="13">
        <v>1.05566</v>
      </c>
      <c r="P558" s="13">
        <v>1.08148</v>
      </c>
    </row>
    <row r="559" spans="1:16" x14ac:dyDescent="0.3">
      <c r="A559" s="67" t="s">
        <v>1407</v>
      </c>
      <c r="B559" s="67" t="s">
        <v>1408</v>
      </c>
      <c r="C559" s="69">
        <v>12847395</v>
      </c>
      <c r="D559" s="13"/>
      <c r="E559" s="13">
        <v>0.13646</v>
      </c>
      <c r="F559" s="13">
        <v>0.12683</v>
      </c>
      <c r="G559" s="13">
        <v>0.12103999999999999</v>
      </c>
      <c r="H559" s="13">
        <v>0.11937</v>
      </c>
      <c r="I559" s="13">
        <v>0.10196</v>
      </c>
      <c r="J559" s="13">
        <v>9.8339999999999997E-2</v>
      </c>
      <c r="K559" s="13">
        <v>0.11330999999999999</v>
      </c>
      <c r="L559" s="13">
        <v>0.11703</v>
      </c>
      <c r="M559" s="13">
        <v>0.12861</v>
      </c>
      <c r="N559" s="13">
        <v>0.13364000000000001</v>
      </c>
      <c r="O559" s="13">
        <v>0.14685999999999999</v>
      </c>
      <c r="P559" s="13">
        <v>0.16567000000000001</v>
      </c>
    </row>
    <row r="560" spans="1:16" x14ac:dyDescent="0.3">
      <c r="A560" s="67" t="s">
        <v>1399</v>
      </c>
      <c r="B560" s="67" t="s">
        <v>1400</v>
      </c>
      <c r="C560" s="69">
        <v>12741052</v>
      </c>
      <c r="D560" s="13"/>
      <c r="E560" s="13"/>
      <c r="F560" s="13"/>
      <c r="G560" s="13"/>
      <c r="H560" s="13"/>
      <c r="I560" s="13"/>
      <c r="J560" s="13"/>
      <c r="K560" s="13"/>
      <c r="L560" s="13"/>
      <c r="M560" s="13"/>
      <c r="N560" s="13"/>
      <c r="O560" s="13"/>
      <c r="P560" s="13"/>
    </row>
    <row r="561" spans="1:16" x14ac:dyDescent="0.3">
      <c r="A561" s="67" t="s">
        <v>1612</v>
      </c>
      <c r="B561" s="67" t="s">
        <v>1613</v>
      </c>
      <c r="C561" s="69">
        <v>12636024</v>
      </c>
      <c r="D561" s="13">
        <v>1.5189299999999999</v>
      </c>
      <c r="E561" s="13">
        <v>1.71539</v>
      </c>
      <c r="F561" s="13">
        <v>1.6713800000000001</v>
      </c>
      <c r="G561" s="13">
        <v>1.66185</v>
      </c>
      <c r="H561" s="13">
        <v>1.7379</v>
      </c>
      <c r="I561" s="13">
        <v>1.4823200000000001</v>
      </c>
      <c r="J561" s="13">
        <v>1.45641</v>
      </c>
      <c r="K561" s="13">
        <v>1.27843</v>
      </c>
      <c r="L561" s="13">
        <v>1.3061700000000001</v>
      </c>
      <c r="M561" s="13">
        <v>1.4646600000000001</v>
      </c>
      <c r="N561" s="13">
        <v>1.2357400000000001</v>
      </c>
      <c r="O561" s="13">
        <v>1.3507199999999999</v>
      </c>
      <c r="P561" s="13">
        <v>1.6119699999999999</v>
      </c>
    </row>
    <row r="562" spans="1:16" x14ac:dyDescent="0.3">
      <c r="A562" s="67" t="s">
        <v>1497</v>
      </c>
      <c r="B562" s="67" t="s">
        <v>1498</v>
      </c>
      <c r="C562" s="69">
        <v>12515341</v>
      </c>
      <c r="D562" s="13">
        <v>1.8511299999999999</v>
      </c>
      <c r="E562" s="13">
        <v>2.30985</v>
      </c>
      <c r="F562" s="13">
        <v>1.9063699999999999</v>
      </c>
      <c r="G562" s="13">
        <v>1.7364200000000001</v>
      </c>
      <c r="H562" s="13"/>
      <c r="I562" s="13">
        <v>1.10802</v>
      </c>
      <c r="J562" s="13">
        <v>1.12365</v>
      </c>
      <c r="K562" s="13">
        <v>1.2127300000000001</v>
      </c>
      <c r="L562" s="13">
        <v>0.65595000000000003</v>
      </c>
      <c r="M562" s="13">
        <v>1.3149299999999999</v>
      </c>
      <c r="N562" s="13">
        <v>1.62574</v>
      </c>
      <c r="O562" s="13">
        <v>1.6230899999999999</v>
      </c>
      <c r="P562" s="13">
        <v>1.8192200000000001</v>
      </c>
    </row>
    <row r="563" spans="1:16" x14ac:dyDescent="0.3">
      <c r="A563" s="67" t="s">
        <v>1547</v>
      </c>
      <c r="B563" s="67" t="s">
        <v>1548</v>
      </c>
      <c r="C563" s="69">
        <v>12514465</v>
      </c>
      <c r="D563" s="13"/>
      <c r="E563" s="13"/>
      <c r="F563" s="13"/>
      <c r="G563" s="13">
        <v>1.1109</v>
      </c>
      <c r="H563" s="13"/>
      <c r="I563" s="13"/>
      <c r="J563" s="13">
        <v>0.90178999999999998</v>
      </c>
      <c r="K563" s="13"/>
      <c r="L563" s="13"/>
      <c r="M563" s="13">
        <v>1.14639</v>
      </c>
      <c r="N563" s="13"/>
      <c r="O563" s="13"/>
      <c r="P563" s="13">
        <v>1.4756899999999999</v>
      </c>
    </row>
    <row r="564" spans="1:16" x14ac:dyDescent="0.3">
      <c r="A564" s="67" t="s">
        <v>1431</v>
      </c>
      <c r="B564" s="67" t="s">
        <v>1432</v>
      </c>
      <c r="C564" s="69">
        <v>12473969</v>
      </c>
      <c r="D564" s="13">
        <v>7.2230000000000003E-2</v>
      </c>
      <c r="E564" s="13"/>
      <c r="F564" s="13"/>
      <c r="G564" s="13">
        <v>7.2580000000000006E-2</v>
      </c>
      <c r="H564" s="13"/>
      <c r="I564" s="13"/>
      <c r="J564" s="13">
        <v>6.1379999999999997E-2</v>
      </c>
      <c r="K564" s="13"/>
      <c r="L564" s="13"/>
      <c r="M564" s="13">
        <v>8.3159999999999998E-2</v>
      </c>
      <c r="N564" s="13"/>
      <c r="O564" s="13"/>
      <c r="P564" s="13">
        <v>0.10569000000000001</v>
      </c>
    </row>
    <row r="565" spans="1:16" x14ac:dyDescent="0.3">
      <c r="A565" s="67" t="s">
        <v>1457</v>
      </c>
      <c r="B565" s="67" t="s">
        <v>1458</v>
      </c>
      <c r="C565" s="69">
        <v>12447742</v>
      </c>
      <c r="D565" s="13">
        <v>0.40726000000000001</v>
      </c>
      <c r="E565" s="13">
        <v>0.43908999999999998</v>
      </c>
      <c r="F565" s="13">
        <v>0.40182000000000001</v>
      </c>
      <c r="G565" s="13">
        <v>0.39554</v>
      </c>
      <c r="H565" s="13">
        <v>0.39650999999999997</v>
      </c>
      <c r="I565" s="13">
        <v>0.32486999999999999</v>
      </c>
      <c r="J565" s="13">
        <v>0.31395000000000001</v>
      </c>
      <c r="K565" s="13">
        <v>0.34805999999999998</v>
      </c>
      <c r="L565" s="13">
        <v>0.37363000000000002</v>
      </c>
      <c r="M565" s="13">
        <v>0.41694999999999999</v>
      </c>
      <c r="N565" s="13">
        <v>0.43489</v>
      </c>
      <c r="O565" s="13">
        <v>0.47849999999999998</v>
      </c>
      <c r="P565" s="13">
        <v>0.55235999999999996</v>
      </c>
    </row>
    <row r="566" spans="1:16" x14ac:dyDescent="0.3">
      <c r="A566" s="67" t="s">
        <v>5239</v>
      </c>
      <c r="B566" s="67" t="s">
        <v>4812</v>
      </c>
      <c r="C566" s="69">
        <v>12342120</v>
      </c>
      <c r="D566" s="13"/>
      <c r="E566" s="13"/>
      <c r="F566" s="13"/>
      <c r="G566" s="13">
        <v>4.9238600000000003</v>
      </c>
      <c r="H566" s="13">
        <v>5.1588000000000003</v>
      </c>
      <c r="I566" s="13">
        <v>1.9338299999999999</v>
      </c>
      <c r="J566" s="13">
        <v>1.88283</v>
      </c>
      <c r="K566" s="13">
        <v>2.10629</v>
      </c>
      <c r="L566" s="13">
        <v>2.1888299999999998</v>
      </c>
      <c r="M566" s="13">
        <v>2.3307000000000002</v>
      </c>
      <c r="N566" s="13"/>
      <c r="O566" s="13"/>
      <c r="P566" s="13"/>
    </row>
    <row r="567" spans="1:16" x14ac:dyDescent="0.3">
      <c r="A567" s="67" t="s">
        <v>1413</v>
      </c>
      <c r="B567" s="67" t="s">
        <v>1414</v>
      </c>
      <c r="C567" s="69">
        <v>12212656</v>
      </c>
      <c r="D567" s="13"/>
      <c r="E567" s="13"/>
      <c r="F567" s="13"/>
      <c r="G567" s="13"/>
      <c r="H567" s="13"/>
      <c r="I567" s="13"/>
      <c r="J567" s="13"/>
      <c r="K567" s="13"/>
      <c r="L567" s="13"/>
      <c r="M567" s="13"/>
      <c r="N567" s="13"/>
      <c r="O567" s="13"/>
      <c r="P567" s="13"/>
    </row>
    <row r="568" spans="1:16" x14ac:dyDescent="0.3">
      <c r="A568" s="67" t="s">
        <v>1680</v>
      </c>
      <c r="B568" s="67" t="s">
        <v>1681</v>
      </c>
      <c r="C568" s="69">
        <v>12190527</v>
      </c>
      <c r="D568" s="13"/>
      <c r="E568" s="13">
        <v>0.76959999999999995</v>
      </c>
      <c r="F568" s="13">
        <v>0.69455</v>
      </c>
      <c r="G568" s="13">
        <v>0.66496</v>
      </c>
      <c r="H568" s="13">
        <v>0.63380000000000003</v>
      </c>
      <c r="I568" s="13">
        <v>0.59872000000000003</v>
      </c>
      <c r="J568" s="13">
        <v>0.53039000000000003</v>
      </c>
      <c r="K568" s="13">
        <v>0.55327000000000004</v>
      </c>
      <c r="L568" s="13">
        <v>0.47136</v>
      </c>
      <c r="M568" s="13">
        <v>0.44447999999999999</v>
      </c>
      <c r="N568" s="13">
        <v>0.39254</v>
      </c>
      <c r="O568" s="13">
        <v>0.36120000000000002</v>
      </c>
      <c r="P568" s="13">
        <v>0.35843000000000003</v>
      </c>
    </row>
    <row r="569" spans="1:16" x14ac:dyDescent="0.3">
      <c r="A569" s="67" t="s">
        <v>1417</v>
      </c>
      <c r="B569" s="67" t="s">
        <v>1418</v>
      </c>
      <c r="C569" s="69">
        <v>12126102</v>
      </c>
      <c r="D569" s="13"/>
      <c r="E569" s="13"/>
      <c r="F569" s="13"/>
      <c r="G569" s="13"/>
      <c r="H569" s="13"/>
      <c r="I569" s="13"/>
      <c r="J569" s="13"/>
      <c r="K569" s="13"/>
      <c r="L569" s="13"/>
      <c r="M569" s="13"/>
      <c r="N569" s="13"/>
      <c r="O569" s="13"/>
      <c r="P569" s="13"/>
    </row>
    <row r="570" spans="1:16" x14ac:dyDescent="0.3">
      <c r="A570" s="67" t="s">
        <v>1493</v>
      </c>
      <c r="B570" s="67" t="s">
        <v>1494</v>
      </c>
      <c r="C570" s="69">
        <v>11840277</v>
      </c>
      <c r="D570" s="13"/>
      <c r="E570" s="13">
        <v>0.22309999999999999</v>
      </c>
      <c r="F570" s="13">
        <v>0.20194999999999999</v>
      </c>
      <c r="G570" s="13">
        <v>0.19361999999999999</v>
      </c>
      <c r="H570" s="13">
        <v>0.19148999999999999</v>
      </c>
      <c r="I570" s="13">
        <v>0.1623</v>
      </c>
      <c r="J570" s="13">
        <v>0.15709999999999999</v>
      </c>
      <c r="K570" s="13">
        <v>0.17405999999999999</v>
      </c>
      <c r="L570" s="13">
        <v>0.18436</v>
      </c>
      <c r="M570" s="13">
        <v>0.19800000000000001</v>
      </c>
      <c r="N570" s="13">
        <v>0.20691999999999999</v>
      </c>
      <c r="O570" s="13">
        <v>0.23022999999999999</v>
      </c>
      <c r="P570" s="13">
        <v>0.63680000000000003</v>
      </c>
    </row>
    <row r="571" spans="1:16" x14ac:dyDescent="0.3">
      <c r="A571" s="67" t="s">
        <v>1371</v>
      </c>
      <c r="B571" s="67" t="s">
        <v>1372</v>
      </c>
      <c r="C571" s="69">
        <v>11828098</v>
      </c>
      <c r="D571" s="13"/>
      <c r="E571" s="13"/>
      <c r="F571" s="13"/>
      <c r="G571" s="13">
        <v>0.39799000000000001</v>
      </c>
      <c r="H571" s="13"/>
      <c r="I571" s="13"/>
      <c r="J571" s="13">
        <v>0.32784999999999997</v>
      </c>
      <c r="K571" s="13"/>
      <c r="L571" s="13"/>
      <c r="M571" s="13">
        <v>0.42141000000000001</v>
      </c>
      <c r="N571" s="13"/>
      <c r="O571" s="13"/>
      <c r="P571" s="13">
        <v>0.54300999999999999</v>
      </c>
    </row>
    <row r="572" spans="1:16" x14ac:dyDescent="0.3">
      <c r="A572" s="67" t="s">
        <v>1571</v>
      </c>
      <c r="B572" s="67" t="s">
        <v>1572</v>
      </c>
      <c r="C572" s="69">
        <v>11793001</v>
      </c>
      <c r="D572" s="13">
        <v>3.97105</v>
      </c>
      <c r="E572" s="13">
        <v>4.2579500000000001</v>
      </c>
      <c r="F572" s="13">
        <v>4.3438699999999999</v>
      </c>
      <c r="G572" s="13">
        <v>4.0832800000000002</v>
      </c>
      <c r="H572" s="13">
        <v>4.3785499999999997</v>
      </c>
      <c r="I572" s="13">
        <v>3.42204</v>
      </c>
      <c r="J572" s="13">
        <v>3.4057400000000002</v>
      </c>
      <c r="K572" s="13">
        <v>3.7049599999999998</v>
      </c>
      <c r="L572" s="13">
        <v>3.6739299999999999</v>
      </c>
      <c r="M572" s="13">
        <v>3.9984700000000002</v>
      </c>
      <c r="N572" s="13">
        <v>2.9845700000000002</v>
      </c>
      <c r="O572" s="13">
        <v>3.4554999999999998</v>
      </c>
      <c r="P572" s="13">
        <v>3.7356199999999999</v>
      </c>
    </row>
    <row r="573" spans="1:16" x14ac:dyDescent="0.3">
      <c r="A573" s="67" t="s">
        <v>4608</v>
      </c>
      <c r="B573" s="67" t="s">
        <v>4609</v>
      </c>
      <c r="C573" s="69">
        <v>11770778</v>
      </c>
      <c r="D573" s="13"/>
      <c r="E573" s="13"/>
      <c r="F573" s="13"/>
      <c r="G573" s="13">
        <v>5.0269700000000004</v>
      </c>
      <c r="H573" s="13">
        <v>5.2352800000000004</v>
      </c>
      <c r="I573" s="13">
        <v>3.5173199999999998</v>
      </c>
      <c r="J573" s="13">
        <v>3.6185999999999998</v>
      </c>
      <c r="K573" s="13">
        <v>4.0543399999999998</v>
      </c>
      <c r="L573" s="13">
        <v>4.23841</v>
      </c>
      <c r="M573" s="13">
        <v>4.8759399999999999</v>
      </c>
      <c r="N573" s="13">
        <v>4.2919700000000001</v>
      </c>
      <c r="O573" s="13">
        <v>3.52705</v>
      </c>
      <c r="P573" s="13">
        <v>3.1105700000000001</v>
      </c>
    </row>
    <row r="574" spans="1:16" x14ac:dyDescent="0.3">
      <c r="A574" s="67" t="s">
        <v>4788</v>
      </c>
      <c r="B574" s="67" t="s">
        <v>4789</v>
      </c>
      <c r="C574" s="69">
        <v>11696465</v>
      </c>
      <c r="D574" s="13"/>
      <c r="E574" s="13"/>
      <c r="F574" s="13"/>
      <c r="G574" s="13">
        <v>1.13121</v>
      </c>
      <c r="H574" s="13"/>
      <c r="I574" s="13"/>
      <c r="J574" s="13"/>
      <c r="K574" s="13"/>
      <c r="L574" s="13"/>
      <c r="M574" s="13">
        <v>1.1995</v>
      </c>
      <c r="N574" s="13"/>
      <c r="O574" s="13"/>
      <c r="P574" s="13">
        <v>1.5323599999999999</v>
      </c>
    </row>
    <row r="575" spans="1:16" x14ac:dyDescent="0.3">
      <c r="A575" s="67" t="s">
        <v>1479</v>
      </c>
      <c r="B575" s="67" t="s">
        <v>1480</v>
      </c>
      <c r="C575" s="69">
        <v>11672726</v>
      </c>
      <c r="D575" s="13"/>
      <c r="E575" s="13">
        <v>0.74080000000000001</v>
      </c>
      <c r="F575" s="13">
        <v>0.68067999999999995</v>
      </c>
      <c r="G575" s="13">
        <v>0.66610999999999998</v>
      </c>
      <c r="H575" s="13">
        <v>0.68830000000000002</v>
      </c>
      <c r="I575" s="13">
        <v>0.58148</v>
      </c>
      <c r="J575" s="13">
        <v>0.55135999999999996</v>
      </c>
      <c r="K575" s="13">
        <v>0.61802000000000001</v>
      </c>
      <c r="L575" s="13">
        <v>0.63887000000000005</v>
      </c>
      <c r="M575" s="13">
        <v>0.68750999999999995</v>
      </c>
      <c r="N575" s="13">
        <v>0.72226000000000001</v>
      </c>
      <c r="O575" s="13">
        <v>0.80710000000000004</v>
      </c>
      <c r="P575" s="13">
        <v>0.87297999999999998</v>
      </c>
    </row>
    <row r="576" spans="1:16" x14ac:dyDescent="0.3">
      <c r="A576" s="67" t="s">
        <v>5240</v>
      </c>
      <c r="B576" s="67" t="s">
        <v>5241</v>
      </c>
      <c r="C576" s="69">
        <v>11652564</v>
      </c>
      <c r="D576" s="13">
        <v>2.3139400000000001</v>
      </c>
      <c r="E576" s="13">
        <v>2.6390699999999998</v>
      </c>
      <c r="F576" s="13">
        <v>2.53606</v>
      </c>
      <c r="G576" s="13"/>
      <c r="H576" s="13"/>
      <c r="I576" s="13"/>
      <c r="J576" s="13"/>
      <c r="K576" s="13"/>
      <c r="L576" s="13"/>
      <c r="M576" s="13"/>
      <c r="N576" s="13"/>
      <c r="O576" s="13"/>
      <c r="P576" s="13"/>
    </row>
    <row r="577" spans="1:16" x14ac:dyDescent="0.3">
      <c r="A577" s="67" t="s">
        <v>1543</v>
      </c>
      <c r="B577" s="67" t="s">
        <v>1544</v>
      </c>
      <c r="C577" s="69">
        <v>11606455</v>
      </c>
      <c r="D577" s="13"/>
      <c r="E577" s="13">
        <v>3.4881600000000001</v>
      </c>
      <c r="F577" s="13">
        <v>3.3280500000000002</v>
      </c>
      <c r="G577" s="13">
        <v>3.31941</v>
      </c>
      <c r="H577" s="13">
        <v>3.4044400000000001</v>
      </c>
      <c r="I577" s="13">
        <v>2.2297199999999999</v>
      </c>
      <c r="J577" s="13">
        <v>2.1762299999999999</v>
      </c>
      <c r="K577" s="13">
        <v>2.3933800000000001</v>
      </c>
      <c r="L577" s="13">
        <v>2.5158499999999999</v>
      </c>
      <c r="M577" s="13">
        <v>2.7785299999999999</v>
      </c>
      <c r="N577" s="13">
        <v>2.7438799999999999</v>
      </c>
      <c r="O577" s="13">
        <v>3.0603199999999999</v>
      </c>
      <c r="P577" s="13">
        <v>3.6936200000000001</v>
      </c>
    </row>
    <row r="578" spans="1:16" x14ac:dyDescent="0.3">
      <c r="A578" s="67" t="s">
        <v>1429</v>
      </c>
      <c r="B578" s="67" t="s">
        <v>1430</v>
      </c>
      <c r="C578" s="69">
        <v>11568000</v>
      </c>
      <c r="D578" s="13"/>
      <c r="E578" s="13"/>
      <c r="F578" s="13"/>
      <c r="G578" s="13"/>
      <c r="H578" s="13"/>
      <c r="I578" s="13"/>
      <c r="J578" s="13"/>
      <c r="K578" s="13"/>
      <c r="L578" s="13"/>
      <c r="M578" s="13"/>
      <c r="N578" s="13"/>
      <c r="O578" s="13"/>
      <c r="P578" s="13"/>
    </row>
    <row r="579" spans="1:16" x14ac:dyDescent="0.3">
      <c r="A579" s="67" t="s">
        <v>1618</v>
      </c>
      <c r="B579" s="67" t="s">
        <v>1619</v>
      </c>
      <c r="C579" s="69">
        <v>11552883</v>
      </c>
      <c r="D579" s="13"/>
      <c r="E579" s="13">
        <v>0.64803999999999995</v>
      </c>
      <c r="F579" s="13">
        <v>0.59335000000000004</v>
      </c>
      <c r="G579" s="13">
        <v>0.58445000000000003</v>
      </c>
      <c r="H579" s="13">
        <v>0.57077</v>
      </c>
      <c r="I579" s="13">
        <v>0.38162000000000001</v>
      </c>
      <c r="J579" s="13">
        <v>0.36231000000000002</v>
      </c>
      <c r="K579" s="13"/>
      <c r="L579" s="13">
        <v>0.48516999999999999</v>
      </c>
      <c r="M579" s="13">
        <v>0.54618</v>
      </c>
      <c r="N579" s="13">
        <v>0.55859000000000003</v>
      </c>
      <c r="O579" s="13">
        <v>0.59950000000000003</v>
      </c>
      <c r="P579" s="13">
        <v>0.65285000000000004</v>
      </c>
    </row>
    <row r="580" spans="1:16" x14ac:dyDescent="0.3">
      <c r="A580" s="67" t="s">
        <v>1758</v>
      </c>
      <c r="B580" s="67" t="s">
        <v>1759</v>
      </c>
      <c r="C580" s="69">
        <v>11515550</v>
      </c>
      <c r="D580" s="13">
        <v>3.7490999999999999</v>
      </c>
      <c r="E580" s="13">
        <v>4.0563799999999999</v>
      </c>
      <c r="F580" s="13">
        <v>4.0388900000000003</v>
      </c>
      <c r="G580" s="13">
        <v>4.0037000000000003</v>
      </c>
      <c r="H580" s="13">
        <v>4.3882899999999996</v>
      </c>
      <c r="I580" s="13">
        <v>4.2573800000000004</v>
      </c>
      <c r="J580" s="13">
        <v>4.0650000000000004</v>
      </c>
      <c r="K580" s="13">
        <v>3.9426999999999999</v>
      </c>
      <c r="L580" s="13">
        <v>3.7359</v>
      </c>
      <c r="M580" s="13">
        <v>4.0415400000000004</v>
      </c>
      <c r="N580" s="13">
        <v>3.4793599999999998</v>
      </c>
      <c r="O580" s="13">
        <v>3.7748900000000001</v>
      </c>
      <c r="P580" s="13">
        <v>4.03125</v>
      </c>
    </row>
    <row r="581" spans="1:16" x14ac:dyDescent="0.3">
      <c r="A581" s="67" t="s">
        <v>1485</v>
      </c>
      <c r="B581" s="67" t="s">
        <v>1486</v>
      </c>
      <c r="C581" s="69">
        <v>11513084</v>
      </c>
      <c r="D581" s="13"/>
      <c r="E581" s="13"/>
      <c r="F581" s="13">
        <v>2.1784400000000002</v>
      </c>
      <c r="G581" s="13"/>
      <c r="H581" s="13"/>
      <c r="I581" s="13">
        <v>1.5632900000000001</v>
      </c>
      <c r="J581" s="13"/>
      <c r="K581" s="13"/>
      <c r="L581" s="13">
        <v>1.55385</v>
      </c>
      <c r="M581" s="13"/>
      <c r="N581" s="13"/>
      <c r="O581" s="13">
        <v>1.5501799999999999</v>
      </c>
      <c r="P581" s="13"/>
    </row>
    <row r="582" spans="1:16" x14ac:dyDescent="0.3">
      <c r="A582" s="67" t="s">
        <v>1549</v>
      </c>
      <c r="B582" s="67" t="s">
        <v>1550</v>
      </c>
      <c r="C582" s="69">
        <v>11461962</v>
      </c>
      <c r="D582" s="13"/>
      <c r="E582" s="13"/>
      <c r="F582" s="13">
        <v>2.7244999999999999</v>
      </c>
      <c r="G582" s="13">
        <v>2.6848999999999998</v>
      </c>
      <c r="H582" s="13">
        <v>2.7043599999999999</v>
      </c>
      <c r="I582" s="13">
        <v>2.3517899999999998</v>
      </c>
      <c r="J582" s="13">
        <v>2.2743600000000002</v>
      </c>
      <c r="K582" s="13">
        <v>2.53911</v>
      </c>
      <c r="L582" s="13">
        <v>2.63375</v>
      </c>
      <c r="M582" s="13">
        <v>2.8477600000000001</v>
      </c>
      <c r="N582" s="13">
        <v>2.9353500000000001</v>
      </c>
      <c r="O582" s="13">
        <v>3.2237800000000001</v>
      </c>
      <c r="P582" s="13">
        <v>3.5163199999999999</v>
      </c>
    </row>
    <row r="583" spans="1:16" x14ac:dyDescent="0.3">
      <c r="A583" s="67" t="s">
        <v>1477</v>
      </c>
      <c r="B583" s="67" t="s">
        <v>1478</v>
      </c>
      <c r="C583" s="69">
        <v>11456106</v>
      </c>
      <c r="D583" s="13">
        <v>0.67900000000000005</v>
      </c>
      <c r="E583" s="13">
        <v>0.73772000000000004</v>
      </c>
      <c r="F583" s="13">
        <v>0.68157000000000001</v>
      </c>
      <c r="G583" s="13">
        <v>0.66132999999999997</v>
      </c>
      <c r="H583" s="13">
        <v>0.6653</v>
      </c>
      <c r="I583" s="13">
        <v>0.56827000000000005</v>
      </c>
      <c r="J583" s="13">
        <v>0.54161000000000004</v>
      </c>
      <c r="K583" s="13">
        <v>0.61245000000000005</v>
      </c>
      <c r="L583" s="13">
        <v>0.63539999999999996</v>
      </c>
      <c r="M583" s="13">
        <v>0.70209999999999995</v>
      </c>
      <c r="N583" s="13">
        <v>0.74404000000000003</v>
      </c>
      <c r="O583" s="13">
        <v>0.83242000000000005</v>
      </c>
      <c r="P583" s="13">
        <v>0.90819000000000005</v>
      </c>
    </row>
    <row r="584" spans="1:16" x14ac:dyDescent="0.3">
      <c r="A584" s="67" t="s">
        <v>1624</v>
      </c>
      <c r="B584" s="67" t="s">
        <v>1625</v>
      </c>
      <c r="C584" s="69">
        <v>11303032</v>
      </c>
      <c r="D584" s="13"/>
      <c r="E584" s="13"/>
      <c r="F584" s="13">
        <v>0.62814000000000003</v>
      </c>
      <c r="G584" s="13">
        <v>0.60414000000000001</v>
      </c>
      <c r="H584" s="13">
        <v>0.55871000000000004</v>
      </c>
      <c r="I584" s="13">
        <v>0.46223999999999998</v>
      </c>
      <c r="J584" s="13">
        <v>0.36324000000000001</v>
      </c>
      <c r="K584" s="13">
        <v>0.41516999999999998</v>
      </c>
      <c r="L584" s="13">
        <v>0.43170999999999998</v>
      </c>
      <c r="M584" s="13">
        <v>0.47667999999999999</v>
      </c>
      <c r="N584" s="13">
        <v>0.48032000000000002</v>
      </c>
      <c r="O584" s="13">
        <v>0.52595000000000003</v>
      </c>
      <c r="P584" s="13">
        <v>0.55081999999999998</v>
      </c>
    </row>
    <row r="585" spans="1:16" x14ac:dyDescent="0.3">
      <c r="A585" s="67" t="s">
        <v>1453</v>
      </c>
      <c r="B585" s="67" t="s">
        <v>1454</v>
      </c>
      <c r="C585" s="69">
        <v>11296462</v>
      </c>
      <c r="D585" s="13">
        <v>0.11497</v>
      </c>
      <c r="E585" s="13">
        <v>0.1275</v>
      </c>
      <c r="F585" s="13">
        <v>0.11860999999999999</v>
      </c>
      <c r="G585" s="13">
        <v>0.11627999999999999</v>
      </c>
      <c r="H585" s="13">
        <v>0.1181</v>
      </c>
      <c r="I585" s="13">
        <v>9.9180000000000004E-2</v>
      </c>
      <c r="J585" s="13">
        <v>9.6879999999999994E-2</v>
      </c>
      <c r="K585" s="13">
        <v>0.11015</v>
      </c>
      <c r="L585" s="13">
        <v>0.11593000000000001</v>
      </c>
      <c r="M585" s="13">
        <v>0.13124</v>
      </c>
      <c r="N585" s="13">
        <v>0.13502</v>
      </c>
      <c r="O585" s="13">
        <v>0.14940000000000001</v>
      </c>
      <c r="P585" s="13">
        <v>0.16936000000000001</v>
      </c>
    </row>
    <row r="586" spans="1:16" x14ac:dyDescent="0.3">
      <c r="A586" s="67" t="s">
        <v>4790</v>
      </c>
      <c r="B586" s="67" t="s">
        <v>4791</v>
      </c>
      <c r="C586" s="69">
        <v>11205600</v>
      </c>
      <c r="D586" s="13"/>
      <c r="E586" s="13">
        <v>3.22113</v>
      </c>
      <c r="F586" s="13">
        <v>3.2647400000000002</v>
      </c>
      <c r="G586" s="13">
        <v>3.28776</v>
      </c>
      <c r="H586" s="13">
        <v>3.41506</v>
      </c>
      <c r="I586" s="13">
        <v>2.7666900000000001</v>
      </c>
      <c r="J586" s="13">
        <v>2.5904500000000001</v>
      </c>
      <c r="K586" s="13">
        <v>2.8444400000000001</v>
      </c>
      <c r="L586" s="13">
        <v>2.5554800000000002</v>
      </c>
      <c r="M586" s="13"/>
      <c r="N586" s="13"/>
      <c r="O586" s="13"/>
      <c r="P586" s="13"/>
    </row>
    <row r="587" spans="1:16" x14ac:dyDescent="0.3">
      <c r="A587" s="67" t="s">
        <v>1355</v>
      </c>
      <c r="B587" s="67" t="s">
        <v>1356</v>
      </c>
      <c r="C587" s="69">
        <v>11201600</v>
      </c>
      <c r="D587" s="13"/>
      <c r="E587" s="13">
        <v>1.34032</v>
      </c>
      <c r="F587" s="13">
        <v>1.67944</v>
      </c>
      <c r="G587" s="13">
        <v>1.6024499999999999</v>
      </c>
      <c r="H587" s="13">
        <v>1.64497</v>
      </c>
      <c r="I587" s="13"/>
      <c r="J587" s="13">
        <v>1.26423</v>
      </c>
      <c r="K587" s="13">
        <v>1.4213199999999999</v>
      </c>
      <c r="L587" s="13">
        <v>1.45173</v>
      </c>
      <c r="M587" s="13">
        <v>1.5799799999999999</v>
      </c>
      <c r="N587" s="13">
        <v>1.5829</v>
      </c>
      <c r="O587" s="13">
        <v>1.7546600000000001</v>
      </c>
      <c r="P587" s="13">
        <v>1.83962</v>
      </c>
    </row>
    <row r="588" spans="1:16" x14ac:dyDescent="0.3">
      <c r="A588" s="67" t="s">
        <v>1451</v>
      </c>
      <c r="B588" s="67" t="s">
        <v>1452</v>
      </c>
      <c r="C588" s="69">
        <v>11145183</v>
      </c>
      <c r="D588" s="13"/>
      <c r="E588" s="13"/>
      <c r="F588" s="13"/>
      <c r="G588" s="13"/>
      <c r="H588" s="13"/>
      <c r="I588" s="13"/>
      <c r="J588" s="13"/>
      <c r="K588" s="13"/>
      <c r="L588" s="13"/>
      <c r="M588" s="13"/>
      <c r="N588" s="13"/>
      <c r="O588" s="13"/>
      <c r="P588" s="13"/>
    </row>
    <row r="589" spans="1:16" x14ac:dyDescent="0.3">
      <c r="A589" s="67" t="s">
        <v>1421</v>
      </c>
      <c r="B589" s="67" t="s">
        <v>1422</v>
      </c>
      <c r="C589" s="69">
        <v>11142000</v>
      </c>
      <c r="D589" s="13"/>
      <c r="E589" s="13"/>
      <c r="F589" s="13"/>
      <c r="G589" s="13">
        <v>0.21437999999999999</v>
      </c>
      <c r="H589" s="13">
        <v>0.22192999999999999</v>
      </c>
      <c r="I589" s="13">
        <v>0.18336</v>
      </c>
      <c r="J589" s="13">
        <v>0.17643</v>
      </c>
      <c r="K589" s="13">
        <v>0.20583000000000001</v>
      </c>
      <c r="L589" s="13"/>
      <c r="M589" s="13">
        <v>0.25220999999999999</v>
      </c>
      <c r="N589" s="13"/>
      <c r="O589" s="13"/>
      <c r="P589" s="13">
        <v>0.33744000000000002</v>
      </c>
    </row>
    <row r="590" spans="1:16" x14ac:dyDescent="0.3">
      <c r="A590" s="67" t="s">
        <v>1594</v>
      </c>
      <c r="B590" s="67" t="s">
        <v>1595</v>
      </c>
      <c r="C590" s="69">
        <v>11130413</v>
      </c>
      <c r="D590" s="13"/>
      <c r="E590" s="13"/>
      <c r="F590" s="13"/>
      <c r="G590" s="13">
        <v>0.35694999999999999</v>
      </c>
      <c r="H590" s="13"/>
      <c r="I590" s="13"/>
      <c r="J590" s="13">
        <v>0.29033999999999999</v>
      </c>
      <c r="K590" s="13"/>
      <c r="L590" s="13"/>
      <c r="M590" s="13">
        <v>0.24697</v>
      </c>
      <c r="N590" s="13"/>
      <c r="O590" s="13"/>
      <c r="P590" s="13">
        <v>0.32100000000000001</v>
      </c>
    </row>
    <row r="591" spans="1:16" x14ac:dyDescent="0.3">
      <c r="A591" s="67" t="s">
        <v>1278</v>
      </c>
      <c r="B591" s="67" t="s">
        <v>1279</v>
      </c>
      <c r="C591" s="69">
        <v>11076122</v>
      </c>
      <c r="D591" s="13">
        <v>1.66018</v>
      </c>
      <c r="E591" s="13">
        <v>1.9072499999999999</v>
      </c>
      <c r="F591" s="13">
        <v>1.7743</v>
      </c>
      <c r="G591" s="13">
        <v>1.6773</v>
      </c>
      <c r="H591" s="13">
        <v>1.67397</v>
      </c>
      <c r="I591" s="13">
        <v>1.32765</v>
      </c>
      <c r="J591" s="13">
        <v>1.22611</v>
      </c>
      <c r="K591" s="13">
        <v>1.34433</v>
      </c>
      <c r="L591" s="13">
        <v>1.31443</v>
      </c>
      <c r="M591" s="13">
        <v>1.5183</v>
      </c>
      <c r="N591" s="13">
        <v>1.6637500000000001</v>
      </c>
      <c r="O591" s="13">
        <v>1.7794700000000001</v>
      </c>
      <c r="P591" s="13">
        <v>1.9371</v>
      </c>
    </row>
    <row r="592" spans="1:16" x14ac:dyDescent="0.3">
      <c r="A592" s="67" t="s">
        <v>4792</v>
      </c>
      <c r="B592" s="67" t="s">
        <v>4793</v>
      </c>
      <c r="C592" s="69">
        <v>11074505</v>
      </c>
      <c r="D592" s="13"/>
      <c r="E592" s="13"/>
      <c r="F592" s="13"/>
      <c r="G592" s="13"/>
      <c r="H592" s="13"/>
      <c r="I592" s="13"/>
      <c r="J592" s="13"/>
      <c r="K592" s="13"/>
      <c r="L592" s="13"/>
      <c r="M592" s="13">
        <v>1.9700899999999999</v>
      </c>
      <c r="N592" s="13"/>
      <c r="O592" s="13"/>
      <c r="P592" s="13"/>
    </row>
    <row r="593" spans="1:16" x14ac:dyDescent="0.3">
      <c r="A593" s="67" t="s">
        <v>1445</v>
      </c>
      <c r="B593" s="67" t="s">
        <v>1446</v>
      </c>
      <c r="C593" s="69">
        <v>11071050</v>
      </c>
      <c r="D593" s="13">
        <v>2.3317999999999999</v>
      </c>
      <c r="E593" s="13">
        <v>2.5217100000000001</v>
      </c>
      <c r="F593" s="13">
        <v>2.31549</v>
      </c>
      <c r="G593" s="13">
        <v>2.2726199999999999</v>
      </c>
      <c r="H593" s="13">
        <v>2.3328600000000002</v>
      </c>
      <c r="I593" s="13">
        <v>2.0513599999999999</v>
      </c>
      <c r="J593" s="13">
        <v>1.9760599999999999</v>
      </c>
      <c r="K593" s="13"/>
      <c r="L593" s="13">
        <v>2.2484899999999999</v>
      </c>
      <c r="M593" s="13">
        <v>2.45899</v>
      </c>
      <c r="N593" s="13">
        <v>2.5362399999999998</v>
      </c>
      <c r="O593" s="13">
        <v>2.7526199999999998</v>
      </c>
      <c r="P593" s="13">
        <v>3.0423800000000001</v>
      </c>
    </row>
    <row r="594" spans="1:16" x14ac:dyDescent="0.3">
      <c r="A594" s="67" t="s">
        <v>1557</v>
      </c>
      <c r="B594" s="67" t="s">
        <v>1558</v>
      </c>
      <c r="C594" s="69">
        <v>11043302</v>
      </c>
      <c r="D594" s="13">
        <v>0.12673000000000001</v>
      </c>
      <c r="E594" s="13">
        <v>0.13247999999999999</v>
      </c>
      <c r="F594" s="13">
        <v>0.12964999999999999</v>
      </c>
      <c r="G594" s="13">
        <v>0.12558</v>
      </c>
      <c r="H594" s="13">
        <v>0.12443</v>
      </c>
      <c r="I594" s="13">
        <v>9.4600000000000004E-2</v>
      </c>
      <c r="J594" s="13">
        <v>9.2329999999999995E-2</v>
      </c>
      <c r="K594" s="13">
        <v>0.10374</v>
      </c>
      <c r="L594" s="13">
        <v>0.1114</v>
      </c>
      <c r="M594" s="13">
        <v>0.12436</v>
      </c>
      <c r="N594" s="13">
        <v>0.13203999999999999</v>
      </c>
      <c r="O594" s="13">
        <v>0.14599000000000001</v>
      </c>
      <c r="P594" s="13">
        <v>0.17224</v>
      </c>
    </row>
    <row r="595" spans="1:16" x14ac:dyDescent="0.3">
      <c r="A595" s="67" t="s">
        <v>1511</v>
      </c>
      <c r="B595" s="67" t="s">
        <v>1512</v>
      </c>
      <c r="C595" s="69">
        <v>11019800</v>
      </c>
      <c r="D595" s="13">
        <v>8.5290000000000005E-2</v>
      </c>
      <c r="E595" s="13"/>
      <c r="F595" s="13"/>
      <c r="G595" s="13">
        <v>8.5099999999999995E-2</v>
      </c>
      <c r="H595" s="13"/>
      <c r="I595" s="13"/>
      <c r="J595" s="13">
        <v>7.2739999999999999E-2</v>
      </c>
      <c r="K595" s="13"/>
      <c r="L595" s="13"/>
      <c r="M595" s="13">
        <v>9.6729999999999997E-2</v>
      </c>
      <c r="N595" s="13"/>
      <c r="O595" s="13"/>
      <c r="P595" s="13">
        <v>0.12389</v>
      </c>
    </row>
    <row r="596" spans="1:16" x14ac:dyDescent="0.3">
      <c r="A596" s="67" t="s">
        <v>1531</v>
      </c>
      <c r="B596" s="67" t="s">
        <v>1532</v>
      </c>
      <c r="C596" s="69">
        <v>10928657</v>
      </c>
      <c r="D596" s="13">
        <v>0.57321999999999995</v>
      </c>
      <c r="E596" s="13">
        <v>0.66149999999999998</v>
      </c>
      <c r="F596" s="13"/>
      <c r="G596" s="13">
        <v>0.62107999999999997</v>
      </c>
      <c r="H596" s="13">
        <v>0.55193999999999999</v>
      </c>
      <c r="I596" s="13">
        <v>0.46081</v>
      </c>
      <c r="J596" s="13">
        <v>0.46063999999999999</v>
      </c>
      <c r="K596" s="13">
        <v>0.41653000000000001</v>
      </c>
      <c r="L596" s="13">
        <v>0.44024999999999997</v>
      </c>
      <c r="M596" s="13">
        <v>0.47859000000000002</v>
      </c>
      <c r="N596" s="13">
        <v>0.42020999999999997</v>
      </c>
      <c r="O596" s="13">
        <v>0.45961999999999997</v>
      </c>
      <c r="P596" s="13">
        <v>0.50893999999999995</v>
      </c>
    </row>
    <row r="597" spans="1:16" x14ac:dyDescent="0.3">
      <c r="A597" s="67" t="s">
        <v>1551</v>
      </c>
      <c r="B597" s="67" t="s">
        <v>1552</v>
      </c>
      <c r="C597" s="69">
        <v>10927965</v>
      </c>
      <c r="D597" s="13">
        <v>2.72011</v>
      </c>
      <c r="E597" s="13">
        <v>2.95458</v>
      </c>
      <c r="F597" s="13">
        <v>2.7513299999999998</v>
      </c>
      <c r="G597" s="13">
        <v>2.6960500000000001</v>
      </c>
      <c r="H597" s="13">
        <v>2.7285499999999998</v>
      </c>
      <c r="I597" s="13">
        <v>2.3957700000000002</v>
      </c>
      <c r="J597" s="13">
        <v>2.3093300000000001</v>
      </c>
      <c r="K597" s="13">
        <v>2.56372</v>
      </c>
      <c r="L597" s="13">
        <v>2.6519499999999998</v>
      </c>
      <c r="M597" s="13">
        <v>2.8702200000000002</v>
      </c>
      <c r="N597" s="13">
        <v>2.9399000000000002</v>
      </c>
      <c r="O597" s="13">
        <v>3.1876500000000001</v>
      </c>
      <c r="P597" s="13">
        <v>3.50414</v>
      </c>
    </row>
    <row r="598" spans="1:16" x14ac:dyDescent="0.3">
      <c r="A598" s="67" t="s">
        <v>1437</v>
      </c>
      <c r="B598" s="67" t="s">
        <v>1438</v>
      </c>
      <c r="C598" s="69">
        <v>10897912</v>
      </c>
      <c r="D598" s="13">
        <v>0.41453000000000001</v>
      </c>
      <c r="E598" s="13">
        <v>0.44613000000000003</v>
      </c>
      <c r="F598" s="13">
        <v>0.41071999999999997</v>
      </c>
      <c r="G598" s="13">
        <v>0.40042</v>
      </c>
      <c r="H598" s="13">
        <v>0.39923999999999998</v>
      </c>
      <c r="I598" s="13">
        <v>0.33621000000000001</v>
      </c>
      <c r="J598" s="13">
        <v>0.32582</v>
      </c>
      <c r="K598" s="13">
        <v>0.37162000000000001</v>
      </c>
      <c r="L598" s="13">
        <v>0.39172000000000001</v>
      </c>
      <c r="M598" s="13">
        <v>0.42584</v>
      </c>
      <c r="N598" s="13">
        <v>0.43972</v>
      </c>
      <c r="O598" s="13">
        <v>0.49772</v>
      </c>
      <c r="P598" s="13">
        <v>0.54508999999999996</v>
      </c>
    </row>
    <row r="599" spans="1:16" x14ac:dyDescent="0.3">
      <c r="A599" s="67" t="s">
        <v>1884</v>
      </c>
      <c r="B599" s="67" t="s">
        <v>1885</v>
      </c>
      <c r="C599" s="69">
        <v>10829562</v>
      </c>
      <c r="D599" s="13">
        <v>1.7592699999999999</v>
      </c>
      <c r="E599" s="13"/>
      <c r="F599" s="13"/>
      <c r="G599" s="13">
        <v>1.4105399999999999</v>
      </c>
      <c r="H599" s="13"/>
      <c r="I599" s="13"/>
      <c r="J599" s="13">
        <v>0.84560999999999997</v>
      </c>
      <c r="K599" s="13"/>
      <c r="L599" s="13"/>
      <c r="M599" s="13">
        <v>1.08684</v>
      </c>
      <c r="N599" s="13"/>
      <c r="O599" s="13"/>
      <c r="P599" s="13">
        <v>1.3281099999999999</v>
      </c>
    </row>
    <row r="600" spans="1:16" x14ac:dyDescent="0.3">
      <c r="A600" s="67" t="s">
        <v>1473</v>
      </c>
      <c r="B600" s="67" t="s">
        <v>1474</v>
      </c>
      <c r="C600" s="69">
        <v>10794957</v>
      </c>
      <c r="D600" s="13">
        <v>2.1568900000000002</v>
      </c>
      <c r="E600" s="13">
        <v>2.3482599999999998</v>
      </c>
      <c r="F600" s="13">
        <v>2.20234</v>
      </c>
      <c r="G600" s="13">
        <v>2.1543000000000001</v>
      </c>
      <c r="H600" s="13">
        <v>2.3274400000000002</v>
      </c>
      <c r="I600" s="13">
        <v>1.8930899999999999</v>
      </c>
      <c r="J600" s="13">
        <v>1.8295699999999999</v>
      </c>
      <c r="K600" s="13">
        <v>2.02833</v>
      </c>
      <c r="L600" s="13">
        <v>2.10825</v>
      </c>
      <c r="M600" s="13">
        <v>2.3103500000000001</v>
      </c>
      <c r="N600" s="13">
        <v>2.32125</v>
      </c>
      <c r="O600" s="13">
        <v>2.5106099999999998</v>
      </c>
      <c r="P600" s="13">
        <v>2.8003999999999998</v>
      </c>
    </row>
    <row r="601" spans="1:16" x14ac:dyDescent="0.3">
      <c r="A601" s="67" t="s">
        <v>1459</v>
      </c>
      <c r="B601" s="67" t="s">
        <v>1460</v>
      </c>
      <c r="C601" s="69">
        <v>10761476</v>
      </c>
      <c r="D601" s="13"/>
      <c r="E601" s="13"/>
      <c r="F601" s="13"/>
      <c r="G601" s="13"/>
      <c r="H601" s="13"/>
      <c r="I601" s="13"/>
      <c r="J601" s="13"/>
      <c r="K601" s="13"/>
      <c r="L601" s="13"/>
      <c r="M601" s="13"/>
      <c r="N601" s="13"/>
      <c r="O601" s="13"/>
      <c r="P601" s="13"/>
    </row>
    <row r="602" spans="1:16" x14ac:dyDescent="0.3">
      <c r="A602" s="67" t="s">
        <v>1704</v>
      </c>
      <c r="B602" s="67" t="s">
        <v>1705</v>
      </c>
      <c r="C602" s="69">
        <v>10731614</v>
      </c>
      <c r="D602" s="13"/>
      <c r="E602" s="13"/>
      <c r="F602" s="13"/>
      <c r="G602" s="13">
        <v>0.81555</v>
      </c>
      <c r="H602" s="13"/>
      <c r="I602" s="13"/>
      <c r="J602" s="13">
        <v>0.65200999999999998</v>
      </c>
      <c r="K602" s="13"/>
      <c r="L602" s="13"/>
      <c r="M602" s="13">
        <v>0.85997999999999997</v>
      </c>
      <c r="N602" s="13"/>
      <c r="O602" s="13"/>
      <c r="P602" s="13">
        <v>1.08338</v>
      </c>
    </row>
    <row r="603" spans="1:16" x14ac:dyDescent="0.3">
      <c r="A603" s="67" t="s">
        <v>1559</v>
      </c>
      <c r="B603" s="67" t="s">
        <v>1560</v>
      </c>
      <c r="C603" s="69">
        <v>10694657</v>
      </c>
      <c r="D603" s="13">
        <v>0.25772</v>
      </c>
      <c r="E603" s="13">
        <v>0.27496999999999999</v>
      </c>
      <c r="F603" s="13">
        <v>0.25419000000000003</v>
      </c>
      <c r="G603" s="13">
        <v>0.25097000000000003</v>
      </c>
      <c r="H603" s="13">
        <v>0.25087999999999999</v>
      </c>
      <c r="I603" s="13">
        <v>0.20954999999999999</v>
      </c>
      <c r="J603" s="13">
        <v>0.20735000000000001</v>
      </c>
      <c r="K603" s="13">
        <v>0.23688999999999999</v>
      </c>
      <c r="L603" s="13">
        <v>0.24635000000000001</v>
      </c>
      <c r="M603" s="13">
        <v>0.27428000000000002</v>
      </c>
      <c r="N603" s="13">
        <v>0.28598000000000001</v>
      </c>
      <c r="O603" s="13">
        <v>0.31142999999999998</v>
      </c>
      <c r="P603" s="13">
        <v>0.34797</v>
      </c>
    </row>
    <row r="604" spans="1:16" x14ac:dyDescent="0.3">
      <c r="A604" s="67" t="s">
        <v>1196</v>
      </c>
      <c r="B604" s="67" t="s">
        <v>1197</v>
      </c>
      <c r="C604" s="69">
        <v>10687378</v>
      </c>
      <c r="D604" s="13"/>
      <c r="E604" s="13"/>
      <c r="F604" s="13"/>
      <c r="G604" s="13"/>
      <c r="H604" s="13"/>
      <c r="I604" s="13">
        <v>9.357E-2</v>
      </c>
      <c r="J604" s="13"/>
      <c r="K604" s="13"/>
      <c r="L604" s="13"/>
      <c r="M604" s="13"/>
      <c r="N604" s="13"/>
      <c r="O604" s="13"/>
      <c r="P604" s="13"/>
    </row>
    <row r="605" spans="1:16" x14ac:dyDescent="0.3">
      <c r="A605" s="67" t="s">
        <v>2856</v>
      </c>
      <c r="B605" s="67" t="s">
        <v>2857</v>
      </c>
      <c r="C605" s="69">
        <v>10595544</v>
      </c>
      <c r="D605" s="13"/>
      <c r="E605" s="13">
        <v>0.67798999999999998</v>
      </c>
      <c r="F605" s="13">
        <v>0.63056000000000001</v>
      </c>
      <c r="G605" s="13">
        <v>0.62029000000000001</v>
      </c>
      <c r="H605" s="13">
        <v>0.62829999999999997</v>
      </c>
      <c r="I605" s="13">
        <v>0.31234000000000001</v>
      </c>
      <c r="J605" s="13">
        <v>0.29002</v>
      </c>
      <c r="K605" s="13">
        <v>0.23018</v>
      </c>
      <c r="L605" s="13">
        <v>0.19384999999999999</v>
      </c>
      <c r="M605" s="13">
        <v>8.8039999999999993E-2</v>
      </c>
      <c r="N605" s="13">
        <v>5.4019999999999999E-2</v>
      </c>
      <c r="O605" s="13">
        <v>5.851E-2</v>
      </c>
      <c r="P605" s="13"/>
    </row>
    <row r="606" spans="1:16" x14ac:dyDescent="0.3">
      <c r="A606" s="67" t="s">
        <v>1676</v>
      </c>
      <c r="B606" s="67" t="s">
        <v>1677</v>
      </c>
      <c r="C606" s="69">
        <v>10538373</v>
      </c>
      <c r="D606" s="13"/>
      <c r="E606" s="13">
        <v>9.7900000000000001E-2</v>
      </c>
      <c r="F606" s="13">
        <v>8.9319999999999997E-2</v>
      </c>
      <c r="G606" s="13">
        <v>8.77E-2</v>
      </c>
      <c r="H606" s="13">
        <v>7.9240000000000005E-2</v>
      </c>
      <c r="I606" s="13">
        <v>6.4670000000000005E-2</v>
      </c>
      <c r="J606" s="13">
        <v>6.5570000000000003E-2</v>
      </c>
      <c r="K606" s="13"/>
      <c r="L606" s="13">
        <v>6.4500000000000002E-2</v>
      </c>
      <c r="M606" s="13">
        <v>7.1739999999999998E-2</v>
      </c>
      <c r="N606" s="13">
        <v>7.3620000000000005E-2</v>
      </c>
      <c r="O606" s="13">
        <v>8.0909999999999996E-2</v>
      </c>
      <c r="P606" s="13">
        <v>9.4539999999999999E-2</v>
      </c>
    </row>
    <row r="607" spans="1:16" x14ac:dyDescent="0.3">
      <c r="A607" s="67" t="s">
        <v>1736</v>
      </c>
      <c r="B607" s="67" t="s">
        <v>1737</v>
      </c>
      <c r="C607" s="69">
        <v>10488094</v>
      </c>
      <c r="D607" s="13"/>
      <c r="E607" s="13"/>
      <c r="F607" s="13">
        <v>0.12049</v>
      </c>
      <c r="G607" s="13">
        <v>0.11325</v>
      </c>
      <c r="H607" s="13">
        <v>0.11107</v>
      </c>
      <c r="I607" s="13">
        <v>8.4199999999999997E-2</v>
      </c>
      <c r="J607" s="13">
        <v>7.9750000000000001E-2</v>
      </c>
      <c r="K607" s="13">
        <v>9.4049999999999995E-2</v>
      </c>
      <c r="L607" s="13">
        <v>9.9409999999999998E-2</v>
      </c>
      <c r="M607" s="13">
        <v>0.11101999999999999</v>
      </c>
      <c r="N607" s="13">
        <v>0.11672</v>
      </c>
      <c r="O607" s="13">
        <v>0.13039000000000001</v>
      </c>
      <c r="P607" s="13">
        <v>0.15179000000000001</v>
      </c>
    </row>
    <row r="608" spans="1:16" x14ac:dyDescent="0.3">
      <c r="A608" s="67" t="s">
        <v>1569</v>
      </c>
      <c r="B608" s="67" t="s">
        <v>1570</v>
      </c>
      <c r="C608" s="69">
        <v>10480685</v>
      </c>
      <c r="D608" s="13">
        <v>0.25739000000000001</v>
      </c>
      <c r="E608" s="13"/>
      <c r="F608" s="13"/>
      <c r="G608" s="13"/>
      <c r="H608" s="13"/>
      <c r="I608" s="13"/>
      <c r="J608" s="13">
        <v>0.20577999999999999</v>
      </c>
      <c r="K608" s="13"/>
      <c r="L608" s="13"/>
      <c r="M608" s="13">
        <v>0.27454000000000001</v>
      </c>
      <c r="N608" s="13"/>
      <c r="O608" s="13"/>
      <c r="P608" s="13">
        <v>0.35303000000000001</v>
      </c>
    </row>
    <row r="609" spans="1:16" x14ac:dyDescent="0.3">
      <c r="A609" s="67" t="s">
        <v>1596</v>
      </c>
      <c r="B609" s="67" t="s">
        <v>1597</v>
      </c>
      <c r="C609" s="69">
        <v>10476725</v>
      </c>
      <c r="D609" s="13"/>
      <c r="E609" s="13">
        <v>0.21571000000000001</v>
      </c>
      <c r="F609" s="13">
        <v>0.19733999999999999</v>
      </c>
      <c r="G609" s="13">
        <v>0.18790000000000001</v>
      </c>
      <c r="H609" s="13"/>
      <c r="I609" s="13">
        <v>0.14091000000000001</v>
      </c>
      <c r="J609" s="13">
        <v>0.1885</v>
      </c>
      <c r="K609" s="13">
        <v>0.18398</v>
      </c>
      <c r="L609" s="13">
        <v>0.17948</v>
      </c>
      <c r="M609" s="13">
        <v>0.18179000000000001</v>
      </c>
      <c r="N609" s="13">
        <v>0.18811</v>
      </c>
      <c r="O609" s="13">
        <v>0.29582999999999998</v>
      </c>
      <c r="P609" s="13">
        <v>0.39183000000000001</v>
      </c>
    </row>
    <row r="610" spans="1:16" x14ac:dyDescent="0.3">
      <c r="A610" s="67" t="s">
        <v>1469</v>
      </c>
      <c r="B610" s="67" t="s">
        <v>1470</v>
      </c>
      <c r="C610" s="69">
        <v>10379241</v>
      </c>
      <c r="D610" s="13"/>
      <c r="E610" s="13"/>
      <c r="F610" s="13"/>
      <c r="G610" s="13"/>
      <c r="H610" s="13"/>
      <c r="I610" s="13"/>
      <c r="J610" s="13"/>
      <c r="K610" s="13"/>
      <c r="L610" s="13"/>
      <c r="M610" s="13"/>
      <c r="N610" s="13"/>
      <c r="O610" s="13"/>
      <c r="P610" s="13"/>
    </row>
    <row r="611" spans="1:16" x14ac:dyDescent="0.3">
      <c r="A611" s="67" t="s">
        <v>4795</v>
      </c>
      <c r="B611" s="67" t="s">
        <v>4796</v>
      </c>
      <c r="C611" s="69">
        <v>10376130</v>
      </c>
      <c r="D611" s="13">
        <v>3.1274299999999999</v>
      </c>
      <c r="E611" s="13">
        <v>3.4653</v>
      </c>
      <c r="F611" s="13">
        <v>3.24356</v>
      </c>
      <c r="G611" s="13">
        <v>3.2861400000000001</v>
      </c>
      <c r="H611" s="13">
        <v>3.5045000000000002</v>
      </c>
      <c r="I611" s="13">
        <v>2.3073999999999999</v>
      </c>
      <c r="J611" s="13">
        <v>2.2750499999999998</v>
      </c>
      <c r="K611" s="13">
        <v>1.55785</v>
      </c>
      <c r="L611" s="13"/>
      <c r="M611" s="13"/>
      <c r="N611" s="13"/>
      <c r="O611" s="13"/>
      <c r="P611" s="13"/>
    </row>
    <row r="612" spans="1:16" x14ac:dyDescent="0.3">
      <c r="A612" s="67" t="s">
        <v>1539</v>
      </c>
      <c r="B612" s="67" t="s">
        <v>1540</v>
      </c>
      <c r="C612" s="69">
        <v>10318218</v>
      </c>
      <c r="D612" s="13">
        <v>8.0699999999999994E-2</v>
      </c>
      <c r="E612" s="13"/>
      <c r="F612" s="13"/>
      <c r="G612" s="13">
        <v>8.0759999999999998E-2</v>
      </c>
      <c r="H612" s="13"/>
      <c r="I612" s="13"/>
      <c r="J612" s="13">
        <v>6.8870000000000001E-2</v>
      </c>
      <c r="K612" s="13"/>
      <c r="L612" s="13"/>
      <c r="M612" s="13">
        <v>9.221E-2</v>
      </c>
      <c r="N612" s="13"/>
      <c r="O612" s="13"/>
      <c r="P612" s="13">
        <v>0.11796</v>
      </c>
    </row>
    <row r="613" spans="1:16" x14ac:dyDescent="0.3">
      <c r="A613" s="67" t="s">
        <v>1323</v>
      </c>
      <c r="B613" s="67" t="s">
        <v>1324</v>
      </c>
      <c r="C613" s="69">
        <v>10233262</v>
      </c>
      <c r="D613" s="13"/>
      <c r="E613" s="13">
        <v>1.3211299999999999</v>
      </c>
      <c r="F613" s="13">
        <v>1.9129</v>
      </c>
      <c r="G613" s="13">
        <v>1.8345</v>
      </c>
      <c r="H613" s="13">
        <v>1.8460700000000001</v>
      </c>
      <c r="I613" s="13">
        <v>1.4963</v>
      </c>
      <c r="J613" s="13">
        <v>1.4674799999999999</v>
      </c>
      <c r="K613" s="13">
        <v>1.6629</v>
      </c>
      <c r="L613" s="13">
        <v>1.73471</v>
      </c>
      <c r="M613" s="13">
        <v>1.91005</v>
      </c>
      <c r="N613" s="13">
        <v>2.2606700000000002</v>
      </c>
      <c r="O613" s="13">
        <v>2.4510700000000001</v>
      </c>
      <c r="P613" s="13">
        <v>2.6971099999999999</v>
      </c>
    </row>
    <row r="614" spans="1:16" x14ac:dyDescent="0.3">
      <c r="A614" s="67" t="s">
        <v>1125</v>
      </c>
      <c r="B614" s="67" t="s">
        <v>1126</v>
      </c>
      <c r="C614" s="69">
        <v>10104476</v>
      </c>
      <c r="D614" s="13"/>
      <c r="E614" s="13"/>
      <c r="F614" s="13"/>
      <c r="G614" s="13"/>
      <c r="H614" s="13"/>
      <c r="I614" s="13"/>
      <c r="J614" s="13"/>
      <c r="K614" s="13"/>
      <c r="L614" s="13"/>
      <c r="M614" s="13"/>
      <c r="N614" s="13">
        <v>0.83218000000000003</v>
      </c>
      <c r="O614" s="13"/>
      <c r="P614" s="13"/>
    </row>
    <row r="615" spans="1:16" x14ac:dyDescent="0.3">
      <c r="A615" s="67" t="s">
        <v>1441</v>
      </c>
      <c r="B615" s="67" t="s">
        <v>1442</v>
      </c>
      <c r="C615" s="69">
        <v>10079183</v>
      </c>
      <c r="D615" s="13">
        <v>2.7246999999999999</v>
      </c>
      <c r="E615" s="13">
        <v>2.91614</v>
      </c>
      <c r="F615" s="13">
        <v>2.7546400000000002</v>
      </c>
      <c r="G615" s="13">
        <v>2.6749000000000001</v>
      </c>
      <c r="H615" s="13">
        <v>2.8381099999999999</v>
      </c>
      <c r="I615" s="13">
        <v>2.4245399999999999</v>
      </c>
      <c r="J615" s="13">
        <v>2.9016999999999999</v>
      </c>
      <c r="K615" s="13">
        <v>3.1496</v>
      </c>
      <c r="L615" s="13">
        <v>3.3427099999999998</v>
      </c>
      <c r="M615" s="13">
        <v>3.5998600000000001</v>
      </c>
      <c r="N615" s="13">
        <v>3.5643400000000001</v>
      </c>
      <c r="O615" s="13">
        <v>3.45634</v>
      </c>
      <c r="P615" s="13">
        <v>4.1113</v>
      </c>
    </row>
    <row r="616" spans="1:16" x14ac:dyDescent="0.3">
      <c r="A616" s="67" t="s">
        <v>1339</v>
      </c>
      <c r="B616" s="67" t="s">
        <v>1340</v>
      </c>
      <c r="C616" s="69">
        <v>10051863</v>
      </c>
      <c r="D616" s="13">
        <v>0.25788</v>
      </c>
      <c r="E616" s="13">
        <v>0.27350000000000002</v>
      </c>
      <c r="F616" s="13">
        <v>0.25201000000000001</v>
      </c>
      <c r="G616" s="13">
        <v>0.24643000000000001</v>
      </c>
      <c r="H616" s="13">
        <v>0.25129000000000001</v>
      </c>
      <c r="I616" s="13">
        <v>0.20735000000000001</v>
      </c>
      <c r="J616" s="13">
        <v>0.20641000000000001</v>
      </c>
      <c r="K616" s="13">
        <v>0.23635</v>
      </c>
      <c r="L616" s="13">
        <v>0.24723999999999999</v>
      </c>
      <c r="M616" s="13">
        <v>0.27277000000000001</v>
      </c>
      <c r="N616" s="13">
        <v>0.28582000000000002</v>
      </c>
      <c r="O616" s="13">
        <v>0.31589</v>
      </c>
      <c r="P616" s="13">
        <v>0.35335</v>
      </c>
    </row>
    <row r="617" spans="1:16" x14ac:dyDescent="0.3">
      <c r="A617" s="67" t="s">
        <v>1652</v>
      </c>
      <c r="B617" s="67" t="s">
        <v>1653</v>
      </c>
      <c r="C617" s="69">
        <v>10020777</v>
      </c>
      <c r="D617" s="13">
        <v>4.1063700000000001</v>
      </c>
      <c r="E617" s="13">
        <v>4.3905900000000004</v>
      </c>
      <c r="F617" s="13">
        <v>4.0381499999999999</v>
      </c>
      <c r="G617" s="13">
        <v>3.8434599999999999</v>
      </c>
      <c r="H617" s="13">
        <v>3.6732100000000001</v>
      </c>
      <c r="I617" s="13">
        <v>2.4546600000000001</v>
      </c>
      <c r="J617" s="13">
        <v>2.3777400000000002</v>
      </c>
      <c r="K617" s="13">
        <v>2.6672899999999999</v>
      </c>
      <c r="L617" s="13">
        <v>2.7571099999999999</v>
      </c>
      <c r="M617" s="13">
        <v>2.94929</v>
      </c>
      <c r="N617" s="13">
        <v>2.9861800000000001</v>
      </c>
      <c r="O617" s="13">
        <v>3.19414</v>
      </c>
      <c r="P617" s="13">
        <v>3.8317800000000002</v>
      </c>
    </row>
    <row r="618" spans="1:16" x14ac:dyDescent="0.3">
      <c r="A618" s="67" t="s">
        <v>1483</v>
      </c>
      <c r="B618" s="67" t="s">
        <v>1484</v>
      </c>
      <c r="C618" s="69">
        <v>9977405</v>
      </c>
      <c r="D618" s="13"/>
      <c r="E618" s="13"/>
      <c r="F618" s="13"/>
      <c r="G618" s="13"/>
      <c r="H618" s="13"/>
      <c r="I618" s="13"/>
      <c r="J618" s="13"/>
      <c r="K618" s="13"/>
      <c r="L618" s="13"/>
      <c r="M618" s="13"/>
      <c r="N618" s="13"/>
      <c r="O618" s="13"/>
      <c r="P618" s="13"/>
    </row>
    <row r="619" spans="1:16" x14ac:dyDescent="0.3">
      <c r="A619" s="67" t="s">
        <v>1294</v>
      </c>
      <c r="B619" s="67" t="s">
        <v>1295</v>
      </c>
      <c r="C619" s="69">
        <v>9912168</v>
      </c>
      <c r="D619" s="13"/>
      <c r="E619" s="13">
        <v>2.5959699999999999</v>
      </c>
      <c r="F619" s="13">
        <v>2.59457</v>
      </c>
      <c r="G619" s="13">
        <v>2.4513099999999999</v>
      </c>
      <c r="H619" s="13">
        <v>2.5556899999999998</v>
      </c>
      <c r="I619" s="13">
        <v>2.4047800000000001</v>
      </c>
      <c r="J619" s="13">
        <v>2.4669099999999999</v>
      </c>
      <c r="K619" s="13">
        <v>2.5888900000000001</v>
      </c>
      <c r="L619" s="13">
        <v>2.8157199999999998</v>
      </c>
      <c r="M619" s="13">
        <v>2.8652899999999999</v>
      </c>
      <c r="N619" s="13">
        <v>2.9330699999999998</v>
      </c>
      <c r="O619" s="13">
        <v>3.1394799999999998</v>
      </c>
      <c r="P619" s="13">
        <v>3.88896</v>
      </c>
    </row>
    <row r="620" spans="1:16" x14ac:dyDescent="0.3">
      <c r="A620" s="67" t="s">
        <v>1521</v>
      </c>
      <c r="B620" s="67" t="s">
        <v>1522</v>
      </c>
      <c r="C620" s="69">
        <v>9869653</v>
      </c>
      <c r="D620" s="13"/>
      <c r="E620" s="13">
        <v>1.53803</v>
      </c>
      <c r="F620" s="13">
        <v>1.42519</v>
      </c>
      <c r="G620" s="13">
        <v>1.41279</v>
      </c>
      <c r="H620" s="13">
        <v>1.4636899999999999</v>
      </c>
      <c r="I620" s="13">
        <v>1.1683699999999999</v>
      </c>
      <c r="J620" s="13">
        <v>1.17791</v>
      </c>
      <c r="K620" s="13">
        <v>1.24</v>
      </c>
      <c r="L620" s="13">
        <v>1.30199</v>
      </c>
      <c r="M620" s="13">
        <v>1.4235500000000001</v>
      </c>
      <c r="N620" s="13">
        <v>1.40456</v>
      </c>
      <c r="O620" s="13">
        <v>1.61097</v>
      </c>
      <c r="P620" s="13">
        <v>1.70305</v>
      </c>
    </row>
    <row r="621" spans="1:16" x14ac:dyDescent="0.3">
      <c r="A621" s="67" t="s">
        <v>1487</v>
      </c>
      <c r="B621" s="67" t="s">
        <v>1488</v>
      </c>
      <c r="C621" s="69">
        <v>9864513</v>
      </c>
      <c r="D621" s="13">
        <v>2.7359800000000001</v>
      </c>
      <c r="E621" s="13">
        <v>2.9622199999999999</v>
      </c>
      <c r="F621" s="13">
        <v>2.71258</v>
      </c>
      <c r="G621" s="13">
        <v>2.6123500000000002</v>
      </c>
      <c r="H621" s="13">
        <v>2.6507900000000002</v>
      </c>
      <c r="I621" s="13">
        <v>2.2319100000000001</v>
      </c>
      <c r="J621" s="13">
        <v>2.3080099999999999</v>
      </c>
      <c r="K621" s="13">
        <v>2.53295</v>
      </c>
      <c r="L621" s="13">
        <v>2.6446700000000001</v>
      </c>
      <c r="M621" s="13">
        <v>2.89242</v>
      </c>
      <c r="N621" s="13">
        <v>2.9520400000000002</v>
      </c>
      <c r="O621" s="13">
        <v>3.4372199999999999</v>
      </c>
      <c r="P621" s="13">
        <v>3.2562500000000001</v>
      </c>
    </row>
    <row r="622" spans="1:16" x14ac:dyDescent="0.3">
      <c r="A622" s="67" t="s">
        <v>2433</v>
      </c>
      <c r="B622" s="67" t="s">
        <v>2434</v>
      </c>
      <c r="C622" s="69">
        <v>9861210</v>
      </c>
      <c r="D622" s="13"/>
      <c r="E622" s="13">
        <v>0.17802999999999999</v>
      </c>
      <c r="F622" s="13">
        <v>0.16134000000000001</v>
      </c>
      <c r="G622" s="13">
        <v>0.15422</v>
      </c>
      <c r="H622" s="13">
        <v>0.15049999999999999</v>
      </c>
      <c r="I622" s="13">
        <v>0.12839</v>
      </c>
      <c r="J622" s="13">
        <v>0.12128</v>
      </c>
      <c r="K622" s="13">
        <v>0.13471</v>
      </c>
      <c r="L622" s="13">
        <v>9.1649999999999995E-2</v>
      </c>
      <c r="M622" s="13">
        <v>3.3149999999999999E-2</v>
      </c>
      <c r="N622" s="13">
        <v>3.3730000000000003E-2</v>
      </c>
      <c r="O622" s="13">
        <v>3.662E-2</v>
      </c>
      <c r="P622" s="13">
        <v>4.0489999999999998E-2</v>
      </c>
    </row>
    <row r="623" spans="1:16" x14ac:dyDescent="0.3">
      <c r="A623" s="67" t="s">
        <v>1529</v>
      </c>
      <c r="B623" s="67" t="s">
        <v>1530</v>
      </c>
      <c r="C623" s="69">
        <v>9797062</v>
      </c>
      <c r="D623" s="13">
        <v>6.1749999999999999E-2</v>
      </c>
      <c r="E623" s="13"/>
      <c r="F623" s="13"/>
      <c r="G623" s="13">
        <v>6.2190000000000002E-2</v>
      </c>
      <c r="H623" s="13"/>
      <c r="I623" s="13"/>
      <c r="J623" s="13">
        <v>5.1819999999999998E-2</v>
      </c>
      <c r="K623" s="13"/>
      <c r="L623" s="13"/>
      <c r="M623" s="13">
        <v>7.0879999999999999E-2</v>
      </c>
      <c r="N623" s="13"/>
      <c r="O623" s="13"/>
      <c r="P623" s="13">
        <v>8.9469999999999994E-2</v>
      </c>
    </row>
    <row r="624" spans="1:16" x14ac:dyDescent="0.3">
      <c r="A624" s="67" t="s">
        <v>1874</v>
      </c>
      <c r="B624" s="67" t="s">
        <v>1875</v>
      </c>
      <c r="C624" s="69">
        <v>9787181</v>
      </c>
      <c r="D624" s="13"/>
      <c r="E624" s="13">
        <v>1.65839</v>
      </c>
      <c r="F624" s="13">
        <v>1.49712</v>
      </c>
      <c r="G624" s="13">
        <v>1.3973</v>
      </c>
      <c r="H624" s="13">
        <v>1.1735899999999999</v>
      </c>
      <c r="I624" s="13">
        <v>0.85670999999999997</v>
      </c>
      <c r="J624" s="13">
        <v>0.84260000000000002</v>
      </c>
      <c r="K624" s="13">
        <v>0.93679999999999997</v>
      </c>
      <c r="L624" s="13">
        <v>0.97609000000000001</v>
      </c>
      <c r="M624" s="13">
        <v>1.09483</v>
      </c>
      <c r="N624" s="13">
        <v>1.13758</v>
      </c>
      <c r="O624" s="13">
        <v>1.2461100000000001</v>
      </c>
      <c r="P624" s="13">
        <v>1.34056</v>
      </c>
    </row>
    <row r="625" spans="1:16" x14ac:dyDescent="0.3">
      <c r="A625" s="67" t="s">
        <v>1732</v>
      </c>
      <c r="B625" s="67" t="s">
        <v>1733</v>
      </c>
      <c r="C625" s="69">
        <v>9783928</v>
      </c>
      <c r="D625" s="13"/>
      <c r="E625" s="13">
        <v>1.30945</v>
      </c>
      <c r="F625" s="13">
        <v>1.2125300000000001</v>
      </c>
      <c r="G625" s="13">
        <v>1.1911</v>
      </c>
      <c r="H625" s="13">
        <v>1.19323</v>
      </c>
      <c r="I625" s="13">
        <v>0.95772000000000002</v>
      </c>
      <c r="J625" s="13">
        <v>0.91108999999999996</v>
      </c>
      <c r="K625" s="13">
        <v>1.0466899999999999</v>
      </c>
      <c r="L625" s="13">
        <v>1.0941000000000001</v>
      </c>
      <c r="M625" s="13">
        <v>0.89807999999999999</v>
      </c>
      <c r="N625" s="13">
        <v>0.92256000000000005</v>
      </c>
      <c r="O625" s="13">
        <v>0.96802999999999995</v>
      </c>
      <c r="P625" s="13">
        <v>0.96223000000000003</v>
      </c>
    </row>
    <row r="626" spans="1:16" x14ac:dyDescent="0.3">
      <c r="A626" s="67" t="s">
        <v>1471</v>
      </c>
      <c r="B626" s="67" t="s">
        <v>1472</v>
      </c>
      <c r="C626" s="69">
        <v>9765257</v>
      </c>
      <c r="D626" s="13">
        <v>0.1255</v>
      </c>
      <c r="E626" s="13">
        <v>0.13578999999999999</v>
      </c>
      <c r="F626" s="13">
        <v>0.12353</v>
      </c>
      <c r="G626" s="13">
        <v>0.11984</v>
      </c>
      <c r="H626" s="13">
        <v>0.12013</v>
      </c>
      <c r="I626" s="13">
        <v>0.10097</v>
      </c>
      <c r="J626" s="13"/>
      <c r="K626" s="13">
        <v>0.11545999999999999</v>
      </c>
      <c r="L626" s="13">
        <v>0.12117</v>
      </c>
      <c r="M626" s="13">
        <v>0.17199</v>
      </c>
      <c r="N626" s="13">
        <v>0.17677000000000001</v>
      </c>
      <c r="O626" s="13">
        <v>0.18784999999999999</v>
      </c>
      <c r="P626" s="13">
        <v>0.19858999999999999</v>
      </c>
    </row>
    <row r="627" spans="1:16" x14ac:dyDescent="0.3">
      <c r="A627" s="67" t="s">
        <v>1495</v>
      </c>
      <c r="B627" s="67" t="s">
        <v>1496</v>
      </c>
      <c r="C627" s="69">
        <v>9722642</v>
      </c>
      <c r="D627" s="13"/>
      <c r="E627" s="13"/>
      <c r="F627" s="13"/>
      <c r="G627" s="13"/>
      <c r="H627" s="13"/>
      <c r="I627" s="13"/>
      <c r="J627" s="13"/>
      <c r="K627" s="13"/>
      <c r="L627" s="13"/>
      <c r="M627" s="13"/>
      <c r="N627" s="13"/>
      <c r="O627" s="13"/>
      <c r="P627" s="13"/>
    </row>
    <row r="628" spans="1:16" x14ac:dyDescent="0.3">
      <c r="A628" s="67" t="s">
        <v>1503</v>
      </c>
      <c r="B628" s="67" t="s">
        <v>1504</v>
      </c>
      <c r="C628" s="69">
        <v>9701901</v>
      </c>
      <c r="D628" s="13">
        <v>0.41674</v>
      </c>
      <c r="E628" s="13">
        <v>0.45146999999999998</v>
      </c>
      <c r="F628" s="13">
        <v>0.41173999999999999</v>
      </c>
      <c r="G628" s="13">
        <v>0.39527000000000001</v>
      </c>
      <c r="H628" s="13">
        <v>0.39198</v>
      </c>
      <c r="I628" s="13">
        <v>0.33378000000000002</v>
      </c>
      <c r="J628" s="13">
        <v>0.32088</v>
      </c>
      <c r="K628" s="13">
        <v>0.36525999999999997</v>
      </c>
      <c r="L628" s="13">
        <v>0.38199</v>
      </c>
      <c r="M628" s="13">
        <v>0.41949999999999998</v>
      </c>
      <c r="N628" s="13">
        <v>0.43733</v>
      </c>
      <c r="O628" s="13">
        <v>0.47395999999999999</v>
      </c>
      <c r="P628" s="13">
        <v>0.53488000000000002</v>
      </c>
    </row>
    <row r="629" spans="1:16" x14ac:dyDescent="0.3">
      <c r="A629" s="67" t="s">
        <v>1507</v>
      </c>
      <c r="B629" s="67" t="s">
        <v>1508</v>
      </c>
      <c r="C629" s="69">
        <v>9600713</v>
      </c>
      <c r="D629" s="13">
        <v>5.024E-2</v>
      </c>
      <c r="E629" s="13"/>
      <c r="F629" s="13"/>
      <c r="G629" s="13">
        <v>5.0720000000000001E-2</v>
      </c>
      <c r="H629" s="13"/>
      <c r="I629" s="13"/>
      <c r="J629" s="13">
        <v>4.1689999999999998E-2</v>
      </c>
      <c r="K629" s="13"/>
      <c r="L629" s="13"/>
      <c r="M629" s="13">
        <v>5.7639999999999997E-2</v>
      </c>
      <c r="N629" s="13"/>
      <c r="O629" s="13"/>
      <c r="P629" s="13">
        <v>7.1840000000000001E-2</v>
      </c>
    </row>
    <row r="630" spans="1:16" x14ac:dyDescent="0.3">
      <c r="A630" s="67" t="s">
        <v>1499</v>
      </c>
      <c r="B630" s="67" t="s">
        <v>1500</v>
      </c>
      <c r="C630" s="69">
        <v>9598761</v>
      </c>
      <c r="D630" s="13"/>
      <c r="E630" s="13"/>
      <c r="F630" s="13"/>
      <c r="G630" s="13"/>
      <c r="H630" s="13"/>
      <c r="I630" s="13"/>
      <c r="J630" s="13"/>
      <c r="K630" s="13"/>
      <c r="L630" s="13"/>
      <c r="M630" s="13"/>
      <c r="N630" s="13"/>
      <c r="O630" s="13"/>
      <c r="P630" s="13"/>
    </row>
    <row r="631" spans="1:16" x14ac:dyDescent="0.3">
      <c r="A631" s="67" t="s">
        <v>1567</v>
      </c>
      <c r="B631" s="67" t="s">
        <v>1568</v>
      </c>
      <c r="C631" s="69">
        <v>9545428</v>
      </c>
      <c r="D631" s="13"/>
      <c r="E631" s="13">
        <v>0.40986</v>
      </c>
      <c r="F631" s="13">
        <v>0.38168000000000002</v>
      </c>
      <c r="G631" s="13">
        <v>0.36115999999999998</v>
      </c>
      <c r="H631" s="13">
        <v>0.36641000000000001</v>
      </c>
      <c r="I631" s="13">
        <v>0.30473</v>
      </c>
      <c r="J631" s="13">
        <v>0.29721999999999998</v>
      </c>
      <c r="K631" s="13">
        <v>0.33621000000000001</v>
      </c>
      <c r="L631" s="13">
        <v>0.35907</v>
      </c>
      <c r="M631" s="13">
        <v>0.38658999999999999</v>
      </c>
      <c r="N631" s="13">
        <v>0.40899999999999997</v>
      </c>
      <c r="O631" s="13">
        <v>0.42020999999999997</v>
      </c>
      <c r="P631" s="13">
        <v>0.44436999999999999</v>
      </c>
    </row>
    <row r="632" spans="1:16" x14ac:dyDescent="0.3">
      <c r="A632" s="67" t="s">
        <v>1726</v>
      </c>
      <c r="B632" s="67" t="s">
        <v>1727</v>
      </c>
      <c r="C632" s="69">
        <v>9522510</v>
      </c>
      <c r="D632" s="13">
        <v>0.39108999999999999</v>
      </c>
      <c r="E632" s="13"/>
      <c r="F632" s="13"/>
      <c r="G632" s="13">
        <v>0.39405000000000001</v>
      </c>
      <c r="H632" s="13"/>
      <c r="I632" s="13"/>
      <c r="J632" s="13">
        <v>0.30797000000000002</v>
      </c>
      <c r="K632" s="13"/>
      <c r="L632" s="13"/>
      <c r="M632" s="13">
        <v>0.41227999999999998</v>
      </c>
      <c r="N632" s="13"/>
      <c r="O632" s="13"/>
      <c r="P632" s="13">
        <v>0.49129</v>
      </c>
    </row>
    <row r="633" spans="1:16" x14ac:dyDescent="0.3">
      <c r="A633" s="67" t="s">
        <v>4596</v>
      </c>
      <c r="B633" s="67" t="s">
        <v>4597</v>
      </c>
      <c r="C633" s="69">
        <v>9504000</v>
      </c>
      <c r="D633" s="13"/>
      <c r="E633" s="13"/>
      <c r="F633" s="13"/>
      <c r="G633" s="13"/>
      <c r="H633" s="13"/>
      <c r="I633" s="13"/>
      <c r="J633" s="13"/>
      <c r="K633" s="13"/>
      <c r="L633" s="13"/>
      <c r="M633" s="13"/>
      <c r="N633" s="13"/>
      <c r="O633" s="13"/>
      <c r="P633" s="13">
        <v>0.86148000000000002</v>
      </c>
    </row>
    <row r="634" spans="1:16" x14ac:dyDescent="0.3">
      <c r="A634" s="67" t="s">
        <v>1535</v>
      </c>
      <c r="B634" s="67" t="s">
        <v>1536</v>
      </c>
      <c r="C634" s="69">
        <v>9481232</v>
      </c>
      <c r="D634" s="13"/>
      <c r="E634" s="13">
        <v>0.72016000000000002</v>
      </c>
      <c r="F634" s="13">
        <v>0.66425999999999996</v>
      </c>
      <c r="G634" s="13">
        <v>0.63646999999999998</v>
      </c>
      <c r="H634" s="13">
        <v>0.63737999999999995</v>
      </c>
      <c r="I634" s="13">
        <v>0.54649000000000003</v>
      </c>
      <c r="J634" s="13">
        <v>0.51863999999999999</v>
      </c>
      <c r="K634" s="13">
        <v>0.59050999999999998</v>
      </c>
      <c r="L634" s="13">
        <v>0.61216999999999999</v>
      </c>
      <c r="M634" s="13">
        <v>0.68796000000000002</v>
      </c>
      <c r="N634" s="13">
        <v>0.72045999999999999</v>
      </c>
      <c r="O634" s="13">
        <v>0.79981000000000002</v>
      </c>
      <c r="P634" s="13">
        <v>0.89405000000000001</v>
      </c>
    </row>
    <row r="635" spans="1:16" x14ac:dyDescent="0.3">
      <c r="A635" s="67" t="s">
        <v>1527</v>
      </c>
      <c r="B635" s="67" t="s">
        <v>1528</v>
      </c>
      <c r="C635" s="69">
        <v>9454725</v>
      </c>
      <c r="D635" s="13"/>
      <c r="E635" s="13">
        <v>4.1283799999999999</v>
      </c>
      <c r="F635" s="13">
        <v>3.8285200000000001</v>
      </c>
      <c r="G635" s="13">
        <v>3.6941000000000002</v>
      </c>
      <c r="H635" s="13">
        <v>3.8908299999999998</v>
      </c>
      <c r="I635" s="13">
        <v>3.1192600000000001</v>
      </c>
      <c r="J635" s="13">
        <v>3.1187900000000002</v>
      </c>
      <c r="K635" s="13">
        <v>3.4521999999999999</v>
      </c>
      <c r="L635" s="13">
        <v>3.54156</v>
      </c>
      <c r="M635" s="13">
        <v>3.8067500000000001</v>
      </c>
      <c r="N635" s="13">
        <v>3.8662399999999999</v>
      </c>
      <c r="O635" s="13">
        <v>4.2013999999999996</v>
      </c>
      <c r="P635" s="13">
        <v>4.4493999999999998</v>
      </c>
    </row>
    <row r="636" spans="1:16" x14ac:dyDescent="0.3">
      <c r="A636" s="67" t="s">
        <v>5244</v>
      </c>
      <c r="B636" s="67" t="s">
        <v>5245</v>
      </c>
      <c r="C636" s="69">
        <v>9431200</v>
      </c>
      <c r="D636" s="13"/>
      <c r="E636" s="13"/>
      <c r="F636" s="13"/>
      <c r="G636" s="13">
        <v>0.26818999999999998</v>
      </c>
      <c r="H636" s="13"/>
      <c r="I636" s="13"/>
      <c r="J636" s="13"/>
      <c r="K636" s="13"/>
      <c r="L636" s="13"/>
      <c r="M636" s="13"/>
      <c r="N636" s="13"/>
      <c r="O636" s="13"/>
      <c r="P636" s="13"/>
    </row>
    <row r="637" spans="1:16" x14ac:dyDescent="0.3">
      <c r="A637" s="67" t="s">
        <v>1614</v>
      </c>
      <c r="B637" s="67" t="s">
        <v>1615</v>
      </c>
      <c r="C637" s="69">
        <v>9392022</v>
      </c>
      <c r="D637" s="13"/>
      <c r="E637" s="13">
        <v>4.0500000000000001E-2</v>
      </c>
      <c r="F637" s="13">
        <v>3.6990000000000002E-2</v>
      </c>
      <c r="G637" s="13">
        <v>3.7130000000000003E-2</v>
      </c>
      <c r="H637" s="13">
        <v>3.8769999999999999E-2</v>
      </c>
      <c r="I637" s="13">
        <v>2.913E-2</v>
      </c>
      <c r="J637" s="13">
        <v>2.9690000000000001E-2</v>
      </c>
      <c r="K637" s="13">
        <v>3.2280000000000003E-2</v>
      </c>
      <c r="L637" s="13">
        <v>3.4849999999999999E-2</v>
      </c>
      <c r="M637" s="13">
        <v>3.8670000000000003E-2</v>
      </c>
      <c r="N637" s="13">
        <v>4.0149999999999998E-2</v>
      </c>
      <c r="O637" s="13">
        <v>4.3900000000000002E-2</v>
      </c>
      <c r="P637" s="13">
        <v>5.2310000000000002E-2</v>
      </c>
    </row>
    <row r="638" spans="1:16" x14ac:dyDescent="0.3">
      <c r="A638" s="67" t="s">
        <v>1517</v>
      </c>
      <c r="B638" s="67" t="s">
        <v>1518</v>
      </c>
      <c r="C638" s="69">
        <v>9388416</v>
      </c>
      <c r="D638" s="13"/>
      <c r="E638" s="13">
        <v>1.6242700000000001</v>
      </c>
      <c r="F638" s="13">
        <v>1.5103599999999999</v>
      </c>
      <c r="G638" s="13">
        <v>1.44679</v>
      </c>
      <c r="H638" s="13">
        <v>1.4506399999999999</v>
      </c>
      <c r="I638" s="13">
        <v>1.2388600000000001</v>
      </c>
      <c r="J638" s="13">
        <v>1.1161399999999999</v>
      </c>
      <c r="K638" s="13">
        <v>1.2821400000000001</v>
      </c>
      <c r="L638" s="13">
        <v>1.34809</v>
      </c>
      <c r="M638" s="13">
        <v>1.48543</v>
      </c>
      <c r="N638" s="13">
        <v>1.4984299999999999</v>
      </c>
      <c r="O638" s="13">
        <v>1.68649</v>
      </c>
      <c r="P638" s="13">
        <v>1.87452</v>
      </c>
    </row>
    <row r="639" spans="1:16" x14ac:dyDescent="0.3">
      <c r="A639" s="67" t="s">
        <v>1519</v>
      </c>
      <c r="B639" s="67" t="s">
        <v>1520</v>
      </c>
      <c r="C639" s="69">
        <v>9294871</v>
      </c>
      <c r="D639" s="13"/>
      <c r="E639" s="13"/>
      <c r="F639" s="13"/>
      <c r="G639" s="13"/>
      <c r="H639" s="13"/>
      <c r="I639" s="13"/>
      <c r="J639" s="13"/>
      <c r="K639" s="13"/>
      <c r="L639" s="13"/>
      <c r="M639" s="13"/>
      <c r="N639" s="13"/>
      <c r="O639" s="13"/>
      <c r="P639" s="13"/>
    </row>
    <row r="640" spans="1:16" x14ac:dyDescent="0.3">
      <c r="A640" s="67" t="s">
        <v>1662</v>
      </c>
      <c r="B640" s="67" t="s">
        <v>1663</v>
      </c>
      <c r="C640" s="69">
        <v>9255108</v>
      </c>
      <c r="D640" s="13"/>
      <c r="E640" s="13">
        <v>0.14793000000000001</v>
      </c>
      <c r="F640" s="13">
        <v>0.13317999999999999</v>
      </c>
      <c r="G640" s="13">
        <v>0.12708</v>
      </c>
      <c r="H640" s="13">
        <v>0.12570000000000001</v>
      </c>
      <c r="I640" s="13">
        <v>0.10289</v>
      </c>
      <c r="J640" s="13">
        <v>0.10168000000000001</v>
      </c>
      <c r="K640" s="13">
        <v>0.11394</v>
      </c>
      <c r="L640" s="13">
        <v>0.12191</v>
      </c>
      <c r="M640" s="13">
        <v>0.13736999999999999</v>
      </c>
      <c r="N640" s="13">
        <v>0.14227000000000001</v>
      </c>
      <c r="O640" s="13"/>
      <c r="P640" s="13"/>
    </row>
    <row r="641" spans="1:16" x14ac:dyDescent="0.3">
      <c r="A641" s="67" t="s">
        <v>2045</v>
      </c>
      <c r="B641" s="67" t="s">
        <v>2046</v>
      </c>
      <c r="C641" s="69">
        <v>9243942</v>
      </c>
      <c r="D641" s="13"/>
      <c r="E641" s="13">
        <v>0.49630999999999997</v>
      </c>
      <c r="F641" s="13">
        <v>0.45468999999999998</v>
      </c>
      <c r="G641" s="13">
        <v>0.47566999999999998</v>
      </c>
      <c r="H641" s="13">
        <v>0.48074</v>
      </c>
      <c r="I641" s="13">
        <v>0.17015</v>
      </c>
      <c r="J641" s="13">
        <v>0.16191</v>
      </c>
      <c r="K641" s="13">
        <v>0.18145</v>
      </c>
      <c r="L641" s="13">
        <v>0.19236</v>
      </c>
      <c r="M641" s="13">
        <v>0.21374000000000001</v>
      </c>
      <c r="N641" s="13">
        <v>0.24751999999999999</v>
      </c>
      <c r="O641" s="13">
        <v>0.29985000000000001</v>
      </c>
      <c r="P641" s="13">
        <v>0.38042999999999999</v>
      </c>
    </row>
    <row r="642" spans="1:16" x14ac:dyDescent="0.3">
      <c r="A642" s="67" t="s">
        <v>1866</v>
      </c>
      <c r="B642" s="67" t="s">
        <v>1867</v>
      </c>
      <c r="C642" s="69">
        <v>9109117</v>
      </c>
      <c r="D642" s="13"/>
      <c r="E642" s="13"/>
      <c r="F642" s="13"/>
      <c r="G642" s="13">
        <v>3.4265599999999998</v>
      </c>
      <c r="H642" s="13">
        <v>3.31657</v>
      </c>
      <c r="I642" s="13">
        <v>2.9817399999999998</v>
      </c>
      <c r="J642" s="13">
        <v>2.8659500000000002</v>
      </c>
      <c r="K642" s="13">
        <v>3.1230899999999999</v>
      </c>
      <c r="L642" s="13">
        <v>2.59748</v>
      </c>
      <c r="M642" s="13">
        <v>2.8347199999999999</v>
      </c>
      <c r="N642" s="13">
        <v>2.8385699999999998</v>
      </c>
      <c r="O642" s="13">
        <v>2.9794700000000001</v>
      </c>
      <c r="P642" s="13">
        <v>3.6226600000000002</v>
      </c>
    </row>
    <row r="643" spans="1:16" x14ac:dyDescent="0.3">
      <c r="A643" s="67" t="s">
        <v>1872</v>
      </c>
      <c r="B643" s="67" t="s">
        <v>1873</v>
      </c>
      <c r="C643" s="69">
        <v>8997870</v>
      </c>
      <c r="D643" s="13"/>
      <c r="E643" s="13"/>
      <c r="F643" s="13"/>
      <c r="G643" s="13">
        <v>1.77363</v>
      </c>
      <c r="H643" s="13"/>
      <c r="I643" s="13"/>
      <c r="J643" s="13">
        <v>1.1546000000000001</v>
      </c>
      <c r="K643" s="13"/>
      <c r="L643" s="13"/>
      <c r="M643" s="13">
        <v>1.45634</v>
      </c>
      <c r="N643" s="13"/>
      <c r="O643" s="13"/>
      <c r="P643" s="13">
        <v>1.1911400000000001</v>
      </c>
    </row>
    <row r="644" spans="1:16" x14ac:dyDescent="0.3">
      <c r="A644" s="67" t="s">
        <v>959</v>
      </c>
      <c r="B644" s="67" t="s">
        <v>960</v>
      </c>
      <c r="C644" s="69">
        <v>8934121</v>
      </c>
      <c r="D644" s="13"/>
      <c r="E644" s="13"/>
      <c r="F644" s="13"/>
      <c r="G644" s="13"/>
      <c r="H644" s="13"/>
      <c r="I644" s="13"/>
      <c r="J644" s="13">
        <v>0.13607</v>
      </c>
      <c r="K644" s="13"/>
      <c r="L644" s="13"/>
      <c r="M644" s="13">
        <v>0.17765</v>
      </c>
      <c r="N644" s="13"/>
      <c r="O644" s="13"/>
      <c r="P644" s="13">
        <v>1.5214399999999999</v>
      </c>
    </row>
    <row r="645" spans="1:16" x14ac:dyDescent="0.3">
      <c r="A645" s="67" t="s">
        <v>1537</v>
      </c>
      <c r="B645" s="67" t="s">
        <v>1538</v>
      </c>
      <c r="C645" s="69">
        <v>8868995</v>
      </c>
      <c r="D645" s="13"/>
      <c r="E645" s="13"/>
      <c r="F645" s="13"/>
      <c r="G645" s="13"/>
      <c r="H645" s="13"/>
      <c r="I645" s="13"/>
      <c r="J645" s="13"/>
      <c r="K645" s="13"/>
      <c r="L645" s="13"/>
      <c r="M645" s="13"/>
      <c r="N645" s="13"/>
      <c r="O645" s="13"/>
      <c r="P645" s="13"/>
    </row>
    <row r="646" spans="1:16" x14ac:dyDescent="0.3">
      <c r="A646" s="67" t="s">
        <v>2283</v>
      </c>
      <c r="B646" s="67" t="s">
        <v>2284</v>
      </c>
      <c r="C646" s="69">
        <v>8865431</v>
      </c>
      <c r="D646" s="13">
        <v>0.61841000000000002</v>
      </c>
      <c r="E646" s="13"/>
      <c r="F646" s="13"/>
      <c r="G646" s="13">
        <v>0.57038</v>
      </c>
      <c r="H646" s="13"/>
      <c r="I646" s="13"/>
      <c r="J646" s="13">
        <v>0.12540000000000001</v>
      </c>
      <c r="K646" s="13"/>
      <c r="L646" s="13"/>
      <c r="M646" s="13">
        <v>0.16051000000000001</v>
      </c>
      <c r="N646" s="13"/>
      <c r="O646" s="13"/>
      <c r="P646" s="13">
        <v>0.21223</v>
      </c>
    </row>
    <row r="647" spans="1:16" x14ac:dyDescent="0.3">
      <c r="A647" s="67" t="s">
        <v>1573</v>
      </c>
      <c r="B647" s="67" t="s">
        <v>1574</v>
      </c>
      <c r="C647" s="69">
        <v>8858521</v>
      </c>
      <c r="D647" s="13"/>
      <c r="E647" s="13">
        <v>1.7149999999999999E-2</v>
      </c>
      <c r="F647" s="13">
        <v>1.559E-2</v>
      </c>
      <c r="G647" s="13">
        <v>1.5049999999999999E-2</v>
      </c>
      <c r="H647" s="13">
        <v>1.5520000000000001E-2</v>
      </c>
      <c r="I647" s="13">
        <v>1.1730000000000001E-2</v>
      </c>
      <c r="J647" s="13">
        <v>1.204E-2</v>
      </c>
      <c r="K647" s="13">
        <v>1.359E-2</v>
      </c>
      <c r="L647" s="13">
        <v>1.4120000000000001E-2</v>
      </c>
      <c r="M647" s="13">
        <v>1.5779999999999999E-2</v>
      </c>
      <c r="N647" s="13">
        <v>1.6160000000000001E-2</v>
      </c>
      <c r="O647" s="13">
        <v>1.7840000000000002E-2</v>
      </c>
      <c r="P647" s="13">
        <v>1.9689999999999999E-2</v>
      </c>
    </row>
    <row r="648" spans="1:16" x14ac:dyDescent="0.3">
      <c r="A648" s="67" t="s">
        <v>4799</v>
      </c>
      <c r="B648" s="67" t="s">
        <v>2078</v>
      </c>
      <c r="C648" s="69">
        <v>8856189</v>
      </c>
      <c r="D648" s="13"/>
      <c r="E648" s="13">
        <v>0.37451000000000001</v>
      </c>
      <c r="F648" s="13">
        <v>0.35582000000000003</v>
      </c>
      <c r="G648" s="13">
        <v>0.35869000000000001</v>
      </c>
      <c r="H648" s="13">
        <v>0.36470999999999998</v>
      </c>
      <c r="I648" s="13">
        <v>0.22472</v>
      </c>
      <c r="J648" s="13">
        <v>0.22969000000000001</v>
      </c>
      <c r="K648" s="13">
        <v>0.26024000000000003</v>
      </c>
      <c r="L648" s="13">
        <v>0.26101000000000002</v>
      </c>
      <c r="M648" s="13">
        <v>0.30928</v>
      </c>
      <c r="N648" s="13">
        <v>0.32407000000000002</v>
      </c>
      <c r="O648" s="13">
        <v>0.23230999999999999</v>
      </c>
      <c r="P648" s="13">
        <v>0.27839000000000003</v>
      </c>
    </row>
    <row r="649" spans="1:16" x14ac:dyDescent="0.3">
      <c r="A649" s="67" t="s">
        <v>4797</v>
      </c>
      <c r="B649" s="67" t="s">
        <v>4798</v>
      </c>
      <c r="C649" s="69">
        <v>8806059</v>
      </c>
      <c r="D649" s="13"/>
      <c r="E649" s="13">
        <v>0.57325999999999999</v>
      </c>
      <c r="F649" s="13">
        <v>0.54032999999999998</v>
      </c>
      <c r="G649" s="13">
        <v>0.51605000000000001</v>
      </c>
      <c r="H649" s="13">
        <v>0.53813999999999995</v>
      </c>
      <c r="I649" s="13"/>
      <c r="J649" s="13"/>
      <c r="K649" s="13"/>
      <c r="L649" s="13"/>
      <c r="M649" s="13"/>
      <c r="N649" s="13"/>
      <c r="O649" s="13"/>
      <c r="P649" s="13"/>
    </row>
    <row r="650" spans="1:16" x14ac:dyDescent="0.3">
      <c r="A650" s="67" t="s">
        <v>1932</v>
      </c>
      <c r="B650" s="67" t="s">
        <v>1933</v>
      </c>
      <c r="C650" s="69">
        <v>8692421</v>
      </c>
      <c r="D650" s="13">
        <v>0.78200000000000003</v>
      </c>
      <c r="E650" s="13">
        <v>0.70770999999999995</v>
      </c>
      <c r="F650" s="13">
        <v>0.56484999999999996</v>
      </c>
      <c r="G650" s="13">
        <v>0.51807999999999998</v>
      </c>
      <c r="H650" s="13">
        <v>0.51210999999999995</v>
      </c>
      <c r="I650" s="13">
        <v>0.25873000000000002</v>
      </c>
      <c r="J650" s="13">
        <v>0.22702</v>
      </c>
      <c r="K650" s="13">
        <v>0.30869000000000002</v>
      </c>
      <c r="L650" s="13">
        <v>0.31816</v>
      </c>
      <c r="M650" s="13">
        <v>0.36358000000000001</v>
      </c>
      <c r="N650" s="13">
        <v>0.47449000000000002</v>
      </c>
      <c r="O650" s="13">
        <v>0.53174999999999994</v>
      </c>
      <c r="P650" s="13">
        <v>0.56620999999999999</v>
      </c>
    </row>
    <row r="651" spans="1:16" x14ac:dyDescent="0.3">
      <c r="A651" s="67" t="s">
        <v>1610</v>
      </c>
      <c r="B651" s="67" t="s">
        <v>1611</v>
      </c>
      <c r="C651" s="69">
        <v>8663760</v>
      </c>
      <c r="D651" s="13">
        <v>2.3187600000000002</v>
      </c>
      <c r="E651" s="13">
        <v>2.5291199999999998</v>
      </c>
      <c r="F651" s="13">
        <v>2.3302800000000001</v>
      </c>
      <c r="G651" s="13">
        <v>2.27597</v>
      </c>
      <c r="H651" s="13">
        <v>2.3532799999999998</v>
      </c>
      <c r="I651" s="13">
        <v>1.93746</v>
      </c>
      <c r="J651" s="13">
        <v>1.90178</v>
      </c>
      <c r="K651" s="13">
        <v>2.13218</v>
      </c>
      <c r="L651" s="13">
        <v>2.2073200000000002</v>
      </c>
      <c r="M651" s="13">
        <v>2.4503200000000001</v>
      </c>
      <c r="N651" s="13">
        <v>2.4792299999999998</v>
      </c>
      <c r="O651" s="13">
        <v>2.6821100000000002</v>
      </c>
      <c r="P651" s="13">
        <v>2.6409400000000001</v>
      </c>
    </row>
    <row r="652" spans="1:16" x14ac:dyDescent="0.3">
      <c r="A652" s="67" t="s">
        <v>1523</v>
      </c>
      <c r="B652" s="67" t="s">
        <v>1524</v>
      </c>
      <c r="C652" s="69">
        <v>8630150</v>
      </c>
      <c r="D652" s="13"/>
      <c r="E652" s="13">
        <v>2.9333100000000001</v>
      </c>
      <c r="F652" s="13">
        <v>2.7287400000000002</v>
      </c>
      <c r="G652" s="13">
        <v>2.67517</v>
      </c>
      <c r="H652" s="13">
        <v>2.6850100000000001</v>
      </c>
      <c r="I652" s="13">
        <v>2.3626499999999999</v>
      </c>
      <c r="J652" s="13">
        <v>2.2823799999999999</v>
      </c>
      <c r="K652" s="13">
        <v>2.5337800000000001</v>
      </c>
      <c r="L652" s="13">
        <v>2.6230799999999999</v>
      </c>
      <c r="M652" s="13">
        <v>2.8493400000000002</v>
      </c>
      <c r="N652" s="13">
        <v>2.9338799999999998</v>
      </c>
      <c r="O652" s="13">
        <v>3.1838500000000001</v>
      </c>
      <c r="P652" s="13">
        <v>3.4996999999999998</v>
      </c>
    </row>
    <row r="653" spans="1:16" x14ac:dyDescent="0.3">
      <c r="A653" s="67" t="s">
        <v>1491</v>
      </c>
      <c r="B653" s="67" t="s">
        <v>1492</v>
      </c>
      <c r="C653" s="69">
        <v>8567728</v>
      </c>
      <c r="D653" s="13">
        <v>3.9989300000000001</v>
      </c>
      <c r="E653" s="13">
        <v>4.3782699999999997</v>
      </c>
      <c r="F653" s="13">
        <v>4.2238499999999997</v>
      </c>
      <c r="G653" s="13">
        <v>4.2438500000000001</v>
      </c>
      <c r="H653" s="13">
        <v>4.3942500000000004</v>
      </c>
      <c r="I653" s="13">
        <v>3.6836799999999998</v>
      </c>
      <c r="J653" s="13">
        <v>3.6480399999999999</v>
      </c>
      <c r="K653" s="13">
        <v>4.0829800000000001</v>
      </c>
      <c r="L653" s="13">
        <v>4.34375</v>
      </c>
      <c r="M653" s="13">
        <v>4.7012600000000004</v>
      </c>
      <c r="N653" s="13">
        <v>4.5960200000000002</v>
      </c>
      <c r="O653" s="13">
        <v>5.0301</v>
      </c>
      <c r="P653" s="13">
        <v>5.3792799999999996</v>
      </c>
    </row>
    <row r="654" spans="1:16" x14ac:dyDescent="0.3">
      <c r="A654" s="67" t="s">
        <v>5246</v>
      </c>
      <c r="B654" s="67" t="s">
        <v>4815</v>
      </c>
      <c r="C654" s="69">
        <v>8555311</v>
      </c>
      <c r="D654" s="13"/>
      <c r="E654" s="13">
        <v>2.0016799999999999</v>
      </c>
      <c r="F654" s="13">
        <v>1.95641</v>
      </c>
      <c r="G654" s="13">
        <v>1.66713</v>
      </c>
      <c r="H654" s="13">
        <v>0.95213999999999999</v>
      </c>
      <c r="I654" s="13"/>
      <c r="J654" s="13"/>
      <c r="K654" s="13"/>
      <c r="L654" s="13"/>
      <c r="M654" s="13"/>
      <c r="N654" s="13"/>
      <c r="O654" s="13"/>
      <c r="P654" s="13"/>
    </row>
    <row r="655" spans="1:16" x14ac:dyDescent="0.3">
      <c r="A655" s="67" t="s">
        <v>1608</v>
      </c>
      <c r="B655" s="67" t="s">
        <v>1609</v>
      </c>
      <c r="C655" s="69">
        <v>8548161</v>
      </c>
      <c r="D655" s="13">
        <v>0.40719</v>
      </c>
      <c r="E655" s="13">
        <v>0.43902000000000002</v>
      </c>
      <c r="F655" s="13">
        <v>0.4017</v>
      </c>
      <c r="G655" s="13">
        <v>0.39541999999999999</v>
      </c>
      <c r="H655" s="13">
        <v>0.39641999999999999</v>
      </c>
      <c r="I655" s="13">
        <v>0.32478000000000001</v>
      </c>
      <c r="J655" s="13">
        <v>0.31386999999999998</v>
      </c>
      <c r="K655" s="13">
        <v>0.34797</v>
      </c>
      <c r="L655" s="13">
        <v>0.37352999999999997</v>
      </c>
      <c r="M655" s="13">
        <v>0.41676999999999997</v>
      </c>
      <c r="N655" s="13">
        <v>0.43459999999999999</v>
      </c>
      <c r="O655" s="13">
        <v>0.47817999999999999</v>
      </c>
      <c r="P655" s="13">
        <v>0.55193000000000003</v>
      </c>
    </row>
    <row r="656" spans="1:16" x14ac:dyDescent="0.3">
      <c r="A656" s="67" t="s">
        <v>4813</v>
      </c>
      <c r="B656" s="67" t="s">
        <v>4814</v>
      </c>
      <c r="C656" s="69">
        <v>8540896</v>
      </c>
      <c r="D656" s="13">
        <v>4.7509600000000001</v>
      </c>
      <c r="E656" s="13">
        <v>4.9671399999999997</v>
      </c>
      <c r="F656" s="13">
        <v>4.6955799999999996</v>
      </c>
      <c r="G656" s="13">
        <v>2.2619400000000001</v>
      </c>
      <c r="H656" s="13">
        <v>2.3626299999999998</v>
      </c>
      <c r="I656" s="13"/>
      <c r="J656" s="13"/>
      <c r="K656" s="13"/>
      <c r="L656" s="13"/>
      <c r="M656" s="13"/>
      <c r="N656" s="13"/>
      <c r="O656" s="13"/>
      <c r="P656" s="13"/>
    </row>
    <row r="657" spans="1:16" x14ac:dyDescent="0.3">
      <c r="A657" s="67" t="s">
        <v>5247</v>
      </c>
      <c r="B657" s="67" t="s">
        <v>5248</v>
      </c>
      <c r="C657" s="69">
        <v>8492364</v>
      </c>
      <c r="D657" s="13">
        <v>4.4647699999999997</v>
      </c>
      <c r="E657" s="13">
        <v>5.0552000000000001</v>
      </c>
      <c r="F657" s="13"/>
      <c r="G657" s="13"/>
      <c r="H657" s="13">
        <v>2.3741699999999999</v>
      </c>
      <c r="I657" s="13">
        <v>2.5374500000000002</v>
      </c>
      <c r="J657" s="13">
        <v>2.6805699999999999</v>
      </c>
      <c r="K657" s="13">
        <v>2.9515600000000002</v>
      </c>
      <c r="L657" s="13">
        <v>3.2547100000000002</v>
      </c>
      <c r="M657" s="13">
        <v>3.3923700000000001</v>
      </c>
      <c r="N657" s="13">
        <v>3.5017299999999998</v>
      </c>
      <c r="O657" s="13">
        <v>4.1266600000000002</v>
      </c>
      <c r="P657" s="13">
        <v>8.7204099999999993</v>
      </c>
    </row>
    <row r="658" spans="1:16" x14ac:dyDescent="0.3">
      <c r="A658" s="67" t="s">
        <v>1509</v>
      </c>
      <c r="B658" s="67" t="s">
        <v>1510</v>
      </c>
      <c r="C658" s="69">
        <v>8419849</v>
      </c>
      <c r="D658" s="13">
        <v>0.75551000000000001</v>
      </c>
      <c r="E658" s="13">
        <v>0.91934000000000005</v>
      </c>
      <c r="F658" s="13">
        <v>0.87041000000000002</v>
      </c>
      <c r="G658" s="13">
        <v>0.85153000000000001</v>
      </c>
      <c r="H658" s="13">
        <v>0.85994999999999999</v>
      </c>
      <c r="I658" s="13">
        <v>0.71730000000000005</v>
      </c>
      <c r="J658" s="13">
        <v>0.72874000000000005</v>
      </c>
      <c r="K658" s="13">
        <v>0.81401999999999997</v>
      </c>
      <c r="L658" s="13">
        <v>0.85567000000000004</v>
      </c>
      <c r="M658" s="13">
        <v>0.91890000000000005</v>
      </c>
      <c r="N658" s="13">
        <v>0.95699999999999996</v>
      </c>
      <c r="O658" s="13">
        <v>1.0565</v>
      </c>
      <c r="P658" s="13">
        <v>1.1589</v>
      </c>
    </row>
    <row r="659" spans="1:16" x14ac:dyDescent="0.3">
      <c r="A659" s="67" t="s">
        <v>1640</v>
      </c>
      <c r="B659" s="67" t="s">
        <v>1641</v>
      </c>
      <c r="C659" s="69">
        <v>8418191</v>
      </c>
      <c r="D659" s="13"/>
      <c r="E659" s="13">
        <v>0.83623000000000003</v>
      </c>
      <c r="F659" s="13">
        <v>0.77388999999999997</v>
      </c>
      <c r="G659" s="13">
        <v>0.75031000000000003</v>
      </c>
      <c r="H659" s="13">
        <v>0.75056</v>
      </c>
      <c r="I659" s="13">
        <v>0.66634000000000004</v>
      </c>
      <c r="J659" s="13">
        <v>0.62895999999999996</v>
      </c>
      <c r="K659" s="13">
        <v>0.71079999999999999</v>
      </c>
      <c r="L659" s="13">
        <v>0.74189000000000005</v>
      </c>
      <c r="M659" s="13">
        <v>0.79852000000000001</v>
      </c>
      <c r="N659" s="13">
        <v>0.84397999999999995</v>
      </c>
      <c r="O659" s="13">
        <v>0.96265999999999996</v>
      </c>
      <c r="P659" s="13">
        <v>1.0445800000000001</v>
      </c>
    </row>
    <row r="660" spans="1:16" x14ac:dyDescent="0.3">
      <c r="A660" s="67" t="s">
        <v>1419</v>
      </c>
      <c r="B660" s="67" t="s">
        <v>1420</v>
      </c>
      <c r="C660" s="69">
        <v>8401200</v>
      </c>
      <c r="D660" s="13"/>
      <c r="E660" s="13">
        <v>1.3074699999999999</v>
      </c>
      <c r="F660" s="13">
        <v>1.69373</v>
      </c>
      <c r="G660" s="13">
        <v>1.6256900000000001</v>
      </c>
      <c r="H660" s="13">
        <v>1.6512</v>
      </c>
      <c r="I660" s="13"/>
      <c r="J660" s="13">
        <v>1.27264</v>
      </c>
      <c r="K660" s="13">
        <v>1.4207000000000001</v>
      </c>
      <c r="L660" s="13">
        <v>1.4638899999999999</v>
      </c>
      <c r="M660" s="13">
        <v>1.5974600000000001</v>
      </c>
      <c r="N660" s="13">
        <v>1.68645</v>
      </c>
      <c r="O660" s="13">
        <v>1.86215</v>
      </c>
      <c r="P660" s="13">
        <v>1.93458</v>
      </c>
    </row>
    <row r="661" spans="1:16" x14ac:dyDescent="0.3">
      <c r="A661" s="67" t="s">
        <v>1914</v>
      </c>
      <c r="B661" s="67" t="s">
        <v>1915</v>
      </c>
      <c r="C661" s="69">
        <v>8397256</v>
      </c>
      <c r="D661" s="13"/>
      <c r="E661" s="13">
        <v>0.49475999999999998</v>
      </c>
      <c r="F661" s="13">
        <v>0.47072000000000003</v>
      </c>
      <c r="G661" s="13">
        <v>0.47022000000000003</v>
      </c>
      <c r="H661" s="13">
        <v>0.40738999999999997</v>
      </c>
      <c r="I661" s="13">
        <v>0.35274</v>
      </c>
      <c r="J661" s="13">
        <v>0.34897</v>
      </c>
      <c r="K661" s="13">
        <v>0.31919999999999998</v>
      </c>
      <c r="L661" s="13">
        <v>0.33756999999999998</v>
      </c>
      <c r="M661" s="13">
        <v>0.37120999999999998</v>
      </c>
      <c r="N661" s="13">
        <v>0.32486999999999999</v>
      </c>
      <c r="O661" s="13">
        <v>0.35937000000000002</v>
      </c>
      <c r="P661" s="13">
        <v>0.41506999999999999</v>
      </c>
    </row>
    <row r="662" spans="1:16" x14ac:dyDescent="0.3">
      <c r="A662" s="67" t="s">
        <v>1581</v>
      </c>
      <c r="B662" s="67" t="s">
        <v>1582</v>
      </c>
      <c r="C662" s="69">
        <v>8386310</v>
      </c>
      <c r="D662" s="13"/>
      <c r="E662" s="13"/>
      <c r="F662" s="13"/>
      <c r="G662" s="13"/>
      <c r="H662" s="13"/>
      <c r="I662" s="13"/>
      <c r="J662" s="13"/>
      <c r="K662" s="13"/>
      <c r="L662" s="13"/>
      <c r="M662" s="13"/>
      <c r="N662" s="13"/>
      <c r="O662" s="13"/>
      <c r="P662" s="13"/>
    </row>
    <row r="663" spans="1:16" x14ac:dyDescent="0.3">
      <c r="A663" s="67" t="s">
        <v>1604</v>
      </c>
      <c r="B663" s="67" t="s">
        <v>1605</v>
      </c>
      <c r="C663" s="69">
        <v>8286805</v>
      </c>
      <c r="D663" s="13">
        <v>0.41219</v>
      </c>
      <c r="E663" s="13">
        <v>0.44821</v>
      </c>
      <c r="F663" s="13">
        <v>0.40564</v>
      </c>
      <c r="G663" s="13">
        <v>0.39974999999999999</v>
      </c>
      <c r="H663" s="13">
        <v>0.39855000000000002</v>
      </c>
      <c r="I663" s="13">
        <v>0.33472000000000002</v>
      </c>
      <c r="J663" s="13">
        <v>0.32257999999999998</v>
      </c>
      <c r="K663" s="13">
        <v>0.36987999999999999</v>
      </c>
      <c r="L663" s="13">
        <v>0.39021</v>
      </c>
      <c r="M663" s="13">
        <v>0.42442000000000002</v>
      </c>
      <c r="N663" s="13">
        <v>0.44862000000000002</v>
      </c>
      <c r="O663" s="13">
        <v>0.49329000000000001</v>
      </c>
      <c r="P663" s="13">
        <v>0.53868000000000005</v>
      </c>
    </row>
    <row r="664" spans="1:16" x14ac:dyDescent="0.3">
      <c r="A664" s="67" t="s">
        <v>1810</v>
      </c>
      <c r="B664" s="67" t="s">
        <v>1811</v>
      </c>
      <c r="C664" s="69">
        <v>8277702</v>
      </c>
      <c r="D664" s="13">
        <v>0.20876</v>
      </c>
      <c r="E664" s="13">
        <v>0.21801999999999999</v>
      </c>
      <c r="F664" s="13">
        <v>0.20221</v>
      </c>
      <c r="G664" s="13">
        <v>0.20297999999999999</v>
      </c>
      <c r="H664" s="13">
        <v>0.20149</v>
      </c>
      <c r="I664" s="13">
        <v>0.16768</v>
      </c>
      <c r="J664" s="13">
        <v>0.16219</v>
      </c>
      <c r="K664" s="13">
        <v>0.18289</v>
      </c>
      <c r="L664" s="13">
        <v>0.20177999999999999</v>
      </c>
      <c r="M664" s="13">
        <v>0.22433</v>
      </c>
      <c r="N664" s="13">
        <v>0.23505000000000001</v>
      </c>
      <c r="O664" s="13">
        <v>0.25530999999999998</v>
      </c>
      <c r="P664" s="13">
        <v>0.28334999999999999</v>
      </c>
    </row>
    <row r="665" spans="1:16" x14ac:dyDescent="0.3">
      <c r="A665" s="67" t="s">
        <v>1427</v>
      </c>
      <c r="B665" s="67" t="s">
        <v>1428</v>
      </c>
      <c r="C665" s="69">
        <v>8261180</v>
      </c>
      <c r="D665" s="13"/>
      <c r="E665" s="13">
        <v>3.2452800000000002</v>
      </c>
      <c r="F665" s="13">
        <v>3.0114999999999998</v>
      </c>
      <c r="G665" s="13">
        <v>3.1036800000000002</v>
      </c>
      <c r="H665" s="13">
        <v>3.2183299999999999</v>
      </c>
      <c r="I665" s="13">
        <v>2.9160699999999999</v>
      </c>
      <c r="J665" s="13">
        <v>2.87975</v>
      </c>
      <c r="K665" s="13">
        <v>3.0912700000000002</v>
      </c>
      <c r="L665" s="13">
        <v>3.2359800000000001</v>
      </c>
      <c r="M665" s="13">
        <v>3.8018299999999998</v>
      </c>
      <c r="N665" s="13">
        <v>3.71882</v>
      </c>
      <c r="O665" s="13">
        <v>4.0923600000000002</v>
      </c>
      <c r="P665" s="13">
        <v>4.3750099999999996</v>
      </c>
    </row>
    <row r="666" spans="1:16" x14ac:dyDescent="0.3">
      <c r="A666" s="67" t="s">
        <v>1563</v>
      </c>
      <c r="B666" s="67" t="s">
        <v>1564</v>
      </c>
      <c r="C666" s="69">
        <v>8249795</v>
      </c>
      <c r="D666" s="13"/>
      <c r="E666" s="13">
        <v>0.72460999999999998</v>
      </c>
      <c r="F666" s="13">
        <v>0.66878000000000004</v>
      </c>
      <c r="G666" s="13">
        <v>0.69021999999999994</v>
      </c>
      <c r="H666" s="13">
        <v>0.69106999999999996</v>
      </c>
      <c r="I666" s="13">
        <v>0.59287999999999996</v>
      </c>
      <c r="J666" s="13">
        <v>0.56357000000000002</v>
      </c>
      <c r="K666" s="13">
        <v>0.63987000000000005</v>
      </c>
      <c r="L666" s="13">
        <v>0.66859999999999997</v>
      </c>
      <c r="M666" s="13">
        <v>0.73831999999999998</v>
      </c>
      <c r="N666" s="13">
        <v>0.77639000000000002</v>
      </c>
      <c r="O666" s="13">
        <v>0.87968000000000002</v>
      </c>
      <c r="P666" s="13">
        <v>0.92506999999999995</v>
      </c>
    </row>
    <row r="667" spans="1:16" x14ac:dyDescent="0.3">
      <c r="A667" s="67" t="s">
        <v>1505</v>
      </c>
      <c r="B667" s="67" t="s">
        <v>1506</v>
      </c>
      <c r="C667" s="69">
        <v>8249302</v>
      </c>
      <c r="D667" s="13">
        <v>0.24121999999999999</v>
      </c>
      <c r="E667" s="13"/>
      <c r="F667" s="13"/>
      <c r="G667" s="13">
        <v>0.26533000000000001</v>
      </c>
      <c r="H667" s="13"/>
      <c r="I667" s="13"/>
      <c r="J667" s="13">
        <v>0.22305</v>
      </c>
      <c r="K667" s="13"/>
      <c r="L667" s="13"/>
      <c r="M667" s="13">
        <v>0.28494000000000003</v>
      </c>
      <c r="N667" s="13"/>
      <c r="O667" s="13"/>
      <c r="P667" s="13">
        <v>0.37719999999999998</v>
      </c>
    </row>
    <row r="668" spans="1:16" x14ac:dyDescent="0.3">
      <c r="A668" s="67" t="s">
        <v>5249</v>
      </c>
      <c r="B668" s="67" t="s">
        <v>1593</v>
      </c>
      <c r="C668" s="69">
        <v>8218499</v>
      </c>
      <c r="D668" s="13"/>
      <c r="E668" s="13"/>
      <c r="F668" s="13"/>
      <c r="G668" s="13"/>
      <c r="H668" s="13"/>
      <c r="I668" s="13"/>
      <c r="J668" s="13"/>
      <c r="K668" s="13"/>
      <c r="L668" s="13"/>
      <c r="M668" s="13"/>
      <c r="N668" s="13"/>
      <c r="O668" s="13"/>
      <c r="P668" s="13"/>
    </row>
    <row r="669" spans="1:16" x14ac:dyDescent="0.3">
      <c r="A669" s="67" t="s">
        <v>1702</v>
      </c>
      <c r="B669" s="67" t="s">
        <v>1703</v>
      </c>
      <c r="C669" s="69">
        <v>8195183</v>
      </c>
      <c r="D669" s="13">
        <v>0.31989000000000001</v>
      </c>
      <c r="E669" s="13"/>
      <c r="F669" s="13"/>
      <c r="G669" s="13">
        <v>0.31041999999999997</v>
      </c>
      <c r="H669" s="13"/>
      <c r="I669" s="13"/>
      <c r="J669" s="13">
        <v>0.25407000000000002</v>
      </c>
      <c r="K669" s="13"/>
      <c r="L669" s="13"/>
      <c r="M669" s="13">
        <v>0.33534000000000003</v>
      </c>
      <c r="N669" s="13"/>
      <c r="O669" s="13"/>
      <c r="P669" s="13">
        <v>0.43014000000000002</v>
      </c>
    </row>
    <row r="670" spans="1:16" x14ac:dyDescent="0.3">
      <c r="A670" s="67" t="s">
        <v>1940</v>
      </c>
      <c r="B670" s="67" t="s">
        <v>1941</v>
      </c>
      <c r="C670" s="69">
        <v>8167724</v>
      </c>
      <c r="D670" s="13"/>
      <c r="E670" s="13">
        <v>0.67381000000000002</v>
      </c>
      <c r="F670" s="13">
        <v>0.57089999999999996</v>
      </c>
      <c r="G670" s="13">
        <v>0.58633000000000002</v>
      </c>
      <c r="H670" s="13">
        <v>0.55859000000000003</v>
      </c>
      <c r="I670" s="13">
        <v>0.43715999999999999</v>
      </c>
      <c r="J670" s="13">
        <v>0.39112999999999998</v>
      </c>
      <c r="K670" s="13">
        <v>0.44577</v>
      </c>
      <c r="L670" s="13">
        <v>0.37156</v>
      </c>
      <c r="M670" s="13">
        <v>0.34162999999999999</v>
      </c>
      <c r="N670" s="13">
        <v>0.33276</v>
      </c>
      <c r="O670" s="13">
        <v>0.35414000000000001</v>
      </c>
      <c r="P670" s="13">
        <v>0.26219999999999999</v>
      </c>
    </row>
    <row r="671" spans="1:16" x14ac:dyDescent="0.3">
      <c r="A671" s="67" t="s">
        <v>1600</v>
      </c>
      <c r="B671" s="67" t="s">
        <v>1601</v>
      </c>
      <c r="C671" s="69">
        <v>8129165</v>
      </c>
      <c r="D671" s="13"/>
      <c r="E671" s="13"/>
      <c r="F671" s="13"/>
      <c r="G671" s="13"/>
      <c r="H671" s="13"/>
      <c r="I671" s="13"/>
      <c r="J671" s="13"/>
      <c r="K671" s="13"/>
      <c r="L671" s="13"/>
      <c r="M671" s="13"/>
      <c r="N671" s="13"/>
      <c r="O671" s="13"/>
      <c r="P671" s="13"/>
    </row>
    <row r="672" spans="1:16" x14ac:dyDescent="0.3">
      <c r="A672" s="67" t="s">
        <v>1818</v>
      </c>
      <c r="B672" s="67" t="s">
        <v>1819</v>
      </c>
      <c r="C672" s="69">
        <v>8125800</v>
      </c>
      <c r="D672" s="13"/>
      <c r="E672" s="13">
        <v>2.33616</v>
      </c>
      <c r="F672" s="13">
        <v>1.4466300000000001</v>
      </c>
      <c r="G672" s="13">
        <v>1.4102399999999999</v>
      </c>
      <c r="H672" s="13">
        <v>1.4741899999999999</v>
      </c>
      <c r="I672" s="13">
        <v>1.1571800000000001</v>
      </c>
      <c r="J672" s="13">
        <v>1.1792800000000001</v>
      </c>
      <c r="K672" s="13">
        <v>1.2689600000000001</v>
      </c>
      <c r="L672" s="13">
        <v>1.38079</v>
      </c>
      <c r="M672" s="13">
        <v>1.5330600000000001</v>
      </c>
      <c r="N672" s="13">
        <v>1.5255700000000001</v>
      </c>
      <c r="O672" s="13">
        <v>1.76959</v>
      </c>
      <c r="P672" s="13">
        <v>2.9227400000000001</v>
      </c>
    </row>
    <row r="673" spans="1:16" x14ac:dyDescent="0.3">
      <c r="A673" s="67" t="s">
        <v>1606</v>
      </c>
      <c r="B673" s="67" t="s">
        <v>1607</v>
      </c>
      <c r="C673" s="69">
        <v>8085557</v>
      </c>
      <c r="D673" s="13"/>
      <c r="E673" s="13"/>
      <c r="F673" s="13"/>
      <c r="G673" s="13"/>
      <c r="H673" s="13"/>
      <c r="I673" s="13"/>
      <c r="J673" s="13"/>
      <c r="K673" s="13"/>
      <c r="L673" s="13"/>
      <c r="M673" s="13"/>
      <c r="N673" s="13"/>
      <c r="O673" s="13"/>
      <c r="P673" s="13"/>
    </row>
    <row r="674" spans="1:16" x14ac:dyDescent="0.3">
      <c r="A674" s="67" t="s">
        <v>1806</v>
      </c>
      <c r="B674" s="67" t="s">
        <v>1807</v>
      </c>
      <c r="C674" s="69">
        <v>8064888</v>
      </c>
      <c r="D674" s="13"/>
      <c r="E674" s="13">
        <v>9.8049999999999998E-2</v>
      </c>
      <c r="F674" s="13">
        <v>8.9969999999999994E-2</v>
      </c>
      <c r="G674" s="13">
        <v>8.5209999999999994E-2</v>
      </c>
      <c r="H674" s="13">
        <v>8.7559999999999999E-2</v>
      </c>
      <c r="I674" s="13">
        <v>5.9630000000000002E-2</v>
      </c>
      <c r="J674" s="13">
        <v>5.6120000000000003E-2</v>
      </c>
      <c r="K674" s="13">
        <v>6.2190000000000002E-2</v>
      </c>
      <c r="L674" s="13">
        <v>6.4360000000000001E-2</v>
      </c>
      <c r="M674" s="13">
        <v>6.9199999999999998E-2</v>
      </c>
      <c r="N674" s="13">
        <v>6.9809999999999997E-2</v>
      </c>
      <c r="O674" s="13">
        <v>7.3249999999999996E-2</v>
      </c>
      <c r="P674" s="13">
        <v>6.6259999999999999E-2</v>
      </c>
    </row>
    <row r="675" spans="1:16" x14ac:dyDescent="0.3">
      <c r="A675" s="67" t="s">
        <v>1553</v>
      </c>
      <c r="B675" s="67" t="s">
        <v>1554</v>
      </c>
      <c r="C675" s="69">
        <v>8026757</v>
      </c>
      <c r="D675" s="13">
        <v>3.4591400000000001</v>
      </c>
      <c r="E675" s="13">
        <v>3.6525099999999999</v>
      </c>
      <c r="F675" s="13">
        <v>3.3303799999999999</v>
      </c>
      <c r="G675" s="13">
        <v>3.3164400000000001</v>
      </c>
      <c r="H675" s="13">
        <v>3.6210800000000001</v>
      </c>
      <c r="I675" s="13">
        <v>2.7305199999999998</v>
      </c>
      <c r="J675" s="13">
        <v>2.81108</v>
      </c>
      <c r="K675" s="13">
        <v>3.2430500000000002</v>
      </c>
      <c r="L675" s="13">
        <v>3.46577</v>
      </c>
      <c r="M675" s="13">
        <v>3.8057699999999999</v>
      </c>
      <c r="N675" s="13">
        <v>3.8035399999999999</v>
      </c>
      <c r="O675" s="13">
        <v>4.5861900000000002</v>
      </c>
      <c r="P675" s="13">
        <v>4.3445900000000002</v>
      </c>
    </row>
    <row r="676" spans="1:16" x14ac:dyDescent="0.3">
      <c r="A676" s="67" t="s">
        <v>1435</v>
      </c>
      <c r="B676" s="67" t="s">
        <v>1436</v>
      </c>
      <c r="C676" s="69">
        <v>7997190</v>
      </c>
      <c r="D676" s="13"/>
      <c r="E676" s="13"/>
      <c r="F676" s="13"/>
      <c r="G676" s="13">
        <v>5.8815299999999997</v>
      </c>
      <c r="H676" s="13">
        <v>6.1159299999999996</v>
      </c>
      <c r="I676" s="13">
        <v>5.0648600000000004</v>
      </c>
      <c r="J676" s="13">
        <v>4.9199700000000002</v>
      </c>
      <c r="K676" s="13">
        <v>5.41629</v>
      </c>
      <c r="L676" s="13">
        <v>5.6810299999999998</v>
      </c>
      <c r="M676" s="13">
        <v>6.0647599999999997</v>
      </c>
      <c r="N676" s="13">
        <v>6.2168700000000001</v>
      </c>
      <c r="O676" s="13">
        <v>6.6145500000000004</v>
      </c>
      <c r="P676" s="13">
        <v>7.2136399999999998</v>
      </c>
    </row>
    <row r="677" spans="1:16" x14ac:dyDescent="0.3">
      <c r="A677" s="67" t="s">
        <v>2159</v>
      </c>
      <c r="B677" s="67" t="s">
        <v>2160</v>
      </c>
      <c r="C677" s="69">
        <v>7981679</v>
      </c>
      <c r="D677" s="13"/>
      <c r="E677" s="13">
        <v>0.83199999999999996</v>
      </c>
      <c r="F677" s="13">
        <v>0.30429</v>
      </c>
      <c r="G677" s="13">
        <v>0.29300999999999999</v>
      </c>
      <c r="H677" s="13">
        <v>0.29076999999999997</v>
      </c>
      <c r="I677" s="13">
        <v>0.24809</v>
      </c>
      <c r="J677" s="13">
        <v>0.23552999999999999</v>
      </c>
      <c r="K677" s="13">
        <v>0.26578000000000002</v>
      </c>
      <c r="L677" s="13">
        <v>0.27545999999999998</v>
      </c>
      <c r="M677" s="13">
        <v>0.30897999999999998</v>
      </c>
      <c r="N677" s="13">
        <v>0.33943000000000001</v>
      </c>
      <c r="O677" s="13">
        <v>0.42679</v>
      </c>
      <c r="P677" s="13">
        <v>0.42807000000000001</v>
      </c>
    </row>
    <row r="678" spans="1:16" x14ac:dyDescent="0.3">
      <c r="A678" s="67" t="s">
        <v>1798</v>
      </c>
      <c r="B678" s="67" t="s">
        <v>1799</v>
      </c>
      <c r="C678" s="69">
        <v>7978540</v>
      </c>
      <c r="D678" s="13"/>
      <c r="E678" s="13">
        <v>2.6152700000000002</v>
      </c>
      <c r="F678" s="13">
        <v>2.0087199999999998</v>
      </c>
      <c r="G678" s="13">
        <v>1.93875</v>
      </c>
      <c r="H678" s="13">
        <v>1.9315100000000001</v>
      </c>
      <c r="I678" s="13">
        <v>1.0155099999999999</v>
      </c>
      <c r="J678" s="13">
        <v>0.94550000000000001</v>
      </c>
      <c r="K678" s="13">
        <v>1.03573</v>
      </c>
      <c r="L678" s="13">
        <v>1.0663499999999999</v>
      </c>
      <c r="M678" s="13">
        <v>1.15489</v>
      </c>
      <c r="N678" s="13">
        <v>1.6057399999999999</v>
      </c>
      <c r="O678" s="13">
        <v>1.7510300000000001</v>
      </c>
      <c r="P678" s="13">
        <v>1.9261299999999999</v>
      </c>
    </row>
    <row r="679" spans="1:16" x14ac:dyDescent="0.3">
      <c r="A679" s="67" t="s">
        <v>1616</v>
      </c>
      <c r="B679" s="67" t="s">
        <v>1617</v>
      </c>
      <c r="C679" s="69">
        <v>7963716</v>
      </c>
      <c r="D679" s="13"/>
      <c r="E679" s="13"/>
      <c r="F679" s="13"/>
      <c r="G679" s="13"/>
      <c r="H679" s="13"/>
      <c r="I679" s="13"/>
      <c r="J679" s="13"/>
      <c r="K679" s="13"/>
      <c r="L679" s="13"/>
      <c r="M679" s="13"/>
      <c r="N679" s="13"/>
      <c r="O679" s="13"/>
      <c r="P679" s="13"/>
    </row>
    <row r="680" spans="1:16" x14ac:dyDescent="0.3">
      <c r="A680" s="67" t="s">
        <v>1658</v>
      </c>
      <c r="B680" s="67" t="s">
        <v>1659</v>
      </c>
      <c r="C680" s="69">
        <v>7926622</v>
      </c>
      <c r="D680" s="13">
        <v>1.4558599999999999</v>
      </c>
      <c r="E680" s="13">
        <v>1.5733999999999999</v>
      </c>
      <c r="F680" s="13">
        <v>1.4441200000000001</v>
      </c>
      <c r="G680" s="13">
        <v>1.4251</v>
      </c>
      <c r="H680" s="13">
        <v>1.4319599999999999</v>
      </c>
      <c r="I680" s="13">
        <v>1.15568</v>
      </c>
      <c r="J680" s="13">
        <v>1.1409</v>
      </c>
      <c r="K680" s="13">
        <v>1.28929</v>
      </c>
      <c r="L680" s="13">
        <v>0.61936999999999998</v>
      </c>
      <c r="M680" s="13">
        <v>1.3467499999999999</v>
      </c>
      <c r="N680" s="13">
        <v>1.3244</v>
      </c>
      <c r="O680" s="13">
        <v>1.4656</v>
      </c>
      <c r="P680" s="13">
        <v>1.5485800000000001</v>
      </c>
    </row>
    <row r="681" spans="1:16" x14ac:dyDescent="0.3">
      <c r="A681" s="67" t="s">
        <v>4569</v>
      </c>
      <c r="B681" s="67" t="s">
        <v>4570</v>
      </c>
      <c r="C681" s="69">
        <v>7916090</v>
      </c>
      <c r="D681" s="13">
        <v>3.83901</v>
      </c>
      <c r="E681" s="13">
        <v>4.3117799999999997</v>
      </c>
      <c r="F681" s="13">
        <v>3.9417800000000001</v>
      </c>
      <c r="G681" s="13">
        <v>3.75529</v>
      </c>
      <c r="H681" s="13">
        <v>4.0253800000000002</v>
      </c>
      <c r="I681" s="13">
        <v>3.7969599999999999</v>
      </c>
      <c r="J681" s="13">
        <v>2.0318900000000002</v>
      </c>
      <c r="K681" s="13">
        <v>2.2469199999999998</v>
      </c>
      <c r="L681" s="13">
        <v>2.3544900000000002</v>
      </c>
      <c r="M681" s="13">
        <v>2.4652799999999999</v>
      </c>
      <c r="N681" s="13">
        <v>2.5327799999999998</v>
      </c>
      <c r="O681" s="13">
        <v>2.8963399999999999</v>
      </c>
      <c r="P681" s="13">
        <v>4.4729000000000001</v>
      </c>
    </row>
    <row r="682" spans="1:16" x14ac:dyDescent="0.3">
      <c r="A682" s="67" t="s">
        <v>1620</v>
      </c>
      <c r="B682" s="67" t="s">
        <v>1621</v>
      </c>
      <c r="C682" s="69">
        <v>7915322</v>
      </c>
      <c r="D682" s="13"/>
      <c r="E682" s="13"/>
      <c r="F682" s="13"/>
      <c r="G682" s="13"/>
      <c r="H682" s="13"/>
      <c r="I682" s="13"/>
      <c r="J682" s="13"/>
      <c r="K682" s="13"/>
      <c r="L682" s="13"/>
      <c r="M682" s="13"/>
      <c r="N682" s="13"/>
      <c r="O682" s="13"/>
      <c r="P682" s="13"/>
    </row>
    <row r="683" spans="1:16" x14ac:dyDescent="0.3">
      <c r="A683" s="67" t="s">
        <v>1565</v>
      </c>
      <c r="B683" s="67" t="s">
        <v>1566</v>
      </c>
      <c r="C683" s="69">
        <v>7913393</v>
      </c>
      <c r="D683" s="13"/>
      <c r="E683" s="13"/>
      <c r="F683" s="13"/>
      <c r="G683" s="13"/>
      <c r="H683" s="13"/>
      <c r="I683" s="13"/>
      <c r="J683" s="13"/>
      <c r="K683" s="13"/>
      <c r="L683" s="13"/>
      <c r="M683" s="13">
        <v>0.27853</v>
      </c>
      <c r="N683" s="13"/>
      <c r="O683" s="13"/>
      <c r="P683" s="13">
        <v>0.36307</v>
      </c>
    </row>
    <row r="684" spans="1:16" x14ac:dyDescent="0.3">
      <c r="A684" s="67" t="s">
        <v>1688</v>
      </c>
      <c r="B684" s="67" t="s">
        <v>1689</v>
      </c>
      <c r="C684" s="69">
        <v>7794180</v>
      </c>
      <c r="D684" s="13">
        <v>9.2740000000000003E-2</v>
      </c>
      <c r="E684" s="13">
        <v>9.9610000000000004E-2</v>
      </c>
      <c r="F684" s="13">
        <v>9.1189999999999993E-2</v>
      </c>
      <c r="G684" s="13">
        <v>8.9230000000000004E-2</v>
      </c>
      <c r="H684" s="13">
        <v>8.7809999999999999E-2</v>
      </c>
      <c r="I684" s="13">
        <v>7.0620000000000002E-2</v>
      </c>
      <c r="J684" s="13">
        <v>7.016E-2</v>
      </c>
      <c r="K684" s="13">
        <v>8.0159999999999995E-2</v>
      </c>
      <c r="L684" s="13">
        <v>8.4000000000000005E-2</v>
      </c>
      <c r="M684" s="13">
        <v>9.4369999999999996E-2</v>
      </c>
      <c r="N684" s="13">
        <v>0.10052999999999999</v>
      </c>
      <c r="O684" s="13">
        <v>0.11278000000000001</v>
      </c>
      <c r="P684" s="13">
        <v>0.12866</v>
      </c>
    </row>
    <row r="685" spans="1:16" x14ac:dyDescent="0.3">
      <c r="A685" s="67" t="s">
        <v>1321</v>
      </c>
      <c r="B685" s="67" t="s">
        <v>1322</v>
      </c>
      <c r="C685" s="69">
        <v>7766773</v>
      </c>
      <c r="D685" s="13"/>
      <c r="E685" s="13"/>
      <c r="F685" s="13"/>
      <c r="G685" s="13">
        <v>6.7129999999999995E-2</v>
      </c>
      <c r="H685" s="13">
        <v>7.0529999999999995E-2</v>
      </c>
      <c r="I685" s="13">
        <v>5.6860000000000001E-2</v>
      </c>
      <c r="J685" s="13">
        <v>5.7209999999999997E-2</v>
      </c>
      <c r="K685" s="13">
        <v>6.54E-2</v>
      </c>
      <c r="L685" s="13">
        <v>6.8330000000000002E-2</v>
      </c>
      <c r="M685" s="13">
        <v>7.6369999999999993E-2</v>
      </c>
      <c r="N685" s="13">
        <v>8.2049999999999998E-2</v>
      </c>
      <c r="O685" s="13">
        <v>9.1340000000000005E-2</v>
      </c>
      <c r="P685" s="13">
        <v>0.10942</v>
      </c>
    </row>
    <row r="686" spans="1:16" x14ac:dyDescent="0.3">
      <c r="A686" s="67" t="s">
        <v>899</v>
      </c>
      <c r="B686" s="67" t="s">
        <v>900</v>
      </c>
      <c r="C686" s="69">
        <v>7719198</v>
      </c>
      <c r="D686" s="13">
        <v>2.8656199999999998</v>
      </c>
      <c r="E686" s="13"/>
      <c r="F686" s="13">
        <v>2.8719800000000002</v>
      </c>
      <c r="G686" s="13"/>
      <c r="H686" s="13"/>
      <c r="I686" s="13"/>
      <c r="J686" s="13"/>
      <c r="K686" s="13">
        <v>2.5972499999999998</v>
      </c>
      <c r="L686" s="13"/>
      <c r="M686" s="13"/>
      <c r="N686" s="13"/>
      <c r="O686" s="13"/>
      <c r="P686" s="13"/>
    </row>
    <row r="687" spans="1:16" x14ac:dyDescent="0.3">
      <c r="A687" s="67" t="s">
        <v>4834</v>
      </c>
      <c r="B687" s="67" t="s">
        <v>4835</v>
      </c>
      <c r="C687" s="69">
        <v>7701433</v>
      </c>
      <c r="D687" s="13"/>
      <c r="E687" s="13"/>
      <c r="F687" s="13"/>
      <c r="G687" s="13"/>
      <c r="H687" s="13">
        <v>0.13578000000000001</v>
      </c>
      <c r="I687" s="13"/>
      <c r="J687" s="13"/>
      <c r="K687" s="13">
        <v>2.5649999999999999E-2</v>
      </c>
      <c r="L687" s="13"/>
      <c r="M687" s="13"/>
      <c r="N687" s="13">
        <v>1.056E-2</v>
      </c>
      <c r="O687" s="13"/>
      <c r="P687" s="13"/>
    </row>
    <row r="688" spans="1:16" x14ac:dyDescent="0.3">
      <c r="A688" s="67" t="s">
        <v>5250</v>
      </c>
      <c r="B688" s="67" t="s">
        <v>5251</v>
      </c>
      <c r="C688" s="69">
        <v>7694428</v>
      </c>
      <c r="D688" s="13">
        <v>0.66669</v>
      </c>
      <c r="E688" s="13"/>
      <c r="F688" s="13"/>
      <c r="G688" s="13"/>
      <c r="H688" s="13"/>
      <c r="I688" s="13"/>
      <c r="J688" s="13"/>
      <c r="K688" s="13"/>
      <c r="L688" s="13"/>
      <c r="M688" s="13"/>
      <c r="N688" s="13"/>
      <c r="O688" s="13"/>
      <c r="P688" s="13"/>
    </row>
    <row r="689" spans="1:16" x14ac:dyDescent="0.3">
      <c r="A689" s="67" t="s">
        <v>1934</v>
      </c>
      <c r="B689" s="67" t="s">
        <v>1935</v>
      </c>
      <c r="C689" s="69">
        <v>7677624</v>
      </c>
      <c r="D689" s="13"/>
      <c r="E689" s="13">
        <v>0.35133999999999999</v>
      </c>
      <c r="F689" s="13">
        <v>0.32303999999999999</v>
      </c>
      <c r="G689" s="13">
        <v>0.31667000000000001</v>
      </c>
      <c r="H689" s="13">
        <v>0.31491999999999998</v>
      </c>
      <c r="I689" s="13">
        <v>0.27210000000000001</v>
      </c>
      <c r="J689" s="13">
        <v>0.26671</v>
      </c>
      <c r="K689" s="13">
        <v>0.28273999999999999</v>
      </c>
      <c r="L689" s="13">
        <v>0.29763000000000001</v>
      </c>
      <c r="M689" s="13">
        <v>0.32767000000000002</v>
      </c>
      <c r="N689" s="13">
        <v>0.33871000000000001</v>
      </c>
      <c r="O689" s="13">
        <v>0.24199999999999999</v>
      </c>
      <c r="P689" s="13">
        <v>0.27116000000000001</v>
      </c>
    </row>
    <row r="690" spans="1:16" x14ac:dyDescent="0.3">
      <c r="A690" s="67" t="s">
        <v>5252</v>
      </c>
      <c r="B690" s="67" t="s">
        <v>5253</v>
      </c>
      <c r="C690" s="69">
        <v>7520594</v>
      </c>
      <c r="D690" s="13"/>
      <c r="E690" s="13">
        <v>0.70960999999999996</v>
      </c>
      <c r="F690" s="13">
        <v>0.65454999999999997</v>
      </c>
      <c r="G690" s="13">
        <v>0.63497000000000003</v>
      </c>
      <c r="H690" s="13">
        <v>0.63817999999999997</v>
      </c>
      <c r="I690" s="13">
        <v>0.54220000000000002</v>
      </c>
      <c r="J690" s="13">
        <v>0.51905999999999997</v>
      </c>
      <c r="K690" s="13">
        <v>0.58970999999999996</v>
      </c>
      <c r="L690" s="13">
        <v>0.61773999999999996</v>
      </c>
      <c r="M690" s="13">
        <v>0.68166000000000004</v>
      </c>
      <c r="N690" s="13">
        <v>0.70986000000000005</v>
      </c>
      <c r="O690" s="13">
        <v>0.80330000000000001</v>
      </c>
      <c r="P690" s="13">
        <v>0.88331000000000004</v>
      </c>
    </row>
    <row r="691" spans="1:16" x14ac:dyDescent="0.3">
      <c r="A691" s="67" t="s">
        <v>1646</v>
      </c>
      <c r="B691" s="67" t="s">
        <v>1647</v>
      </c>
      <c r="C691" s="69">
        <v>7510000</v>
      </c>
      <c r="D691" s="13"/>
      <c r="E691" s="13"/>
      <c r="F691" s="13"/>
      <c r="G691" s="13"/>
      <c r="H691" s="13"/>
      <c r="I691" s="13"/>
      <c r="J691" s="13"/>
      <c r="K691" s="13"/>
      <c r="L691" s="13"/>
      <c r="M691" s="13"/>
      <c r="N691" s="13"/>
      <c r="O691" s="13"/>
      <c r="P691" s="13"/>
    </row>
    <row r="692" spans="1:16" x14ac:dyDescent="0.3">
      <c r="A692" s="67" t="s">
        <v>5254</v>
      </c>
      <c r="B692" s="67" t="s">
        <v>5255</v>
      </c>
      <c r="C692" s="69">
        <v>7509435</v>
      </c>
      <c r="D692" s="13"/>
      <c r="E692" s="13">
        <v>0.1552</v>
      </c>
      <c r="F692" s="13">
        <v>0.14573</v>
      </c>
      <c r="G692" s="13">
        <v>0.14501</v>
      </c>
      <c r="H692" s="13">
        <v>0.14704999999999999</v>
      </c>
      <c r="I692" s="13">
        <v>0.1226</v>
      </c>
      <c r="J692" s="13">
        <v>0.12086</v>
      </c>
      <c r="K692" s="13">
        <v>0.13708999999999999</v>
      </c>
      <c r="L692" s="13">
        <v>0.1022</v>
      </c>
      <c r="M692" s="13">
        <v>6.7159999999999997E-2</v>
      </c>
      <c r="N692" s="13">
        <v>6.9709999999999994E-2</v>
      </c>
      <c r="O692" s="13">
        <v>7.9089999999999994E-2</v>
      </c>
      <c r="P692" s="13">
        <v>9.0590000000000004E-2</v>
      </c>
    </row>
    <row r="693" spans="1:16" x14ac:dyDescent="0.3">
      <c r="A693" s="67" t="s">
        <v>1850</v>
      </c>
      <c r="B693" s="67" t="s">
        <v>1851</v>
      </c>
      <c r="C693" s="69">
        <v>7481228</v>
      </c>
      <c r="D693" s="13">
        <v>2.6900300000000001</v>
      </c>
      <c r="E693" s="13">
        <v>2.7621799999999999</v>
      </c>
      <c r="F693" s="13">
        <v>2.5796899999999998</v>
      </c>
      <c r="G693" s="13">
        <v>2.5101499999999999</v>
      </c>
      <c r="H693" s="13">
        <v>2.5616699999999999</v>
      </c>
      <c r="I693" s="13">
        <v>2.18269</v>
      </c>
      <c r="J693" s="13">
        <v>2.09076</v>
      </c>
      <c r="K693" s="13">
        <v>2.3784000000000001</v>
      </c>
      <c r="L693" s="13">
        <v>2.46184</v>
      </c>
      <c r="M693" s="13">
        <v>2.72011</v>
      </c>
      <c r="N693" s="13">
        <v>2.8104399999999998</v>
      </c>
      <c r="O693" s="13">
        <v>3.0701200000000002</v>
      </c>
      <c r="P693" s="13"/>
    </row>
    <row r="694" spans="1:16" x14ac:dyDescent="0.3">
      <c r="A694" s="67" t="s">
        <v>2064</v>
      </c>
      <c r="B694" s="67" t="s">
        <v>2065</v>
      </c>
      <c r="C694" s="69">
        <v>7432637</v>
      </c>
      <c r="D694" s="13"/>
      <c r="E694" s="13"/>
      <c r="F694" s="13"/>
      <c r="G694" s="13">
        <v>0.16399</v>
      </c>
      <c r="H694" s="13"/>
      <c r="I694" s="13"/>
      <c r="J694" s="13">
        <v>0.13422000000000001</v>
      </c>
      <c r="K694" s="13"/>
      <c r="L694" s="13"/>
      <c r="M694" s="13">
        <v>8.1799999999999998E-2</v>
      </c>
      <c r="N694" s="13"/>
      <c r="O694" s="13"/>
      <c r="P694" s="13">
        <v>0.10868999999999999</v>
      </c>
    </row>
    <row r="695" spans="1:16" x14ac:dyDescent="0.3">
      <c r="A695" s="67" t="s">
        <v>1501</v>
      </c>
      <c r="B695" s="67" t="s">
        <v>1502</v>
      </c>
      <c r="C695" s="69">
        <v>7422959</v>
      </c>
      <c r="D695" s="13"/>
      <c r="E695" s="13">
        <v>2.9750100000000002</v>
      </c>
      <c r="F695" s="13">
        <v>2.7311200000000002</v>
      </c>
      <c r="G695" s="13">
        <v>2.67055</v>
      </c>
      <c r="H695" s="13">
        <v>2.81637</v>
      </c>
      <c r="I695" s="13">
        <v>2.31474</v>
      </c>
      <c r="J695" s="13">
        <v>2.32694</v>
      </c>
      <c r="K695" s="13">
        <v>2.5495199999999998</v>
      </c>
      <c r="L695" s="13">
        <v>2.6661100000000002</v>
      </c>
      <c r="M695" s="13">
        <v>2.9291499999999999</v>
      </c>
      <c r="N695" s="13">
        <v>2.9599500000000001</v>
      </c>
      <c r="O695" s="13">
        <v>3.5018799999999999</v>
      </c>
      <c r="P695" s="13">
        <v>3.33893</v>
      </c>
    </row>
    <row r="696" spans="1:16" x14ac:dyDescent="0.3">
      <c r="A696" s="67" t="s">
        <v>1650</v>
      </c>
      <c r="B696" s="67" t="s">
        <v>1651</v>
      </c>
      <c r="C696" s="69">
        <v>7422364</v>
      </c>
      <c r="D696" s="13"/>
      <c r="E696" s="13"/>
      <c r="F696" s="13"/>
      <c r="G696" s="13"/>
      <c r="H696" s="13"/>
      <c r="I696" s="13"/>
      <c r="J696" s="13"/>
      <c r="K696" s="13"/>
      <c r="L696" s="13"/>
      <c r="M696" s="13"/>
      <c r="N696" s="13"/>
      <c r="O696" s="13"/>
      <c r="P696" s="13"/>
    </row>
    <row r="697" spans="1:16" x14ac:dyDescent="0.3">
      <c r="A697" s="67" t="s">
        <v>1579</v>
      </c>
      <c r="B697" s="67" t="s">
        <v>1580</v>
      </c>
      <c r="C697" s="69">
        <v>7381214</v>
      </c>
      <c r="D697" s="13">
        <v>1.2150700000000001</v>
      </c>
      <c r="E697" s="13">
        <v>1.3083899999999999</v>
      </c>
      <c r="F697" s="13">
        <v>1.1896899999999999</v>
      </c>
      <c r="G697" s="13">
        <v>1.1810700000000001</v>
      </c>
      <c r="H697" s="13">
        <v>1.1917599999999999</v>
      </c>
      <c r="I697" s="13">
        <v>1.0156799999999999</v>
      </c>
      <c r="J697" s="13">
        <v>0.96899999999999997</v>
      </c>
      <c r="K697" s="13">
        <v>1.1002000000000001</v>
      </c>
      <c r="L697" s="13">
        <v>1.1509799999999999</v>
      </c>
      <c r="M697" s="13">
        <v>1.2829299999999999</v>
      </c>
      <c r="N697" s="13">
        <v>1.3251200000000001</v>
      </c>
      <c r="O697" s="13">
        <v>1.4855700000000001</v>
      </c>
      <c r="P697" s="13">
        <v>1.6277299999999999</v>
      </c>
    </row>
    <row r="698" spans="1:16" x14ac:dyDescent="0.3">
      <c r="A698" s="67" t="s">
        <v>1644</v>
      </c>
      <c r="B698" s="67" t="s">
        <v>1645</v>
      </c>
      <c r="C698" s="69">
        <v>7326817</v>
      </c>
      <c r="D698" s="13"/>
      <c r="E698" s="13"/>
      <c r="F698" s="13"/>
      <c r="G698" s="13">
        <v>1.44279</v>
      </c>
      <c r="H698" s="13"/>
      <c r="I698" s="13"/>
      <c r="J698" s="13">
        <v>1.7315100000000001</v>
      </c>
      <c r="K698" s="13"/>
      <c r="L698" s="13"/>
      <c r="M698" s="13">
        <v>1.3006</v>
      </c>
      <c r="N698" s="13"/>
      <c r="O698" s="13"/>
      <c r="P698" s="13">
        <v>1.8159400000000001</v>
      </c>
    </row>
    <row r="699" spans="1:16" x14ac:dyDescent="0.3">
      <c r="A699" s="67" t="s">
        <v>1777</v>
      </c>
      <c r="B699" s="67" t="s">
        <v>1778</v>
      </c>
      <c r="C699" s="69">
        <v>7323766</v>
      </c>
      <c r="D699" s="13"/>
      <c r="E699" s="13">
        <v>0.1376</v>
      </c>
      <c r="F699" s="13">
        <v>0.12529000000000001</v>
      </c>
      <c r="G699" s="13">
        <v>0.1164</v>
      </c>
      <c r="H699" s="13">
        <v>0.12623999999999999</v>
      </c>
      <c r="I699" s="13">
        <v>0.1017</v>
      </c>
      <c r="J699" s="13">
        <v>9.9260000000000001E-2</v>
      </c>
      <c r="K699" s="13">
        <v>0.11021</v>
      </c>
      <c r="L699" s="13">
        <v>0.11981</v>
      </c>
      <c r="M699" s="13">
        <v>0.13306000000000001</v>
      </c>
      <c r="N699" s="13">
        <v>0.13056999999999999</v>
      </c>
      <c r="O699" s="13">
        <v>0.14746999999999999</v>
      </c>
      <c r="P699" s="13">
        <v>0.17705000000000001</v>
      </c>
    </row>
    <row r="700" spans="1:16" x14ac:dyDescent="0.3">
      <c r="A700" s="67" t="s">
        <v>1439</v>
      </c>
      <c r="B700" s="67" t="s">
        <v>1440</v>
      </c>
      <c r="C700" s="69">
        <v>7282352</v>
      </c>
      <c r="D700" s="13"/>
      <c r="E700" s="13"/>
      <c r="F700" s="13"/>
      <c r="G700" s="13">
        <v>0.38924999999999998</v>
      </c>
      <c r="H700" s="13">
        <v>0.39696999999999999</v>
      </c>
      <c r="I700" s="13">
        <v>0.30873</v>
      </c>
      <c r="J700" s="13">
        <v>0.30764000000000002</v>
      </c>
      <c r="K700" s="13">
        <v>0.34067999999999998</v>
      </c>
      <c r="L700" s="13">
        <v>0.36721999999999999</v>
      </c>
      <c r="M700" s="13">
        <v>0.41105000000000003</v>
      </c>
      <c r="N700" s="13">
        <v>0.38007999999999997</v>
      </c>
      <c r="O700" s="13">
        <v>0.47298000000000001</v>
      </c>
      <c r="P700" s="13">
        <v>0.52951999999999999</v>
      </c>
    </row>
    <row r="701" spans="1:16" x14ac:dyDescent="0.3">
      <c r="A701" s="67" t="s">
        <v>4054</v>
      </c>
      <c r="B701" s="67" t="s">
        <v>4055</v>
      </c>
      <c r="C701" s="69">
        <v>7280496</v>
      </c>
      <c r="D701" s="13"/>
      <c r="E701" s="13">
        <v>0.30970999999999999</v>
      </c>
      <c r="F701" s="13">
        <v>0.2883</v>
      </c>
      <c r="G701" s="13">
        <v>0.28649999999999998</v>
      </c>
      <c r="H701" s="13">
        <v>0.29028999999999999</v>
      </c>
      <c r="I701" s="13">
        <v>0.24892</v>
      </c>
      <c r="J701" s="13">
        <v>0.24529000000000001</v>
      </c>
      <c r="K701" s="13">
        <v>2.7100000000000002E-3</v>
      </c>
      <c r="L701" s="13">
        <v>2.8400000000000001E-3</v>
      </c>
      <c r="M701" s="13">
        <v>3.0799999999999998E-3</v>
      </c>
      <c r="N701" s="13">
        <v>3.2499999999999999E-3</v>
      </c>
      <c r="O701" s="13">
        <v>3.5599999999999998E-3</v>
      </c>
      <c r="P701" s="13">
        <v>4.1599999999999996E-3</v>
      </c>
    </row>
    <row r="702" spans="1:16" x14ac:dyDescent="0.3">
      <c r="A702" s="67" t="s">
        <v>1706</v>
      </c>
      <c r="B702" s="67" t="s">
        <v>1707</v>
      </c>
      <c r="C702" s="69">
        <v>7261547</v>
      </c>
      <c r="D702" s="13">
        <v>0.1143</v>
      </c>
      <c r="E702" s="13">
        <v>0.12441000000000001</v>
      </c>
      <c r="F702" s="13">
        <v>0.11824999999999999</v>
      </c>
      <c r="G702" s="13">
        <v>0.11469</v>
      </c>
      <c r="H702" s="13">
        <v>0.10867</v>
      </c>
      <c r="I702" s="13">
        <v>9.8299999999999998E-2</v>
      </c>
      <c r="J702" s="13">
        <v>9.9019999999999997E-2</v>
      </c>
      <c r="K702" s="13">
        <v>0.11408</v>
      </c>
      <c r="L702" s="13">
        <v>0.12135</v>
      </c>
      <c r="M702" s="13">
        <v>0.13827</v>
      </c>
      <c r="N702" s="13">
        <v>0.1434</v>
      </c>
      <c r="O702" s="13">
        <v>0.16411000000000001</v>
      </c>
      <c r="P702" s="13">
        <v>0.17593</v>
      </c>
    </row>
    <row r="703" spans="1:16" x14ac:dyDescent="0.3">
      <c r="A703" s="67" t="s">
        <v>1515</v>
      </c>
      <c r="B703" s="67" t="s">
        <v>1516</v>
      </c>
      <c r="C703" s="69">
        <v>7256287</v>
      </c>
      <c r="D703" s="13"/>
      <c r="E703" s="13"/>
      <c r="F703" s="13"/>
      <c r="G703" s="13">
        <v>1.05027</v>
      </c>
      <c r="H703" s="13"/>
      <c r="I703" s="13"/>
      <c r="J703" s="13">
        <v>0.88551999999999997</v>
      </c>
      <c r="K703" s="13"/>
      <c r="L703" s="13"/>
      <c r="M703" s="13">
        <v>1.1004499999999999</v>
      </c>
      <c r="N703" s="13"/>
      <c r="O703" s="13"/>
      <c r="P703" s="13">
        <v>1.39195</v>
      </c>
    </row>
    <row r="704" spans="1:16" x14ac:dyDescent="0.3">
      <c r="A704" s="67" t="s">
        <v>1387</v>
      </c>
      <c r="B704" s="67" t="s">
        <v>1388</v>
      </c>
      <c r="C704" s="69">
        <v>7247859</v>
      </c>
      <c r="D704" s="13"/>
      <c r="E704" s="13">
        <v>9.6759999999999999E-2</v>
      </c>
      <c r="F704" s="13">
        <v>8.9880000000000002E-2</v>
      </c>
      <c r="G704" s="13">
        <v>9.1810000000000003E-2</v>
      </c>
      <c r="H704" s="13">
        <v>0.2208</v>
      </c>
      <c r="I704" s="13">
        <v>0.18315999999999999</v>
      </c>
      <c r="J704" s="13">
        <v>0.17824000000000001</v>
      </c>
      <c r="K704" s="13">
        <v>0.19958000000000001</v>
      </c>
      <c r="L704" s="13">
        <v>0.21068999999999999</v>
      </c>
      <c r="M704" s="13">
        <v>0.23300000000000001</v>
      </c>
      <c r="N704" s="13">
        <v>0.23909</v>
      </c>
      <c r="O704" s="13">
        <v>0.26221</v>
      </c>
      <c r="P704" s="13">
        <v>0.30181999999999998</v>
      </c>
    </row>
    <row r="705" spans="1:16" x14ac:dyDescent="0.3">
      <c r="A705" s="67" t="s">
        <v>1670</v>
      </c>
      <c r="B705" s="67" t="s">
        <v>1671</v>
      </c>
      <c r="C705" s="69">
        <v>7246556</v>
      </c>
      <c r="D705" s="13">
        <v>0.12770999999999999</v>
      </c>
      <c r="E705" s="13">
        <v>0.13869000000000001</v>
      </c>
      <c r="F705" s="13">
        <v>0.12806000000000001</v>
      </c>
      <c r="G705" s="13">
        <v>0.12490999999999999</v>
      </c>
      <c r="H705" s="13">
        <v>0.12431</v>
      </c>
      <c r="I705" s="13">
        <v>0.10218000000000001</v>
      </c>
      <c r="J705" s="13">
        <v>0.1002</v>
      </c>
      <c r="K705" s="13">
        <v>0.11292000000000001</v>
      </c>
      <c r="L705" s="13">
        <v>0.12003999999999999</v>
      </c>
      <c r="M705" s="13">
        <v>0.13417999999999999</v>
      </c>
      <c r="N705" s="13">
        <v>0.13775999999999999</v>
      </c>
      <c r="O705" s="13">
        <v>0.15458</v>
      </c>
      <c r="P705" s="13">
        <v>0.17816000000000001</v>
      </c>
    </row>
    <row r="706" spans="1:16" x14ac:dyDescent="0.3">
      <c r="A706" s="67" t="s">
        <v>5256</v>
      </c>
      <c r="B706" s="67" t="s">
        <v>5257</v>
      </c>
      <c r="C706" s="69">
        <v>7189841</v>
      </c>
      <c r="D706" s="13">
        <v>3.1625800000000002</v>
      </c>
      <c r="E706" s="13"/>
      <c r="F706" s="13">
        <v>2.59212</v>
      </c>
      <c r="G706" s="13">
        <v>2.6541299999999999</v>
      </c>
      <c r="H706" s="13">
        <v>2.78261</v>
      </c>
      <c r="I706" s="13">
        <v>0.90053000000000005</v>
      </c>
      <c r="J706" s="13">
        <v>0.92371000000000003</v>
      </c>
      <c r="K706" s="13">
        <v>1.00309</v>
      </c>
      <c r="L706" s="13">
        <v>2.9932799999999999</v>
      </c>
      <c r="M706" s="13">
        <v>3.36246</v>
      </c>
      <c r="N706" s="13">
        <v>3.28613</v>
      </c>
      <c r="O706" s="13">
        <v>3.5531600000000001</v>
      </c>
      <c r="P706" s="13">
        <v>3.82992</v>
      </c>
    </row>
    <row r="707" spans="1:16" x14ac:dyDescent="0.3">
      <c r="A707" s="67" t="s">
        <v>1986</v>
      </c>
      <c r="B707" s="67" t="s">
        <v>1987</v>
      </c>
      <c r="C707" s="69">
        <v>7189369</v>
      </c>
      <c r="D707" s="13">
        <v>2.7998699999999999</v>
      </c>
      <c r="E707" s="13">
        <v>3.0697199999999998</v>
      </c>
      <c r="F707" s="13">
        <v>2.8082699999999998</v>
      </c>
      <c r="G707" s="13">
        <v>2.7486100000000002</v>
      </c>
      <c r="H707" s="13">
        <v>2.7522099999999998</v>
      </c>
      <c r="I707" s="13">
        <v>2.4257599999999999</v>
      </c>
      <c r="J707" s="13">
        <v>2.3362500000000002</v>
      </c>
      <c r="K707" s="13">
        <v>2.59795</v>
      </c>
      <c r="L707" s="13">
        <v>2.6696</v>
      </c>
      <c r="M707" s="13">
        <v>2.89283</v>
      </c>
      <c r="N707" s="13">
        <v>2.9928300000000001</v>
      </c>
      <c r="O707" s="13">
        <v>3.2525599999999999</v>
      </c>
      <c r="P707" s="13">
        <v>3.5728599999999999</v>
      </c>
    </row>
    <row r="708" spans="1:16" x14ac:dyDescent="0.3">
      <c r="A708" s="67" t="s">
        <v>5064</v>
      </c>
      <c r="B708" s="67" t="s">
        <v>4328</v>
      </c>
      <c r="C708" s="69">
        <v>7185852</v>
      </c>
      <c r="D708" s="13">
        <v>1.6733</v>
      </c>
      <c r="E708" s="13"/>
      <c r="F708" s="13"/>
      <c r="G708" s="13">
        <v>1.6364000000000001</v>
      </c>
      <c r="H708" s="13"/>
      <c r="I708" s="13"/>
      <c r="J708" s="13">
        <v>0.94987999999999995</v>
      </c>
      <c r="K708" s="13"/>
      <c r="L708" s="13"/>
      <c r="M708" s="13">
        <v>1.2684</v>
      </c>
      <c r="N708" s="13"/>
      <c r="O708" s="13"/>
      <c r="P708" s="13">
        <v>1.4077</v>
      </c>
    </row>
    <row r="709" spans="1:16" x14ac:dyDescent="0.3">
      <c r="A709" s="67" t="s">
        <v>1828</v>
      </c>
      <c r="B709" s="67" t="s">
        <v>1829</v>
      </c>
      <c r="C709" s="69">
        <v>7182819</v>
      </c>
      <c r="D709" s="13">
        <v>0.34038000000000002</v>
      </c>
      <c r="E709" s="13">
        <v>0.36538999999999999</v>
      </c>
      <c r="F709" s="13">
        <v>0.3417</v>
      </c>
      <c r="G709" s="13">
        <v>0.32901000000000002</v>
      </c>
      <c r="H709" s="13">
        <v>0.33045999999999998</v>
      </c>
      <c r="I709" s="13">
        <v>0.27344000000000002</v>
      </c>
      <c r="J709" s="13">
        <v>0.26833000000000001</v>
      </c>
      <c r="K709" s="13">
        <v>0.30717</v>
      </c>
      <c r="L709" s="13"/>
      <c r="M709" s="13">
        <v>0.35497000000000001</v>
      </c>
      <c r="N709" s="13">
        <v>0.36837999999999999</v>
      </c>
      <c r="O709" s="13">
        <v>0.41356999999999999</v>
      </c>
      <c r="P709" s="13">
        <v>0.46092</v>
      </c>
    </row>
    <row r="710" spans="1:16" x14ac:dyDescent="0.3">
      <c r="A710" s="67" t="s">
        <v>1748</v>
      </c>
      <c r="B710" s="67" t="s">
        <v>1749</v>
      </c>
      <c r="C710" s="69">
        <v>7147436</v>
      </c>
      <c r="D710" s="13">
        <v>0.12989000000000001</v>
      </c>
      <c r="E710" s="13">
        <v>0.13886000000000001</v>
      </c>
      <c r="F710" s="13">
        <v>0.12826000000000001</v>
      </c>
      <c r="G710" s="13">
        <v>0.12601999999999999</v>
      </c>
      <c r="H710" s="13"/>
      <c r="I710" s="13">
        <v>0.10327</v>
      </c>
      <c r="J710" s="13">
        <v>0.10198</v>
      </c>
      <c r="K710" s="13">
        <v>0.11718000000000001</v>
      </c>
      <c r="L710" s="13">
        <v>0.12161</v>
      </c>
      <c r="M710" s="13">
        <v>0.13638</v>
      </c>
      <c r="N710" s="13">
        <v>0.13991000000000001</v>
      </c>
      <c r="O710" s="13">
        <v>0.15614</v>
      </c>
      <c r="P710" s="13">
        <v>0.18132000000000001</v>
      </c>
    </row>
    <row r="711" spans="1:16" x14ac:dyDescent="0.3">
      <c r="A711" s="67" t="s">
        <v>2157</v>
      </c>
      <c r="B711" s="67" t="s">
        <v>2158</v>
      </c>
      <c r="C711" s="69">
        <v>7020400</v>
      </c>
      <c r="D711" s="13">
        <v>4.3090299999999999</v>
      </c>
      <c r="E711" s="13">
        <v>4.2518099999999999</v>
      </c>
      <c r="F711" s="13">
        <v>4.0450699999999999</v>
      </c>
      <c r="G711" s="13">
        <v>3.5913599999999999</v>
      </c>
      <c r="H711" s="13">
        <v>3.7262300000000002</v>
      </c>
      <c r="I711" s="13">
        <v>2.7708699999999999</v>
      </c>
      <c r="J711" s="13">
        <v>2.2913899999999998</v>
      </c>
      <c r="K711" s="13">
        <v>2.31833</v>
      </c>
      <c r="L711" s="13">
        <v>2.3632300000000002</v>
      </c>
      <c r="M711" s="13">
        <v>2.4477899999999999</v>
      </c>
      <c r="N711" s="13">
        <v>2.5741499999999999</v>
      </c>
      <c r="O711" s="13">
        <v>3.21244</v>
      </c>
      <c r="P711" s="13">
        <v>3.76946</v>
      </c>
    </row>
    <row r="712" spans="1:16" x14ac:dyDescent="0.3">
      <c r="A712" s="67" t="s">
        <v>1822</v>
      </c>
      <c r="B712" s="67" t="s">
        <v>1823</v>
      </c>
      <c r="C712" s="69">
        <v>6973450</v>
      </c>
      <c r="D712" s="13"/>
      <c r="E712" s="13"/>
      <c r="F712" s="13"/>
      <c r="G712" s="13">
        <v>1.0057</v>
      </c>
      <c r="H712" s="13">
        <v>1.02539</v>
      </c>
      <c r="I712" s="13">
        <v>0.44424999999999998</v>
      </c>
      <c r="J712" s="13">
        <v>0.45673000000000002</v>
      </c>
      <c r="K712" s="13">
        <v>0.48071000000000003</v>
      </c>
      <c r="L712" s="13">
        <v>0.50876999999999994</v>
      </c>
      <c r="M712" s="13">
        <v>0.57867000000000002</v>
      </c>
      <c r="N712" s="13">
        <v>0.58277999999999996</v>
      </c>
      <c r="O712" s="13">
        <v>0.65790999999999999</v>
      </c>
      <c r="P712" s="13">
        <v>0.70740999999999998</v>
      </c>
    </row>
    <row r="713" spans="1:16" x14ac:dyDescent="0.3">
      <c r="A713" s="67" t="s">
        <v>1779</v>
      </c>
      <c r="B713" s="67" t="s">
        <v>1780</v>
      </c>
      <c r="C713" s="69">
        <v>6953410</v>
      </c>
      <c r="D713" s="13">
        <v>0.12881999999999999</v>
      </c>
      <c r="E713" s="13">
        <v>0.1376</v>
      </c>
      <c r="F713" s="13">
        <v>0.12529000000000001</v>
      </c>
      <c r="G713" s="13">
        <v>0.1164</v>
      </c>
      <c r="H713" s="13">
        <v>0.12623999999999999</v>
      </c>
      <c r="I713" s="13">
        <v>0.1017</v>
      </c>
      <c r="J713" s="13">
        <v>9.9260000000000001E-2</v>
      </c>
      <c r="K713" s="13">
        <v>0.11021</v>
      </c>
      <c r="L713" s="13">
        <v>0.11981</v>
      </c>
      <c r="M713" s="13">
        <v>0.13306000000000001</v>
      </c>
      <c r="N713" s="13">
        <v>0.13056999999999999</v>
      </c>
      <c r="O713" s="13"/>
      <c r="P713" s="13">
        <v>0.17705000000000001</v>
      </c>
    </row>
    <row r="714" spans="1:16" x14ac:dyDescent="0.3">
      <c r="A714" s="67" t="s">
        <v>1678</v>
      </c>
      <c r="B714" s="67" t="s">
        <v>1679</v>
      </c>
      <c r="C714" s="69">
        <v>6952890</v>
      </c>
      <c r="D714" s="13"/>
      <c r="E714" s="13"/>
      <c r="F714" s="13"/>
      <c r="G714" s="13"/>
      <c r="H714" s="13"/>
      <c r="I714" s="13"/>
      <c r="J714" s="13"/>
      <c r="K714" s="13"/>
      <c r="L714" s="13"/>
      <c r="M714" s="13"/>
      <c r="N714" s="13"/>
      <c r="O714" s="13"/>
      <c r="P714" s="13"/>
    </row>
    <row r="715" spans="1:16" x14ac:dyDescent="0.3">
      <c r="A715" s="67" t="s">
        <v>1656</v>
      </c>
      <c r="B715" s="67" t="s">
        <v>1657</v>
      </c>
      <c r="C715" s="69">
        <v>6895645</v>
      </c>
      <c r="D715" s="13"/>
      <c r="E715" s="13"/>
      <c r="F715" s="13"/>
      <c r="G715" s="13">
        <v>0.39890999999999999</v>
      </c>
      <c r="H715" s="13"/>
      <c r="I715" s="13"/>
      <c r="J715" s="13">
        <v>0.32640000000000002</v>
      </c>
      <c r="K715" s="13"/>
      <c r="L715" s="13"/>
      <c r="M715" s="13">
        <v>0.43014000000000002</v>
      </c>
      <c r="N715" s="13"/>
      <c r="O715" s="13"/>
      <c r="P715" s="13">
        <v>0.54784999999999995</v>
      </c>
    </row>
    <row r="716" spans="1:16" x14ac:dyDescent="0.3">
      <c r="A716" s="67" t="s">
        <v>1674</v>
      </c>
      <c r="B716" s="67" t="s">
        <v>1675</v>
      </c>
      <c r="C716" s="69">
        <v>6876408</v>
      </c>
      <c r="D716" s="13">
        <v>2.0926</v>
      </c>
      <c r="E716" s="13">
        <v>2.27915</v>
      </c>
      <c r="F716" s="13">
        <v>2.1826300000000001</v>
      </c>
      <c r="G716" s="13">
        <v>2.05925</v>
      </c>
      <c r="H716" s="13">
        <v>2.2208600000000001</v>
      </c>
      <c r="I716" s="13">
        <v>1.8035300000000001</v>
      </c>
      <c r="J716" s="13">
        <v>1.8348</v>
      </c>
      <c r="K716" s="13">
        <v>2.0131600000000001</v>
      </c>
      <c r="L716" s="13">
        <v>2.1015999999999999</v>
      </c>
      <c r="M716" s="13">
        <v>2.3148399999999998</v>
      </c>
      <c r="N716" s="13">
        <v>2.3537300000000001</v>
      </c>
      <c r="O716" s="13">
        <v>2.60026</v>
      </c>
      <c r="P716" s="13">
        <v>2.7979099999999999</v>
      </c>
    </row>
    <row r="717" spans="1:16" x14ac:dyDescent="0.3">
      <c r="A717" s="67" t="s">
        <v>1992</v>
      </c>
      <c r="B717" s="67" t="s">
        <v>1993</v>
      </c>
      <c r="C717" s="69">
        <v>6869750</v>
      </c>
      <c r="D717" s="13">
        <v>1.51335</v>
      </c>
      <c r="E717" s="13">
        <v>1.60493</v>
      </c>
      <c r="F717" s="13">
        <v>1.50624</v>
      </c>
      <c r="G717" s="13">
        <v>0.93118999999999996</v>
      </c>
      <c r="H717" s="13">
        <v>0.96443000000000001</v>
      </c>
      <c r="I717" s="13">
        <v>0.88505999999999996</v>
      </c>
      <c r="J717" s="13">
        <v>0.79020000000000001</v>
      </c>
      <c r="K717" s="13">
        <v>0.86597000000000002</v>
      </c>
      <c r="L717" s="13">
        <v>0.90937000000000001</v>
      </c>
      <c r="M717" s="13">
        <v>0.99134</v>
      </c>
      <c r="N717" s="13">
        <v>1.02434</v>
      </c>
      <c r="O717" s="13">
        <v>1.12507</v>
      </c>
      <c r="P717" s="13">
        <v>1.4620599999999999</v>
      </c>
    </row>
    <row r="718" spans="1:16" x14ac:dyDescent="0.3">
      <c r="A718" s="67" t="s">
        <v>1838</v>
      </c>
      <c r="B718" s="67" t="s">
        <v>1839</v>
      </c>
      <c r="C718" s="69">
        <v>6835217</v>
      </c>
      <c r="D718" s="13">
        <v>2.3695300000000001</v>
      </c>
      <c r="E718" s="13">
        <v>2.5389200000000001</v>
      </c>
      <c r="F718" s="13">
        <v>2.34843</v>
      </c>
      <c r="G718" s="13">
        <v>2.2915100000000002</v>
      </c>
      <c r="H718" s="13">
        <v>2.3593099999999998</v>
      </c>
      <c r="I718" s="13">
        <v>1.9784999999999999</v>
      </c>
      <c r="J718" s="13">
        <v>1.98126</v>
      </c>
      <c r="K718" s="13">
        <v>2.1754899999999999</v>
      </c>
      <c r="L718" s="13">
        <v>2.3094399999999999</v>
      </c>
      <c r="M718" s="13">
        <v>2.4974699999999999</v>
      </c>
      <c r="N718" s="13">
        <v>2.4978400000000001</v>
      </c>
      <c r="O718" s="13">
        <v>2.8018399999999999</v>
      </c>
      <c r="P718" s="13">
        <v>4.5735700000000001</v>
      </c>
    </row>
    <row r="719" spans="1:16" x14ac:dyDescent="0.3">
      <c r="A719" s="67" t="s">
        <v>1712</v>
      </c>
      <c r="B719" s="67" t="s">
        <v>1713</v>
      </c>
      <c r="C719" s="69">
        <v>6833101</v>
      </c>
      <c r="D719" s="13"/>
      <c r="E719" s="13"/>
      <c r="F719" s="13"/>
      <c r="G719" s="13">
        <v>0.10453</v>
      </c>
      <c r="H719" s="13">
        <v>0.11842999999999999</v>
      </c>
      <c r="I719" s="13">
        <v>8.4430000000000005E-2</v>
      </c>
      <c r="J719" s="13">
        <v>8.6639999999999995E-2</v>
      </c>
      <c r="K719" s="13">
        <v>9.9919999999999995E-2</v>
      </c>
      <c r="L719" s="13">
        <v>9.2079999999999995E-2</v>
      </c>
      <c r="M719" s="13">
        <v>0.10184</v>
      </c>
      <c r="N719" s="13">
        <v>0.20966000000000001</v>
      </c>
      <c r="O719" s="13">
        <v>0.32339000000000001</v>
      </c>
      <c r="P719" s="13">
        <v>0.25900000000000001</v>
      </c>
    </row>
    <row r="720" spans="1:16" x14ac:dyDescent="0.3">
      <c r="A720" s="67" t="s">
        <v>1686</v>
      </c>
      <c r="B720" s="67" t="s">
        <v>1687</v>
      </c>
      <c r="C720" s="69">
        <v>6806835</v>
      </c>
      <c r="D720" s="13"/>
      <c r="E720" s="13"/>
      <c r="F720" s="13"/>
      <c r="G720" s="13"/>
      <c r="H720" s="13"/>
      <c r="I720" s="13"/>
      <c r="J720" s="13"/>
      <c r="K720" s="13"/>
      <c r="L720" s="13"/>
      <c r="M720" s="13"/>
      <c r="N720" s="13"/>
      <c r="O720" s="13"/>
      <c r="P720" s="13"/>
    </row>
    <row r="721" spans="1:16" x14ac:dyDescent="0.3">
      <c r="A721" s="67" t="s">
        <v>1692</v>
      </c>
      <c r="B721" s="67" t="s">
        <v>1693</v>
      </c>
      <c r="C721" s="69">
        <v>6780823</v>
      </c>
      <c r="D721" s="13"/>
      <c r="E721" s="13">
        <v>7.3999999999999996E-2</v>
      </c>
      <c r="F721" s="13">
        <v>6.7379999999999995E-2</v>
      </c>
      <c r="G721" s="13">
        <v>6.6000000000000003E-2</v>
      </c>
      <c r="H721" s="13">
        <v>6.7299999999999999E-2</v>
      </c>
      <c r="I721" s="13">
        <v>5.1549999999999999E-2</v>
      </c>
      <c r="J721" s="13">
        <v>5.2589999999999998E-2</v>
      </c>
      <c r="K721" s="13">
        <v>5.9209999999999999E-2</v>
      </c>
      <c r="L721" s="13">
        <v>6.1440000000000002E-2</v>
      </c>
      <c r="M721" s="13">
        <v>6.8870000000000001E-2</v>
      </c>
      <c r="N721" s="13">
        <v>7.0010000000000003E-2</v>
      </c>
      <c r="O721" s="13">
        <v>7.7380000000000004E-2</v>
      </c>
      <c r="P721" s="13">
        <v>8.6510000000000004E-2</v>
      </c>
    </row>
    <row r="722" spans="1:16" x14ac:dyDescent="0.3">
      <c r="A722" s="67" t="s">
        <v>1690</v>
      </c>
      <c r="B722" s="67" t="s">
        <v>1691</v>
      </c>
      <c r="C722" s="69">
        <v>6780000</v>
      </c>
      <c r="D722" s="13"/>
      <c r="E722" s="13"/>
      <c r="F722" s="13"/>
      <c r="G722" s="13"/>
      <c r="H722" s="13"/>
      <c r="I722" s="13"/>
      <c r="J722" s="13"/>
      <c r="K722" s="13"/>
      <c r="L722" s="13"/>
      <c r="M722" s="13"/>
      <c r="N722" s="13"/>
      <c r="O722" s="13"/>
      <c r="P722" s="13"/>
    </row>
    <row r="723" spans="1:16" x14ac:dyDescent="0.3">
      <c r="A723" s="67" t="s">
        <v>1896</v>
      </c>
      <c r="B723" s="67" t="s">
        <v>1897</v>
      </c>
      <c r="C723" s="69">
        <v>6742434</v>
      </c>
      <c r="D723" s="13"/>
      <c r="E723" s="13"/>
      <c r="F723" s="13"/>
      <c r="G723" s="13">
        <v>0.32086999999999999</v>
      </c>
      <c r="H723" s="13"/>
      <c r="I723" s="13"/>
      <c r="J723" s="13">
        <v>0.26484000000000002</v>
      </c>
      <c r="K723" s="13"/>
      <c r="L723" s="13"/>
      <c r="M723" s="13"/>
      <c r="N723" s="13"/>
      <c r="O723" s="13"/>
      <c r="P723" s="13">
        <v>0.27600999999999998</v>
      </c>
    </row>
    <row r="724" spans="1:16" x14ac:dyDescent="0.3">
      <c r="A724" s="67" t="s">
        <v>1738</v>
      </c>
      <c r="B724" s="67" t="s">
        <v>1739</v>
      </c>
      <c r="C724" s="69">
        <v>6735131</v>
      </c>
      <c r="D724" s="13">
        <v>0.41665999999999997</v>
      </c>
      <c r="E724" s="13"/>
      <c r="F724" s="13"/>
      <c r="G724" s="13">
        <v>0.40350999999999998</v>
      </c>
      <c r="H724" s="13"/>
      <c r="I724" s="13"/>
      <c r="J724" s="13">
        <v>0.32579999999999998</v>
      </c>
      <c r="K724" s="13"/>
      <c r="L724" s="13"/>
      <c r="M724" s="13">
        <v>0.42654999999999998</v>
      </c>
      <c r="N724" s="13"/>
      <c r="O724" s="13"/>
      <c r="P724" s="13">
        <v>0.54744999999999999</v>
      </c>
    </row>
    <row r="725" spans="1:16" x14ac:dyDescent="0.3">
      <c r="A725" s="67" t="s">
        <v>1654</v>
      </c>
      <c r="B725" s="67" t="s">
        <v>1655</v>
      </c>
      <c r="C725" s="69">
        <v>6726987</v>
      </c>
      <c r="D725" s="13"/>
      <c r="E725" s="13">
        <v>0.21362</v>
      </c>
      <c r="F725" s="13">
        <v>0.21573999999999999</v>
      </c>
      <c r="G725" s="13">
        <v>0.21181</v>
      </c>
      <c r="H725" s="13">
        <v>0.21792</v>
      </c>
      <c r="I725" s="13">
        <v>0.18340999999999999</v>
      </c>
      <c r="J725" s="13">
        <v>0.18104000000000001</v>
      </c>
      <c r="K725" s="13">
        <v>0.20311999999999999</v>
      </c>
      <c r="L725" s="13">
        <v>0.21792</v>
      </c>
      <c r="M725" s="13">
        <v>0.25312000000000001</v>
      </c>
      <c r="N725" s="13">
        <v>0.26455000000000001</v>
      </c>
      <c r="O725" s="13">
        <v>0.28922999999999999</v>
      </c>
      <c r="P725" s="13">
        <v>0.34549999999999997</v>
      </c>
    </row>
    <row r="726" spans="1:16" x14ac:dyDescent="0.3">
      <c r="A726" s="67" t="s">
        <v>1411</v>
      </c>
      <c r="B726" s="67" t="s">
        <v>1412</v>
      </c>
      <c r="C726" s="69">
        <v>6713705</v>
      </c>
      <c r="D726" s="13"/>
      <c r="E726" s="13"/>
      <c r="F726" s="13"/>
      <c r="G726" s="13">
        <v>0.64402999999999999</v>
      </c>
      <c r="H726" s="13">
        <v>0.64881999999999995</v>
      </c>
      <c r="I726" s="13">
        <v>0.55051000000000005</v>
      </c>
      <c r="J726" s="13">
        <v>0.52554999999999996</v>
      </c>
      <c r="K726" s="13">
        <v>0.59131</v>
      </c>
      <c r="L726" s="13">
        <v>0.61939999999999995</v>
      </c>
      <c r="M726" s="13">
        <v>0.67884999999999995</v>
      </c>
      <c r="N726" s="13">
        <v>0.71296000000000004</v>
      </c>
      <c r="O726" s="13">
        <v>0.80915000000000004</v>
      </c>
      <c r="P726" s="13">
        <v>0.88778000000000001</v>
      </c>
    </row>
    <row r="727" spans="1:16" x14ac:dyDescent="0.3">
      <c r="A727" s="67" t="s">
        <v>1852</v>
      </c>
      <c r="B727" s="67" t="s">
        <v>1853</v>
      </c>
      <c r="C727" s="69">
        <v>6695696</v>
      </c>
      <c r="D727" s="13">
        <v>1.288</v>
      </c>
      <c r="E727" s="13">
        <v>1.4069199999999999</v>
      </c>
      <c r="F727" s="13">
        <v>1.31409</v>
      </c>
      <c r="G727" s="13">
        <v>0.99765999999999999</v>
      </c>
      <c r="H727" s="13">
        <v>1.02996</v>
      </c>
      <c r="I727" s="13">
        <v>0.84265999999999996</v>
      </c>
      <c r="J727" s="13">
        <v>0.78852999999999995</v>
      </c>
      <c r="K727" s="13">
        <v>0.93928999999999996</v>
      </c>
      <c r="L727" s="13">
        <v>0.97802999999999995</v>
      </c>
      <c r="M727" s="13">
        <v>1.08775</v>
      </c>
      <c r="N727" s="13">
        <v>1.2004300000000001</v>
      </c>
      <c r="O727" s="13">
        <v>1.3560300000000001</v>
      </c>
      <c r="P727" s="13">
        <v>1.5058800000000001</v>
      </c>
    </row>
    <row r="728" spans="1:16" x14ac:dyDescent="0.3">
      <c r="A728" s="67" t="s">
        <v>1626</v>
      </c>
      <c r="B728" s="67" t="s">
        <v>1627</v>
      </c>
      <c r="C728" s="69">
        <v>6660480</v>
      </c>
      <c r="D728" s="13"/>
      <c r="E728" s="13">
        <v>1.55671</v>
      </c>
      <c r="F728" s="13">
        <v>1.4495100000000001</v>
      </c>
      <c r="G728" s="13">
        <v>1.39774</v>
      </c>
      <c r="H728" s="13">
        <v>1.4097999999999999</v>
      </c>
      <c r="I728" s="13">
        <v>1.1994499999999999</v>
      </c>
      <c r="J728" s="13">
        <v>1.1616500000000001</v>
      </c>
      <c r="K728" s="13">
        <v>1.0883700000000001</v>
      </c>
      <c r="L728" s="13">
        <v>1.15456</v>
      </c>
      <c r="M728" s="13">
        <v>1.2628600000000001</v>
      </c>
      <c r="N728" s="13">
        <v>1.9342999999999999</v>
      </c>
      <c r="O728" s="13">
        <v>2.1866300000000001</v>
      </c>
      <c r="P728" s="13">
        <v>3.3360300000000001</v>
      </c>
    </row>
    <row r="729" spans="1:16" x14ac:dyDescent="0.3">
      <c r="A729" s="67" t="s">
        <v>1577</v>
      </c>
      <c r="B729" s="67" t="s">
        <v>1578</v>
      </c>
      <c r="C729" s="69">
        <v>6585982</v>
      </c>
      <c r="D729" s="13"/>
      <c r="E729" s="13">
        <v>3.30599</v>
      </c>
      <c r="F729" s="13">
        <v>3.0621</v>
      </c>
      <c r="G729" s="13">
        <v>2.9716200000000002</v>
      </c>
      <c r="H729" s="13">
        <v>2.9597699999999998</v>
      </c>
      <c r="I729" s="13">
        <v>2.5451000000000001</v>
      </c>
      <c r="J729" s="13">
        <v>1.667</v>
      </c>
      <c r="K729" s="13">
        <v>2.5262199999999999</v>
      </c>
      <c r="L729" s="13">
        <v>2.61449</v>
      </c>
      <c r="M729" s="13">
        <v>2.64541</v>
      </c>
      <c r="N729" s="13">
        <v>2.5217700000000001</v>
      </c>
      <c r="O729" s="13">
        <v>2.5309400000000002</v>
      </c>
      <c r="P729" s="13">
        <v>2.6570999999999998</v>
      </c>
    </row>
    <row r="730" spans="1:16" x14ac:dyDescent="0.3">
      <c r="A730" s="67" t="s">
        <v>1716</v>
      </c>
      <c r="B730" s="67" t="s">
        <v>1717</v>
      </c>
      <c r="C730" s="69">
        <v>6551560</v>
      </c>
      <c r="D730" s="13"/>
      <c r="E730" s="13">
        <v>3.3779999999999998E-2</v>
      </c>
      <c r="F730" s="13">
        <v>3.108E-2</v>
      </c>
      <c r="G730" s="13">
        <v>3.031E-2</v>
      </c>
      <c r="H730" s="13">
        <v>3.124E-2</v>
      </c>
      <c r="I730" s="13">
        <v>2.444E-2</v>
      </c>
      <c r="J730" s="13">
        <v>2.4400000000000002E-2</v>
      </c>
      <c r="K730" s="13">
        <v>2.7459999999999998E-2</v>
      </c>
      <c r="L730" s="13">
        <v>2.911E-2</v>
      </c>
      <c r="M730" s="13">
        <v>3.2410000000000001E-2</v>
      </c>
      <c r="N730" s="13">
        <v>3.3160000000000002E-2</v>
      </c>
      <c r="O730" s="13">
        <v>3.6600000000000001E-2</v>
      </c>
      <c r="P730" s="13">
        <v>5.3370000000000001E-2</v>
      </c>
    </row>
    <row r="731" spans="1:16" x14ac:dyDescent="0.3">
      <c r="A731" s="67" t="s">
        <v>2241</v>
      </c>
      <c r="B731" s="67" t="s">
        <v>2242</v>
      </c>
      <c r="C731" s="69">
        <v>6504801</v>
      </c>
      <c r="D731" s="13"/>
      <c r="E731" s="13">
        <v>3.0009999999999998E-2</v>
      </c>
      <c r="F731" s="13">
        <v>2.7150000000000001E-2</v>
      </c>
      <c r="G731" s="13">
        <v>2.6509999999999999E-2</v>
      </c>
      <c r="H731" s="13">
        <v>2.649E-2</v>
      </c>
      <c r="I731" s="13">
        <v>2.1100000000000001E-2</v>
      </c>
      <c r="J731" s="13">
        <v>2.0729999999999998E-2</v>
      </c>
      <c r="K731" s="13">
        <v>2.1180000000000001E-2</v>
      </c>
      <c r="L731" s="13">
        <v>2.189E-2</v>
      </c>
      <c r="M731" s="13">
        <v>2.4989999999999998E-2</v>
      </c>
      <c r="N731" s="13">
        <v>2.563E-2</v>
      </c>
      <c r="O731" s="13">
        <v>2.878E-2</v>
      </c>
      <c r="P731" s="13">
        <v>1.3429999999999999E-2</v>
      </c>
    </row>
    <row r="732" spans="1:16" x14ac:dyDescent="0.3">
      <c r="A732" s="67" t="s">
        <v>1684</v>
      </c>
      <c r="B732" s="67" t="s">
        <v>1685</v>
      </c>
      <c r="C732" s="69">
        <v>6496737</v>
      </c>
      <c r="D732" s="13">
        <v>0.64332</v>
      </c>
      <c r="E732" s="13">
        <v>0.71384000000000003</v>
      </c>
      <c r="F732" s="13">
        <v>0.65466999999999997</v>
      </c>
      <c r="G732" s="13">
        <v>0.68035000000000001</v>
      </c>
      <c r="H732" s="13">
        <v>0.68752999999999997</v>
      </c>
      <c r="I732" s="13">
        <v>0.58091000000000004</v>
      </c>
      <c r="J732" s="13">
        <v>0.54945999999999995</v>
      </c>
      <c r="K732" s="13"/>
      <c r="L732" s="13">
        <v>0.64</v>
      </c>
      <c r="M732" s="13">
        <v>0.70340999999999998</v>
      </c>
      <c r="N732" s="13">
        <v>0.70870999999999995</v>
      </c>
      <c r="O732" s="13">
        <v>0.77097000000000004</v>
      </c>
      <c r="P732" s="13">
        <v>0.85519999999999996</v>
      </c>
    </row>
    <row r="733" spans="1:16" x14ac:dyDescent="0.3">
      <c r="A733" s="67" t="s">
        <v>1870</v>
      </c>
      <c r="B733" s="67" t="s">
        <v>1871</v>
      </c>
      <c r="C733" s="69">
        <v>6479210</v>
      </c>
      <c r="D733" s="13"/>
      <c r="E733" s="13"/>
      <c r="F733" s="13"/>
      <c r="G733" s="13">
        <v>3.0767799999999998</v>
      </c>
      <c r="H733" s="13">
        <v>2.7845399999999998</v>
      </c>
      <c r="I733" s="13">
        <v>2.2877999999999998</v>
      </c>
      <c r="J733" s="13">
        <v>2.0884200000000002</v>
      </c>
      <c r="K733" s="13">
        <v>2.3443499999999999</v>
      </c>
      <c r="L733" s="13">
        <v>2.4378000000000002</v>
      </c>
      <c r="M733" s="13">
        <v>2.7622200000000001</v>
      </c>
      <c r="N733" s="13">
        <v>2.70242</v>
      </c>
      <c r="O733" s="13">
        <v>2.8955700000000002</v>
      </c>
      <c r="P733" s="13">
        <v>3.1430099999999999</v>
      </c>
    </row>
    <row r="734" spans="1:16" x14ac:dyDescent="0.3">
      <c r="A734" s="67" t="s">
        <v>1836</v>
      </c>
      <c r="B734" s="67" t="s">
        <v>1837</v>
      </c>
      <c r="C734" s="69">
        <v>6462296</v>
      </c>
      <c r="D734" s="13"/>
      <c r="E734" s="13">
        <v>0.33300000000000002</v>
      </c>
      <c r="F734" s="13">
        <v>0.30629000000000001</v>
      </c>
      <c r="G734" s="13">
        <v>0.2994</v>
      </c>
      <c r="H734" s="13">
        <v>0.31081999999999999</v>
      </c>
      <c r="I734" s="13">
        <v>0.28931000000000001</v>
      </c>
      <c r="J734" s="13">
        <v>0.29178999999999999</v>
      </c>
      <c r="K734" s="13">
        <v>0.33423999999999998</v>
      </c>
      <c r="L734" s="13">
        <v>0.34949999999999998</v>
      </c>
      <c r="M734" s="13">
        <v>0.37346000000000001</v>
      </c>
      <c r="N734" s="13">
        <v>0.39333000000000001</v>
      </c>
      <c r="O734" s="13">
        <v>0.37372</v>
      </c>
      <c r="P734" s="13">
        <v>0.37569999999999998</v>
      </c>
    </row>
    <row r="735" spans="1:16" x14ac:dyDescent="0.3">
      <c r="A735" s="67" t="s">
        <v>1349</v>
      </c>
      <c r="B735" s="67" t="s">
        <v>1350</v>
      </c>
      <c r="C735" s="69">
        <v>6438344</v>
      </c>
      <c r="D735" s="13">
        <v>0.47850999999999999</v>
      </c>
      <c r="E735" s="13"/>
      <c r="F735" s="13"/>
      <c r="G735" s="13">
        <v>0.47188000000000002</v>
      </c>
      <c r="H735" s="13"/>
      <c r="I735" s="13"/>
      <c r="J735" s="13">
        <v>0.36825000000000002</v>
      </c>
      <c r="K735" s="13"/>
      <c r="L735" s="13"/>
      <c r="M735" s="13">
        <v>0.31702999999999998</v>
      </c>
      <c r="N735" s="13"/>
      <c r="O735" s="13"/>
      <c r="P735" s="13">
        <v>0.39396999999999999</v>
      </c>
    </row>
    <row r="736" spans="1:16" x14ac:dyDescent="0.3">
      <c r="A736" s="67" t="s">
        <v>1722</v>
      </c>
      <c r="B736" s="67" t="s">
        <v>1723</v>
      </c>
      <c r="C736" s="69">
        <v>6403488</v>
      </c>
      <c r="D736" s="13"/>
      <c r="E736" s="13">
        <v>0.40706999999999999</v>
      </c>
      <c r="F736" s="13">
        <v>0.38108999999999998</v>
      </c>
      <c r="G736" s="13">
        <v>0.36830000000000002</v>
      </c>
      <c r="H736" s="13">
        <v>0.36840000000000001</v>
      </c>
      <c r="I736" s="13">
        <v>0.30312</v>
      </c>
      <c r="J736" s="13">
        <v>0.29598000000000002</v>
      </c>
      <c r="K736" s="13">
        <v>0.33722000000000002</v>
      </c>
      <c r="L736" s="13">
        <v>0.35477999999999998</v>
      </c>
      <c r="M736" s="13">
        <v>0.38457999999999998</v>
      </c>
      <c r="N736" s="13">
        <v>0.41094000000000003</v>
      </c>
      <c r="O736" s="13">
        <v>0.43486999999999998</v>
      </c>
      <c r="P736" s="13">
        <v>0.44357000000000002</v>
      </c>
    </row>
    <row r="737" spans="1:16" x14ac:dyDescent="0.3">
      <c r="A737" s="67" t="s">
        <v>1533</v>
      </c>
      <c r="B737" s="67" t="s">
        <v>1534</v>
      </c>
      <c r="C737" s="69">
        <v>6401136</v>
      </c>
      <c r="D737" s="13"/>
      <c r="E737" s="13">
        <v>0.45684999999999998</v>
      </c>
      <c r="F737" s="13">
        <v>0.41386000000000001</v>
      </c>
      <c r="G737" s="13">
        <v>0.40498000000000001</v>
      </c>
      <c r="H737" s="13">
        <v>0.40344000000000002</v>
      </c>
      <c r="I737" s="13">
        <v>0.51297999999999999</v>
      </c>
      <c r="J737" s="13">
        <v>0.50290999999999997</v>
      </c>
      <c r="K737" s="13">
        <v>0.56701999999999997</v>
      </c>
      <c r="L737" s="13">
        <v>0.59841999999999995</v>
      </c>
      <c r="M737" s="13">
        <v>0.63905999999999996</v>
      </c>
      <c r="N737" s="13">
        <v>0.68411</v>
      </c>
      <c r="O737" s="13">
        <v>0.69652999999999998</v>
      </c>
      <c r="P737" s="13">
        <v>0.76276999999999995</v>
      </c>
    </row>
    <row r="738" spans="1:16" x14ac:dyDescent="0.3">
      <c r="A738" s="67" t="s">
        <v>1728</v>
      </c>
      <c r="B738" s="67" t="s">
        <v>1729</v>
      </c>
      <c r="C738" s="69">
        <v>6400244</v>
      </c>
      <c r="D738" s="13"/>
      <c r="E738" s="13">
        <v>2.7548900000000001</v>
      </c>
      <c r="F738" s="13">
        <v>2.7063199999999998</v>
      </c>
      <c r="G738" s="13">
        <v>2.5529700000000002</v>
      </c>
      <c r="H738" s="13">
        <v>2.6993200000000002</v>
      </c>
      <c r="I738" s="13">
        <v>2.3538100000000002</v>
      </c>
      <c r="J738" s="13">
        <v>2.3102999999999998</v>
      </c>
      <c r="K738" s="13">
        <v>2.4677500000000001</v>
      </c>
      <c r="L738" s="13">
        <v>2.6584500000000002</v>
      </c>
      <c r="M738" s="13">
        <v>2.7960500000000001</v>
      </c>
      <c r="N738" s="13">
        <v>2.83473</v>
      </c>
      <c r="O738" s="13">
        <v>3.0636199999999998</v>
      </c>
      <c r="P738" s="13">
        <v>3.2621699999999998</v>
      </c>
    </row>
    <row r="739" spans="1:16" x14ac:dyDescent="0.3">
      <c r="A739" s="67" t="s">
        <v>2410</v>
      </c>
      <c r="B739" s="67" t="s">
        <v>2411</v>
      </c>
      <c r="C739" s="69">
        <v>6380236</v>
      </c>
      <c r="D739" s="13"/>
      <c r="E739" s="13"/>
      <c r="F739" s="13">
        <v>0.65376999999999996</v>
      </c>
      <c r="G739" s="13">
        <v>0.61617999999999995</v>
      </c>
      <c r="H739" s="13">
        <v>0.66183000000000003</v>
      </c>
      <c r="I739" s="13">
        <v>0.56501999999999997</v>
      </c>
      <c r="J739" s="13">
        <v>0.50553000000000003</v>
      </c>
      <c r="K739" s="13">
        <v>0.57223000000000002</v>
      </c>
      <c r="L739" s="13">
        <v>0.59319999999999995</v>
      </c>
      <c r="M739" s="13">
        <v>0.66325000000000001</v>
      </c>
      <c r="N739" s="13">
        <v>0.70548</v>
      </c>
      <c r="O739" s="13">
        <v>0.86885999999999997</v>
      </c>
      <c r="P739" s="13">
        <v>0.86582000000000003</v>
      </c>
    </row>
    <row r="740" spans="1:16" x14ac:dyDescent="0.3">
      <c r="A740" s="67" t="s">
        <v>1700</v>
      </c>
      <c r="B740" s="67" t="s">
        <v>1701</v>
      </c>
      <c r="C740" s="69">
        <v>6370202</v>
      </c>
      <c r="D740" s="13"/>
      <c r="E740" s="13"/>
      <c r="F740" s="13"/>
      <c r="G740" s="13">
        <v>0.39806000000000002</v>
      </c>
      <c r="H740" s="13"/>
      <c r="I740" s="13"/>
      <c r="J740" s="13">
        <v>0.3251</v>
      </c>
      <c r="K740" s="13"/>
      <c r="L740" s="13"/>
      <c r="M740" s="13">
        <v>0.42508000000000001</v>
      </c>
      <c r="N740" s="13"/>
      <c r="O740" s="13"/>
      <c r="P740" s="13">
        <v>0.51329000000000002</v>
      </c>
    </row>
    <row r="741" spans="1:16" x14ac:dyDescent="0.3">
      <c r="A741" s="67" t="s">
        <v>1682</v>
      </c>
      <c r="B741" s="67" t="s">
        <v>1683</v>
      </c>
      <c r="C741" s="69">
        <v>6368149</v>
      </c>
      <c r="D741" s="13"/>
      <c r="E741" s="13"/>
      <c r="F741" s="13"/>
      <c r="G741" s="13"/>
      <c r="H741" s="13"/>
      <c r="I741" s="13"/>
      <c r="J741" s="13"/>
      <c r="K741" s="13"/>
      <c r="L741" s="13"/>
      <c r="M741" s="13">
        <v>1.7115400000000001</v>
      </c>
      <c r="N741" s="13"/>
      <c r="O741" s="13"/>
      <c r="P741" s="13">
        <v>1.9924299999999999</v>
      </c>
    </row>
    <row r="742" spans="1:16" x14ac:dyDescent="0.3">
      <c r="A742" s="67" t="s">
        <v>1858</v>
      </c>
      <c r="B742" s="67" t="s">
        <v>1859</v>
      </c>
      <c r="C742" s="69">
        <v>6265540</v>
      </c>
      <c r="D742" s="13"/>
      <c r="E742" s="13">
        <v>4.8890000000000003E-2</v>
      </c>
      <c r="F742" s="13">
        <v>4.3049999999999998E-2</v>
      </c>
      <c r="G742" s="13">
        <v>4.1020000000000001E-2</v>
      </c>
      <c r="H742" s="13">
        <v>3.9309999999999998E-2</v>
      </c>
      <c r="I742" s="13">
        <v>3.124E-2</v>
      </c>
      <c r="J742" s="13">
        <v>2.9839999999999998E-2</v>
      </c>
      <c r="K742" s="13">
        <v>3.458E-2</v>
      </c>
      <c r="L742" s="13">
        <v>3.4590000000000003E-2</v>
      </c>
      <c r="M742" s="13">
        <v>3.857E-2</v>
      </c>
      <c r="N742" s="13">
        <v>3.8379999999999997E-2</v>
      </c>
      <c r="O742" s="13">
        <v>4.0689999999999997E-2</v>
      </c>
      <c r="P742" s="13">
        <v>6.0510000000000001E-2</v>
      </c>
    </row>
    <row r="743" spans="1:16" x14ac:dyDescent="0.3">
      <c r="A743" s="67" t="s">
        <v>2711</v>
      </c>
      <c r="B743" s="67" t="s">
        <v>2712</v>
      </c>
      <c r="C743" s="69">
        <v>6263887</v>
      </c>
      <c r="D743" s="13">
        <v>0.28039999999999998</v>
      </c>
      <c r="E743" s="13"/>
      <c r="F743" s="13"/>
      <c r="G743" s="13">
        <v>0.29253000000000001</v>
      </c>
      <c r="H743" s="13"/>
      <c r="I743" s="13"/>
      <c r="J743" s="13">
        <v>6.5659999999999996E-2</v>
      </c>
      <c r="K743" s="13"/>
      <c r="L743" s="13"/>
      <c r="M743" s="13">
        <v>7.5170000000000001E-2</v>
      </c>
      <c r="N743" s="13"/>
      <c r="O743" s="13"/>
      <c r="P743" s="13">
        <v>9.9260000000000001E-2</v>
      </c>
    </row>
    <row r="744" spans="1:16" x14ac:dyDescent="0.3">
      <c r="A744" s="67" t="s">
        <v>1793</v>
      </c>
      <c r="B744" s="67" t="s">
        <v>1794</v>
      </c>
      <c r="C744" s="69">
        <v>6229369</v>
      </c>
      <c r="D744" s="13"/>
      <c r="E744" s="13">
        <v>0.30069000000000001</v>
      </c>
      <c r="F744" s="13">
        <v>0.27210000000000001</v>
      </c>
      <c r="G744" s="13">
        <v>0.27221000000000001</v>
      </c>
      <c r="H744" s="13">
        <v>0.26796999999999999</v>
      </c>
      <c r="I744" s="13">
        <v>0.22183</v>
      </c>
      <c r="J744" s="13">
        <v>0.20974999999999999</v>
      </c>
      <c r="K744" s="13">
        <v>0.24021000000000001</v>
      </c>
      <c r="L744" s="13">
        <v>0.25724000000000002</v>
      </c>
      <c r="M744" s="13">
        <v>0.30274000000000001</v>
      </c>
      <c r="N744" s="13">
        <v>0.30819000000000002</v>
      </c>
      <c r="O744" s="13">
        <v>0.34864000000000001</v>
      </c>
      <c r="P744" s="13">
        <v>0.41192000000000001</v>
      </c>
    </row>
    <row r="745" spans="1:16" x14ac:dyDescent="0.3">
      <c r="A745" s="67" t="s">
        <v>1922</v>
      </c>
      <c r="B745" s="67" t="s">
        <v>1923</v>
      </c>
      <c r="C745" s="69">
        <v>6202631</v>
      </c>
      <c r="D745" s="13"/>
      <c r="E745" s="13">
        <v>2.36998</v>
      </c>
      <c r="F745" s="13">
        <v>2.16967</v>
      </c>
      <c r="G745" s="13">
        <v>2.0824099999999999</v>
      </c>
      <c r="H745" s="13">
        <v>2.1215999999999999</v>
      </c>
      <c r="I745" s="13">
        <v>1.87748</v>
      </c>
      <c r="J745" s="13">
        <v>1.7766200000000001</v>
      </c>
      <c r="K745" s="13">
        <v>2.0588899999999999</v>
      </c>
      <c r="L745" s="13">
        <v>2.14344</v>
      </c>
      <c r="M745" s="13">
        <v>2.3584299999999998</v>
      </c>
      <c r="N745" s="13">
        <v>2.0708000000000002</v>
      </c>
      <c r="O745" s="13">
        <v>2.39663</v>
      </c>
      <c r="P745" s="13"/>
    </row>
    <row r="746" spans="1:16" x14ac:dyDescent="0.3">
      <c r="A746" s="67" t="s">
        <v>1668</v>
      </c>
      <c r="B746" s="67" t="s">
        <v>1669</v>
      </c>
      <c r="C746" s="69">
        <v>6158774</v>
      </c>
      <c r="D746" s="13"/>
      <c r="E746" s="13">
        <v>1.3277000000000001</v>
      </c>
      <c r="F746" s="13">
        <v>1.2146399999999999</v>
      </c>
      <c r="G746" s="13">
        <v>1.2079899999999999</v>
      </c>
      <c r="H746" s="13">
        <v>1.1905399999999999</v>
      </c>
      <c r="I746" s="13">
        <v>1.0367200000000001</v>
      </c>
      <c r="J746" s="13">
        <v>1.0066900000000001</v>
      </c>
      <c r="K746" s="13">
        <v>1.1194500000000001</v>
      </c>
      <c r="L746" s="13">
        <v>1.18404</v>
      </c>
      <c r="M746" s="13">
        <v>1.29803</v>
      </c>
      <c r="N746" s="13">
        <v>1.3357399999999999</v>
      </c>
      <c r="O746" s="13">
        <v>1.5057799999999999</v>
      </c>
      <c r="P746" s="13">
        <v>1.6748400000000001</v>
      </c>
    </row>
    <row r="747" spans="1:16" x14ac:dyDescent="0.3">
      <c r="A747" s="67" t="s">
        <v>1791</v>
      </c>
      <c r="B747" s="67" t="s">
        <v>1792</v>
      </c>
      <c r="C747" s="69">
        <v>6147571</v>
      </c>
      <c r="D747" s="13"/>
      <c r="E747" s="13"/>
      <c r="F747" s="13"/>
      <c r="G747" s="13">
        <v>1.0256099999999999</v>
      </c>
      <c r="H747" s="13"/>
      <c r="I747" s="13"/>
      <c r="J747" s="13">
        <v>0.89698999999999995</v>
      </c>
      <c r="K747" s="13"/>
      <c r="L747" s="13"/>
      <c r="M747" s="13">
        <v>1.13456</v>
      </c>
      <c r="N747" s="13"/>
      <c r="O747" s="13"/>
      <c r="P747" s="13">
        <v>1.49966</v>
      </c>
    </row>
    <row r="748" spans="1:16" x14ac:dyDescent="0.3">
      <c r="A748" s="67" t="s">
        <v>1746</v>
      </c>
      <c r="B748" s="67" t="s">
        <v>1747</v>
      </c>
      <c r="C748" s="69">
        <v>6147127</v>
      </c>
      <c r="D748" s="13"/>
      <c r="E748" s="13">
        <v>2.768E-2</v>
      </c>
      <c r="F748" s="13">
        <v>2.5340000000000001E-2</v>
      </c>
      <c r="G748" s="13">
        <v>2.4590000000000001E-2</v>
      </c>
      <c r="H748" s="13">
        <v>2.537E-2</v>
      </c>
      <c r="I748" s="13">
        <v>1.9519999999999999E-2</v>
      </c>
      <c r="J748" s="13">
        <v>1.9720000000000001E-2</v>
      </c>
      <c r="K748" s="13">
        <v>2.2239999999999999E-2</v>
      </c>
      <c r="L748" s="13">
        <v>2.3349999999999999E-2</v>
      </c>
      <c r="M748" s="13">
        <v>2.6069999999999999E-2</v>
      </c>
      <c r="N748" s="13">
        <v>2.665E-2</v>
      </c>
      <c r="O748" s="13">
        <v>2.9430000000000001E-2</v>
      </c>
      <c r="P748" s="13">
        <v>3.3149999999999999E-2</v>
      </c>
    </row>
    <row r="749" spans="1:16" x14ac:dyDescent="0.3">
      <c r="A749" s="67" t="s">
        <v>1708</v>
      </c>
      <c r="B749" s="67" t="s">
        <v>1709</v>
      </c>
      <c r="C749" s="69">
        <v>6143771</v>
      </c>
      <c r="D749" s="13"/>
      <c r="E749" s="13"/>
      <c r="F749" s="13"/>
      <c r="G749" s="13">
        <v>0.10861</v>
      </c>
      <c r="H749" s="13"/>
      <c r="I749" s="13"/>
      <c r="J749" s="13">
        <v>8.7190000000000004E-2</v>
      </c>
      <c r="K749" s="13"/>
      <c r="L749" s="13"/>
      <c r="M749" s="13">
        <v>0.11819</v>
      </c>
      <c r="N749" s="13"/>
      <c r="O749" s="13"/>
      <c r="P749" s="13">
        <v>0.15734999999999999</v>
      </c>
    </row>
    <row r="750" spans="1:16" x14ac:dyDescent="0.3">
      <c r="A750" s="67" t="s">
        <v>1541</v>
      </c>
      <c r="B750" s="67" t="s">
        <v>1542</v>
      </c>
      <c r="C750" s="69">
        <v>6127863</v>
      </c>
      <c r="D750" s="13"/>
      <c r="E750" s="13"/>
      <c r="F750" s="13"/>
      <c r="G750" s="13">
        <v>1.1195299999999999</v>
      </c>
      <c r="H750" s="13">
        <v>1.11649</v>
      </c>
      <c r="I750" s="13">
        <v>0.98119999999999996</v>
      </c>
      <c r="J750" s="13">
        <v>0.96201000000000003</v>
      </c>
      <c r="K750" s="13">
        <v>1.0606</v>
      </c>
      <c r="L750" s="13">
        <v>1.0749299999999999</v>
      </c>
      <c r="M750" s="13">
        <v>1.17858</v>
      </c>
      <c r="N750" s="13">
        <v>1.18458</v>
      </c>
      <c r="O750" s="13">
        <v>1.37303</v>
      </c>
      <c r="P750" s="13">
        <v>1.4088400000000001</v>
      </c>
    </row>
    <row r="751" spans="1:16" x14ac:dyDescent="0.3">
      <c r="A751" s="67" t="s">
        <v>1545</v>
      </c>
      <c r="B751" s="67" t="s">
        <v>1546</v>
      </c>
      <c r="C751" s="69">
        <v>6114149</v>
      </c>
      <c r="D751" s="13"/>
      <c r="E751" s="13"/>
      <c r="F751" s="13"/>
      <c r="G751" s="13">
        <v>1.03365</v>
      </c>
      <c r="H751" s="13">
        <v>1.02921</v>
      </c>
      <c r="I751" s="13">
        <v>0.89907000000000004</v>
      </c>
      <c r="J751" s="13">
        <v>0.88627</v>
      </c>
      <c r="K751" s="13">
        <v>0.97792999999999997</v>
      </c>
      <c r="L751" s="13">
        <v>0.99133000000000004</v>
      </c>
      <c r="M751" s="13">
        <v>1.0893999999999999</v>
      </c>
      <c r="N751" s="13">
        <v>1.09423</v>
      </c>
      <c r="O751" s="13">
        <v>1.2662899999999999</v>
      </c>
      <c r="P751" s="13">
        <v>1.29155</v>
      </c>
    </row>
    <row r="752" spans="1:16" x14ac:dyDescent="0.3">
      <c r="A752" s="67" t="s">
        <v>1734</v>
      </c>
      <c r="B752" s="67" t="s">
        <v>1735</v>
      </c>
      <c r="C752" s="69">
        <v>6047571</v>
      </c>
      <c r="D752" s="13">
        <v>3.8359999999999998E-2</v>
      </c>
      <c r="E752" s="13"/>
      <c r="F752" s="13"/>
      <c r="G752" s="13">
        <v>3.8929999999999999E-2</v>
      </c>
      <c r="H752" s="13"/>
      <c r="I752" s="13"/>
      <c r="J752" s="13">
        <v>3.1280000000000002E-2</v>
      </c>
      <c r="K752" s="13"/>
      <c r="L752" s="13"/>
      <c r="M752" s="13">
        <v>4.3779999999999999E-2</v>
      </c>
      <c r="N752" s="13"/>
      <c r="O752" s="13"/>
      <c r="P752" s="13">
        <v>5.373E-2</v>
      </c>
    </row>
    <row r="753" spans="1:16" x14ac:dyDescent="0.3">
      <c r="A753" s="67" t="s">
        <v>5258</v>
      </c>
      <c r="B753" s="67" t="s">
        <v>1981</v>
      </c>
      <c r="C753" s="69">
        <v>6016656</v>
      </c>
      <c r="D753" s="13"/>
      <c r="E753" s="13">
        <v>0.25059999999999999</v>
      </c>
      <c r="F753" s="13">
        <v>0.23347000000000001</v>
      </c>
      <c r="G753" s="13">
        <v>0.23583999999999999</v>
      </c>
      <c r="H753" s="13">
        <v>0.23044999999999999</v>
      </c>
      <c r="I753" s="13">
        <v>0.20449000000000001</v>
      </c>
      <c r="J753" s="13">
        <v>0.19399</v>
      </c>
      <c r="K753" s="13">
        <v>0.22600000000000001</v>
      </c>
      <c r="L753" s="13">
        <v>0.22467999999999999</v>
      </c>
      <c r="M753" s="13">
        <v>0.24687999999999999</v>
      </c>
      <c r="N753" s="13">
        <v>0.25746000000000002</v>
      </c>
      <c r="O753" s="13">
        <v>0.28433000000000003</v>
      </c>
      <c r="P753" s="13">
        <v>0.32373000000000002</v>
      </c>
    </row>
    <row r="754" spans="1:16" x14ac:dyDescent="0.3">
      <c r="A754" s="67" t="s">
        <v>1820</v>
      </c>
      <c r="B754" s="67" t="s">
        <v>1821</v>
      </c>
      <c r="C754" s="69">
        <v>5975190</v>
      </c>
      <c r="D754" s="13">
        <v>0.4133</v>
      </c>
      <c r="E754" s="13">
        <v>0.44890000000000002</v>
      </c>
      <c r="F754" s="13">
        <v>0.40506999999999999</v>
      </c>
      <c r="G754" s="13">
        <v>0.39656000000000002</v>
      </c>
      <c r="H754" s="13">
        <v>0.39632000000000001</v>
      </c>
      <c r="I754" s="13">
        <v>0.33472000000000002</v>
      </c>
      <c r="J754" s="13">
        <v>0.32389000000000001</v>
      </c>
      <c r="K754" s="13">
        <v>0.37335000000000002</v>
      </c>
      <c r="L754" s="13">
        <v>0.38724999999999998</v>
      </c>
      <c r="M754" s="13">
        <v>0.42664999999999997</v>
      </c>
      <c r="N754" s="13">
        <v>0.44025999999999998</v>
      </c>
      <c r="O754" s="13">
        <v>0.48791000000000001</v>
      </c>
      <c r="P754" s="13">
        <v>0.53913999999999995</v>
      </c>
    </row>
    <row r="755" spans="1:16" x14ac:dyDescent="0.3">
      <c r="A755" s="67" t="s">
        <v>1583</v>
      </c>
      <c r="B755" s="67" t="s">
        <v>1584</v>
      </c>
      <c r="C755" s="69">
        <v>5955230</v>
      </c>
      <c r="D755" s="13"/>
      <c r="E755" s="13"/>
      <c r="F755" s="13"/>
      <c r="G755" s="13">
        <v>0.37966</v>
      </c>
      <c r="H755" s="13">
        <v>0.38175999999999999</v>
      </c>
      <c r="I755" s="13">
        <v>0.3236</v>
      </c>
      <c r="J755" s="13">
        <v>0.31738</v>
      </c>
      <c r="K755" s="13">
        <v>0.35783999999999999</v>
      </c>
      <c r="L755" s="13">
        <v>0.36345</v>
      </c>
      <c r="M755" s="13">
        <v>0.40066000000000002</v>
      </c>
      <c r="N755" s="13">
        <v>0.40365000000000001</v>
      </c>
      <c r="O755" s="13">
        <v>0.43232999999999999</v>
      </c>
      <c r="P755" s="13">
        <v>0.47736000000000001</v>
      </c>
    </row>
    <row r="756" spans="1:16" x14ac:dyDescent="0.3">
      <c r="A756" s="67" t="s">
        <v>1768</v>
      </c>
      <c r="B756" s="67" t="s">
        <v>1769</v>
      </c>
      <c r="C756" s="69">
        <v>5953269</v>
      </c>
      <c r="D756" s="13">
        <v>4.0329699999999997</v>
      </c>
      <c r="E756" s="13">
        <v>4.5257500000000004</v>
      </c>
      <c r="F756" s="13">
        <v>4.2620199999999997</v>
      </c>
      <c r="G756" s="13">
        <v>4.1302399999999997</v>
      </c>
      <c r="H756" s="13">
        <v>4.2730899999999998</v>
      </c>
      <c r="I756" s="13">
        <v>3.3528899999999999</v>
      </c>
      <c r="J756" s="13">
        <v>3.2396500000000001</v>
      </c>
      <c r="K756" s="13">
        <v>3.6028799999999999</v>
      </c>
      <c r="L756" s="13">
        <v>3.5563699999999998</v>
      </c>
      <c r="M756" s="13">
        <v>3.8866900000000002</v>
      </c>
      <c r="N756" s="13">
        <v>4.0830299999999999</v>
      </c>
      <c r="O756" s="13">
        <v>4.3619000000000003</v>
      </c>
      <c r="P756" s="13">
        <v>3.51464</v>
      </c>
    </row>
    <row r="757" spans="1:16" x14ac:dyDescent="0.3">
      <c r="A757" s="67" t="s">
        <v>1804</v>
      </c>
      <c r="B757" s="67" t="s">
        <v>1805</v>
      </c>
      <c r="C757" s="69">
        <v>5947913</v>
      </c>
      <c r="D757" s="13"/>
      <c r="E757" s="13">
        <v>1.7674300000000001</v>
      </c>
      <c r="F757" s="13">
        <v>1.65839</v>
      </c>
      <c r="G757" s="13">
        <v>1.5881099999999999</v>
      </c>
      <c r="H757" s="13"/>
      <c r="I757" s="13">
        <v>1.43045</v>
      </c>
      <c r="J757" s="13">
        <v>1.39228</v>
      </c>
      <c r="K757" s="13">
        <v>1.53308</v>
      </c>
      <c r="L757" s="13">
        <v>1.6188400000000001</v>
      </c>
      <c r="M757" s="13">
        <v>1.7696000000000001</v>
      </c>
      <c r="N757" s="13">
        <v>1.80444</v>
      </c>
      <c r="O757" s="13">
        <v>1.89859</v>
      </c>
      <c r="P757" s="13">
        <v>2.19123</v>
      </c>
    </row>
    <row r="758" spans="1:16" x14ac:dyDescent="0.3">
      <c r="A758" s="67" t="s">
        <v>2019</v>
      </c>
      <c r="B758" s="67" t="s">
        <v>2020</v>
      </c>
      <c r="C758" s="69">
        <v>5916463</v>
      </c>
      <c r="D758" s="13"/>
      <c r="E758" s="13">
        <v>3.8860600000000001</v>
      </c>
      <c r="F758" s="13">
        <v>4.6252000000000004</v>
      </c>
      <c r="G758" s="13">
        <v>3.9978199999999999</v>
      </c>
      <c r="H758" s="13">
        <v>4.1890999999999998</v>
      </c>
      <c r="I758" s="13">
        <v>3.5494400000000002</v>
      </c>
      <c r="J758" s="13">
        <v>2.4904199999999999</v>
      </c>
      <c r="K758" s="13">
        <v>2.6732900000000002</v>
      </c>
      <c r="L758" s="13">
        <v>1.86843</v>
      </c>
      <c r="M758" s="13">
        <v>1.91744</v>
      </c>
      <c r="N758" s="13">
        <v>2.2386699999999999</v>
      </c>
      <c r="O758" s="13">
        <v>2.1701000000000001</v>
      </c>
      <c r="P758" s="13">
        <v>2.3912399999999998</v>
      </c>
    </row>
    <row r="759" spans="1:16" x14ac:dyDescent="0.3">
      <c r="A759" s="67" t="s">
        <v>5259</v>
      </c>
      <c r="B759" s="67" t="s">
        <v>5260</v>
      </c>
      <c r="C759" s="69">
        <v>5885070</v>
      </c>
      <c r="D759" s="13"/>
      <c r="E759" s="13"/>
      <c r="F759" s="13">
        <v>0.47954000000000002</v>
      </c>
      <c r="G759" s="13">
        <v>0.46342</v>
      </c>
      <c r="H759" s="13">
        <v>0.41776000000000002</v>
      </c>
      <c r="I759" s="13">
        <v>0.35668</v>
      </c>
      <c r="J759" s="13">
        <v>0.34575</v>
      </c>
      <c r="K759" s="13">
        <v>0.33101999999999998</v>
      </c>
      <c r="L759" s="13">
        <v>0.34608</v>
      </c>
      <c r="M759" s="13">
        <v>0.36109999999999998</v>
      </c>
      <c r="N759" s="13">
        <v>0.31844</v>
      </c>
      <c r="O759" s="13">
        <v>0.34986</v>
      </c>
      <c r="P759" s="13">
        <v>0.39356000000000002</v>
      </c>
    </row>
    <row r="760" spans="1:16" x14ac:dyDescent="0.3">
      <c r="A760" s="67" t="s">
        <v>1781</v>
      </c>
      <c r="B760" s="67" t="s">
        <v>1782</v>
      </c>
      <c r="C760" s="69">
        <v>5876662</v>
      </c>
      <c r="D760" s="13"/>
      <c r="E760" s="13"/>
      <c r="F760" s="13">
        <v>0.43426999999999999</v>
      </c>
      <c r="G760" s="13">
        <v>0.44330999999999998</v>
      </c>
      <c r="H760" s="13">
        <v>0.46361000000000002</v>
      </c>
      <c r="I760" s="13">
        <v>0.39498</v>
      </c>
      <c r="J760" s="13">
        <v>0.37680000000000002</v>
      </c>
      <c r="K760" s="13">
        <v>0.40699999999999997</v>
      </c>
      <c r="L760" s="13">
        <v>0.37580999999999998</v>
      </c>
      <c r="M760" s="13">
        <v>0.34803000000000001</v>
      </c>
      <c r="N760" s="13">
        <v>0.35970000000000002</v>
      </c>
      <c r="O760" s="13">
        <v>0.41909000000000002</v>
      </c>
      <c r="P760" s="13">
        <v>0.45800000000000002</v>
      </c>
    </row>
    <row r="761" spans="1:16" x14ac:dyDescent="0.3">
      <c r="A761" s="67" t="s">
        <v>1975</v>
      </c>
      <c r="B761" s="67" t="s">
        <v>1976</v>
      </c>
      <c r="C761" s="69">
        <v>5846192</v>
      </c>
      <c r="D761" s="13">
        <v>0.24762999999999999</v>
      </c>
      <c r="E761" s="13">
        <v>0.26795999999999998</v>
      </c>
      <c r="F761" s="13">
        <v>0.24173</v>
      </c>
      <c r="G761" s="13">
        <v>0.23580000000000001</v>
      </c>
      <c r="H761" s="13">
        <v>0.23526</v>
      </c>
      <c r="I761" s="13">
        <v>0.19603999999999999</v>
      </c>
      <c r="J761" s="13">
        <v>0.19058</v>
      </c>
      <c r="K761" s="13">
        <v>0.21862999999999999</v>
      </c>
      <c r="L761" s="13">
        <v>0.22908999999999999</v>
      </c>
      <c r="M761" s="13">
        <v>0.25151000000000001</v>
      </c>
      <c r="N761" s="13">
        <v>0.25803999999999999</v>
      </c>
      <c r="O761" s="13">
        <v>0.28791</v>
      </c>
      <c r="P761" s="13">
        <v>0.31970999999999999</v>
      </c>
    </row>
    <row r="762" spans="1:16" x14ac:dyDescent="0.3">
      <c r="A762" s="67" t="s">
        <v>1754</v>
      </c>
      <c r="B762" s="67" t="s">
        <v>1755</v>
      </c>
      <c r="C762" s="69">
        <v>5814770</v>
      </c>
      <c r="D762" s="13"/>
      <c r="E762" s="13"/>
      <c r="F762" s="13"/>
      <c r="G762" s="13"/>
      <c r="H762" s="13"/>
      <c r="I762" s="13"/>
      <c r="J762" s="13"/>
      <c r="K762" s="13"/>
      <c r="L762" s="13"/>
      <c r="M762" s="13"/>
      <c r="N762" s="13"/>
      <c r="O762" s="13"/>
      <c r="P762" s="13"/>
    </row>
    <row r="763" spans="1:16" x14ac:dyDescent="0.3">
      <c r="A763" s="67" t="s">
        <v>4804</v>
      </c>
      <c r="B763" s="67" t="s">
        <v>4805</v>
      </c>
      <c r="C763" s="69">
        <v>5808890</v>
      </c>
      <c r="D763" s="13"/>
      <c r="E763" s="13"/>
      <c r="F763" s="13"/>
      <c r="G763" s="13"/>
      <c r="H763" s="13"/>
      <c r="I763" s="13"/>
      <c r="J763" s="13">
        <v>0.35504999999999998</v>
      </c>
      <c r="K763" s="13"/>
      <c r="L763" s="13"/>
      <c r="M763" s="13"/>
      <c r="N763" s="13"/>
      <c r="O763" s="13"/>
      <c r="P763" s="13"/>
    </row>
    <row r="764" spans="1:16" x14ac:dyDescent="0.3">
      <c r="A764" s="67" t="s">
        <v>5570</v>
      </c>
      <c r="B764" s="67" t="s">
        <v>5571</v>
      </c>
      <c r="C764" s="69">
        <v>5800357</v>
      </c>
      <c r="D764" s="13"/>
      <c r="E764" s="13"/>
      <c r="F764" s="13"/>
      <c r="G764" s="13">
        <v>0.94545000000000001</v>
      </c>
      <c r="H764" s="13"/>
      <c r="I764" s="13"/>
      <c r="J764" s="13">
        <v>0.79657</v>
      </c>
      <c r="K764" s="13"/>
      <c r="L764" s="13"/>
      <c r="M764" s="13">
        <v>1.02339</v>
      </c>
      <c r="N764" s="13"/>
      <c r="O764" s="13"/>
      <c r="P764" s="13">
        <v>1.2245600000000001</v>
      </c>
    </row>
    <row r="765" spans="1:16" x14ac:dyDescent="0.3">
      <c r="A765" s="67" t="s">
        <v>1740</v>
      </c>
      <c r="B765" s="67" t="s">
        <v>1741</v>
      </c>
      <c r="C765" s="69">
        <v>5770379</v>
      </c>
      <c r="D765" s="13">
        <v>0.11257</v>
      </c>
      <c r="E765" s="13">
        <v>0.11541</v>
      </c>
      <c r="F765" s="13">
        <v>0.12959999999999999</v>
      </c>
      <c r="G765" s="13">
        <v>0.12766</v>
      </c>
      <c r="H765" s="13">
        <v>0.12389</v>
      </c>
      <c r="I765" s="13">
        <v>9.9900000000000003E-2</v>
      </c>
      <c r="J765" s="13">
        <v>9.7970000000000002E-2</v>
      </c>
      <c r="K765" s="13">
        <v>0.10829</v>
      </c>
      <c r="L765" s="13">
        <v>0.11839</v>
      </c>
      <c r="M765" s="13">
        <v>0.12906000000000001</v>
      </c>
      <c r="N765" s="13">
        <v>0.13869000000000001</v>
      </c>
      <c r="O765" s="13">
        <v>0.16769999999999999</v>
      </c>
      <c r="P765" s="13">
        <v>0.19355</v>
      </c>
    </row>
    <row r="766" spans="1:16" x14ac:dyDescent="0.3">
      <c r="A766" s="67" t="s">
        <v>5572</v>
      </c>
      <c r="B766" s="67" t="s">
        <v>5573</v>
      </c>
      <c r="C766" s="69">
        <v>5742050</v>
      </c>
      <c r="D766" s="13"/>
      <c r="E766" s="13">
        <v>4.6091499999999996</v>
      </c>
      <c r="F766" s="13">
        <v>4.4309399999999997</v>
      </c>
      <c r="G766" s="13">
        <v>4.3613999999999997</v>
      </c>
      <c r="H766" s="13">
        <v>4.8841000000000001</v>
      </c>
      <c r="I766" s="13">
        <v>4.1965399999999997</v>
      </c>
      <c r="J766" s="13">
        <v>3.8525700000000001</v>
      </c>
      <c r="K766" s="13">
        <v>3.77366</v>
      </c>
      <c r="L766" s="13">
        <v>2.7572299999999998</v>
      </c>
      <c r="M766" s="13">
        <v>2.5665900000000001</v>
      </c>
      <c r="N766" s="13">
        <v>2.55281</v>
      </c>
      <c r="O766" s="13">
        <v>2.97349</v>
      </c>
      <c r="P766" s="13">
        <v>5.83582</v>
      </c>
    </row>
    <row r="767" spans="1:16" x14ac:dyDescent="0.3">
      <c r="A767" s="67" t="s">
        <v>1351</v>
      </c>
      <c r="B767" s="67" t="s">
        <v>1352</v>
      </c>
      <c r="C767" s="69">
        <v>5740511</v>
      </c>
      <c r="D767" s="13"/>
      <c r="E767" s="13"/>
      <c r="F767" s="13"/>
      <c r="G767" s="13">
        <v>2.5430199999999998</v>
      </c>
      <c r="H767" s="13">
        <v>2.6520000000000001</v>
      </c>
      <c r="I767" s="13">
        <v>2.2894700000000001</v>
      </c>
      <c r="J767" s="13">
        <v>2.13388</v>
      </c>
      <c r="K767" s="13">
        <v>2.6715800000000001</v>
      </c>
      <c r="L767" s="13">
        <v>2.69293</v>
      </c>
      <c r="M767" s="13">
        <v>3.1341000000000001</v>
      </c>
      <c r="N767" s="13">
        <v>3.1788699999999999</v>
      </c>
      <c r="O767" s="13">
        <v>3.35575</v>
      </c>
      <c r="P767" s="13">
        <v>4.1007699999999998</v>
      </c>
    </row>
    <row r="768" spans="1:16" x14ac:dyDescent="0.3">
      <c r="A768" s="67" t="s">
        <v>1888</v>
      </c>
      <c r="B768" s="67" t="s">
        <v>1889</v>
      </c>
      <c r="C768" s="69">
        <v>5725486</v>
      </c>
      <c r="D768" s="13"/>
      <c r="E768" s="13"/>
      <c r="F768" s="13"/>
      <c r="G768" s="13">
        <v>1.86012</v>
      </c>
      <c r="H768" s="13"/>
      <c r="I768" s="13"/>
      <c r="J768" s="13">
        <v>1.61978</v>
      </c>
      <c r="K768" s="13"/>
      <c r="L768" s="13"/>
      <c r="M768" s="13">
        <v>1.8177300000000001</v>
      </c>
      <c r="N768" s="13"/>
      <c r="O768" s="13"/>
      <c r="P768" s="13">
        <v>3.5040000000000002E-2</v>
      </c>
    </row>
    <row r="769" spans="1:16" x14ac:dyDescent="0.3">
      <c r="A769" s="67" t="s">
        <v>1760</v>
      </c>
      <c r="B769" s="67" t="s">
        <v>1761</v>
      </c>
      <c r="C769" s="69">
        <v>5692255</v>
      </c>
      <c r="D769" s="13"/>
      <c r="E769" s="13"/>
      <c r="F769" s="13"/>
      <c r="G769" s="13"/>
      <c r="H769" s="13"/>
      <c r="I769" s="13"/>
      <c r="J769" s="13"/>
      <c r="K769" s="13"/>
      <c r="L769" s="13"/>
      <c r="M769" s="13"/>
      <c r="N769" s="13"/>
      <c r="O769" s="13"/>
      <c r="P769" s="13"/>
    </row>
    <row r="770" spans="1:16" x14ac:dyDescent="0.3">
      <c r="A770" s="67" t="s">
        <v>1714</v>
      </c>
      <c r="B770" s="67" t="s">
        <v>1715</v>
      </c>
      <c r="C770" s="69">
        <v>5675606</v>
      </c>
      <c r="D770" s="13">
        <v>2.1730200000000002</v>
      </c>
      <c r="E770" s="13">
        <v>2.3487</v>
      </c>
      <c r="F770" s="13">
        <v>2.1834600000000002</v>
      </c>
      <c r="G770" s="13">
        <v>2.1461800000000002</v>
      </c>
      <c r="H770" s="13">
        <v>2.1833999999999998</v>
      </c>
      <c r="I770" s="13">
        <v>1.90944</v>
      </c>
      <c r="J770" s="13">
        <v>1.84212</v>
      </c>
      <c r="K770" s="13">
        <v>2.0470199999999998</v>
      </c>
      <c r="L770" s="13">
        <v>2.1423999999999999</v>
      </c>
      <c r="M770" s="13">
        <v>2.31629</v>
      </c>
      <c r="N770" s="13">
        <v>2.3860199999999998</v>
      </c>
      <c r="O770" s="13">
        <v>2.55958</v>
      </c>
      <c r="P770" s="13">
        <v>2.8500100000000002</v>
      </c>
    </row>
    <row r="771" spans="1:16" x14ac:dyDescent="0.3">
      <c r="A771" s="67" t="s">
        <v>1800</v>
      </c>
      <c r="B771" s="67" t="s">
        <v>1801</v>
      </c>
      <c r="C771" s="69">
        <v>5639934</v>
      </c>
      <c r="D771" s="13"/>
      <c r="E771" s="13">
        <v>0.75419999999999998</v>
      </c>
      <c r="F771" s="13">
        <v>0.68972</v>
      </c>
      <c r="G771" s="13">
        <v>0.66890000000000005</v>
      </c>
      <c r="H771" s="13">
        <v>0.66110000000000002</v>
      </c>
      <c r="I771" s="13">
        <v>0.53530999999999995</v>
      </c>
      <c r="J771" s="13">
        <v>0.53917000000000004</v>
      </c>
      <c r="K771" s="13">
        <v>0.61643999999999999</v>
      </c>
      <c r="L771" s="13">
        <v>0.62058999999999997</v>
      </c>
      <c r="M771" s="13">
        <v>0.67462</v>
      </c>
      <c r="N771" s="13">
        <v>0.72150999999999998</v>
      </c>
      <c r="O771" s="13">
        <v>0.80596999999999996</v>
      </c>
      <c r="P771" s="13">
        <v>0.91208999999999996</v>
      </c>
    </row>
    <row r="772" spans="1:16" x14ac:dyDescent="0.3">
      <c r="A772" s="67" t="s">
        <v>4806</v>
      </c>
      <c r="B772" s="67" t="s">
        <v>1770</v>
      </c>
      <c r="C772" s="69">
        <v>5620960</v>
      </c>
      <c r="D772" s="13"/>
      <c r="E772" s="13"/>
      <c r="F772" s="13"/>
      <c r="G772" s="13"/>
      <c r="H772" s="13"/>
      <c r="I772" s="13"/>
      <c r="J772" s="13"/>
      <c r="K772" s="13"/>
      <c r="L772" s="13"/>
      <c r="M772" s="13"/>
      <c r="N772" s="13"/>
      <c r="O772" s="13"/>
      <c r="P772" s="13"/>
    </row>
    <row r="773" spans="1:16" x14ac:dyDescent="0.3">
      <c r="A773" s="67" t="s">
        <v>1771</v>
      </c>
      <c r="B773" s="67" t="s">
        <v>1772</v>
      </c>
      <c r="C773" s="69">
        <v>5607393</v>
      </c>
      <c r="D773" s="13"/>
      <c r="E773" s="13"/>
      <c r="F773" s="13"/>
      <c r="G773" s="13"/>
      <c r="H773" s="13"/>
      <c r="I773" s="13"/>
      <c r="J773" s="13"/>
      <c r="K773" s="13"/>
      <c r="L773" s="13"/>
      <c r="M773" s="13"/>
      <c r="N773" s="13"/>
      <c r="O773" s="13"/>
      <c r="P773" s="13"/>
    </row>
    <row r="774" spans="1:16" x14ac:dyDescent="0.3">
      <c r="A774" s="67" t="s">
        <v>5261</v>
      </c>
      <c r="B774" s="67" t="s">
        <v>5262</v>
      </c>
      <c r="C774" s="69">
        <v>5591454</v>
      </c>
      <c r="D774" s="13"/>
      <c r="E774" s="13">
        <v>2.7524700000000002</v>
      </c>
      <c r="F774" s="13">
        <v>2.5213800000000002</v>
      </c>
      <c r="G774" s="13">
        <v>1.87907</v>
      </c>
      <c r="H774" s="13">
        <v>1.7896700000000001</v>
      </c>
      <c r="I774" s="13">
        <v>0.80010000000000003</v>
      </c>
      <c r="J774" s="13">
        <v>0.83231999999999995</v>
      </c>
      <c r="K774" s="13">
        <v>0.93286000000000002</v>
      </c>
      <c r="L774" s="13"/>
      <c r="M774" s="13">
        <v>1.1172599999999999</v>
      </c>
      <c r="N774" s="13">
        <v>1.1478900000000001</v>
      </c>
      <c r="O774" s="13">
        <v>1.2680400000000001</v>
      </c>
      <c r="P774" s="13">
        <v>1.44486</v>
      </c>
    </row>
    <row r="775" spans="1:16" x14ac:dyDescent="0.3">
      <c r="A775" s="67" t="s">
        <v>1773</v>
      </c>
      <c r="B775" s="67" t="s">
        <v>1774</v>
      </c>
      <c r="C775" s="69">
        <v>5587000</v>
      </c>
      <c r="D775" s="13"/>
      <c r="E775" s="13"/>
      <c r="F775" s="13"/>
      <c r="G775" s="13"/>
      <c r="H775" s="13"/>
      <c r="I775" s="13"/>
      <c r="J775" s="13"/>
      <c r="K775" s="13"/>
      <c r="L775" s="13"/>
      <c r="M775" s="13"/>
      <c r="N775" s="13"/>
      <c r="O775" s="13"/>
      <c r="P775" s="13"/>
    </row>
    <row r="776" spans="1:16" x14ac:dyDescent="0.3">
      <c r="A776" s="67" t="s">
        <v>2317</v>
      </c>
      <c r="B776" s="67" t="s">
        <v>2318</v>
      </c>
      <c r="C776" s="69">
        <v>5585465</v>
      </c>
      <c r="D776" s="13"/>
      <c r="E776" s="13"/>
      <c r="F776" s="13">
        <v>0.61124999999999996</v>
      </c>
      <c r="G776" s="13">
        <v>0.60036</v>
      </c>
      <c r="H776" s="13">
        <v>0.58364000000000005</v>
      </c>
      <c r="I776" s="13">
        <v>0.49645</v>
      </c>
      <c r="J776" s="13">
        <v>0.46817999999999999</v>
      </c>
      <c r="K776" s="13">
        <v>0.48483999999999999</v>
      </c>
      <c r="L776" s="13">
        <v>0.39529999999999998</v>
      </c>
      <c r="M776" s="13">
        <v>0.39932000000000001</v>
      </c>
      <c r="N776" s="13">
        <v>0.41039999999999999</v>
      </c>
      <c r="O776" s="13">
        <v>0.45243</v>
      </c>
      <c r="P776" s="13">
        <v>0.37922</v>
      </c>
    </row>
    <row r="777" spans="1:16" x14ac:dyDescent="0.3">
      <c r="A777" s="67" t="s">
        <v>2293</v>
      </c>
      <c r="B777" s="67" t="s">
        <v>2294</v>
      </c>
      <c r="C777" s="69">
        <v>5581453</v>
      </c>
      <c r="D777" s="13">
        <v>2.6654800000000001</v>
      </c>
      <c r="E777" s="13">
        <v>2.8950200000000001</v>
      </c>
      <c r="F777" s="13">
        <v>2.6977799999999998</v>
      </c>
      <c r="G777" s="13">
        <v>2.6477599999999999</v>
      </c>
      <c r="H777" s="13">
        <v>2.6810800000000001</v>
      </c>
      <c r="I777" s="13">
        <v>2.3562500000000002</v>
      </c>
      <c r="J777" s="13">
        <v>2.2739699999999998</v>
      </c>
      <c r="K777" s="13">
        <v>2.49979</v>
      </c>
      <c r="L777" s="13">
        <v>2.5780599999999998</v>
      </c>
      <c r="M777" s="13">
        <v>2.8808600000000002</v>
      </c>
      <c r="N777" s="13">
        <v>2.8647499999999999</v>
      </c>
      <c r="O777" s="13">
        <v>3.1209199999999999</v>
      </c>
      <c r="P777" s="13">
        <v>3.40204</v>
      </c>
    </row>
    <row r="778" spans="1:16" x14ac:dyDescent="0.3">
      <c r="A778" s="67" t="s">
        <v>4807</v>
      </c>
      <c r="B778" s="67" t="s">
        <v>4808</v>
      </c>
      <c r="C778" s="69">
        <v>5563189</v>
      </c>
      <c r="D778" s="13"/>
      <c r="E778" s="13"/>
      <c r="F778" s="13"/>
      <c r="G778" s="13">
        <v>4.3788600000000004</v>
      </c>
      <c r="H778" s="13"/>
      <c r="I778" s="13"/>
      <c r="J778" s="13">
        <v>3.6296400000000002</v>
      </c>
      <c r="K778" s="13"/>
      <c r="L778" s="13"/>
      <c r="M778" s="13">
        <v>2.40076</v>
      </c>
      <c r="N778" s="13"/>
      <c r="O778" s="13"/>
      <c r="P778" s="13"/>
    </row>
    <row r="779" spans="1:16" x14ac:dyDescent="0.3">
      <c r="A779" s="67" t="s">
        <v>1513</v>
      </c>
      <c r="B779" s="67" t="s">
        <v>1514</v>
      </c>
      <c r="C779" s="69">
        <v>5562460</v>
      </c>
      <c r="D779" s="13"/>
      <c r="E779" s="13"/>
      <c r="F779" s="13"/>
      <c r="G779" s="13"/>
      <c r="H779" s="13"/>
      <c r="I779" s="13"/>
      <c r="J779" s="13"/>
      <c r="K779" s="13"/>
      <c r="L779" s="13">
        <v>1.02739</v>
      </c>
      <c r="M779" s="13">
        <v>1.09419</v>
      </c>
      <c r="N779" s="13">
        <v>1.1262000000000001</v>
      </c>
      <c r="O779" s="13">
        <v>0.97645000000000004</v>
      </c>
      <c r="P779" s="13">
        <v>1.08325</v>
      </c>
    </row>
    <row r="780" spans="1:16" x14ac:dyDescent="0.3">
      <c r="A780" s="67" t="s">
        <v>1666</v>
      </c>
      <c r="B780" s="67" t="s">
        <v>1667</v>
      </c>
      <c r="C780" s="69">
        <v>5544769</v>
      </c>
      <c r="D780" s="13"/>
      <c r="E780" s="13">
        <v>1.5539700000000001</v>
      </c>
      <c r="F780" s="13">
        <v>1.4850399999999999</v>
      </c>
      <c r="G780" s="13">
        <v>1.41242</v>
      </c>
      <c r="H780" s="13">
        <v>1.46374</v>
      </c>
      <c r="I780" s="13">
        <v>1.2016899999999999</v>
      </c>
      <c r="J780" s="13">
        <v>1.1687000000000001</v>
      </c>
      <c r="K780" s="13">
        <v>1.26617</v>
      </c>
      <c r="L780" s="13">
        <v>1.29512</v>
      </c>
      <c r="M780" s="13">
        <v>1.3622300000000001</v>
      </c>
      <c r="N780" s="13">
        <v>1.3543099999999999</v>
      </c>
      <c r="O780" s="13">
        <v>1.9892300000000001</v>
      </c>
      <c r="P780" s="13">
        <v>2.2399300000000002</v>
      </c>
    </row>
    <row r="781" spans="1:16" x14ac:dyDescent="0.3">
      <c r="A781" s="67" t="s">
        <v>4827</v>
      </c>
      <c r="B781" s="67" t="s">
        <v>4828</v>
      </c>
      <c r="C781" s="69">
        <v>5541360</v>
      </c>
      <c r="D781" s="13"/>
      <c r="E781" s="13"/>
      <c r="F781" s="13"/>
      <c r="G781" s="13">
        <v>1.1763600000000001</v>
      </c>
      <c r="H781" s="13"/>
      <c r="I781" s="13"/>
      <c r="J781" s="13"/>
      <c r="K781" s="13"/>
      <c r="L781" s="13"/>
      <c r="M781" s="13">
        <v>0.49576999999999999</v>
      </c>
      <c r="N781" s="13"/>
      <c r="O781" s="13"/>
      <c r="P781" s="13"/>
    </row>
    <row r="782" spans="1:16" x14ac:dyDescent="0.3">
      <c r="A782" s="67" t="s">
        <v>1963</v>
      </c>
      <c r="B782" s="67" t="s">
        <v>1964</v>
      </c>
      <c r="C782" s="69">
        <v>5535057</v>
      </c>
      <c r="D782" s="13"/>
      <c r="E782" s="13">
        <v>1.2497</v>
      </c>
      <c r="F782" s="13">
        <v>1.15785</v>
      </c>
      <c r="G782" s="13">
        <v>1.1135699999999999</v>
      </c>
      <c r="H782" s="13">
        <v>1.13619</v>
      </c>
      <c r="I782" s="13">
        <v>0.79300000000000004</v>
      </c>
      <c r="J782" s="13">
        <v>0.76463000000000003</v>
      </c>
      <c r="K782" s="13">
        <v>0.83816999999999997</v>
      </c>
      <c r="L782" s="13">
        <v>0.86382000000000003</v>
      </c>
      <c r="M782" s="13">
        <v>0.96265999999999996</v>
      </c>
      <c r="N782" s="13">
        <v>1.0240899999999999</v>
      </c>
      <c r="O782" s="13">
        <v>1.0657099999999999</v>
      </c>
      <c r="P782" s="13">
        <v>1.1720900000000001</v>
      </c>
    </row>
    <row r="783" spans="1:16" x14ac:dyDescent="0.3">
      <c r="A783" s="67" t="s">
        <v>1826</v>
      </c>
      <c r="B783" s="67" t="s">
        <v>1827</v>
      </c>
      <c r="C783" s="69">
        <v>5522841</v>
      </c>
      <c r="D783" s="13"/>
      <c r="E783" s="13">
        <v>0.71175999999999995</v>
      </c>
      <c r="F783" s="13">
        <v>0.66551000000000005</v>
      </c>
      <c r="G783" s="13">
        <v>0.63295000000000001</v>
      </c>
      <c r="H783" s="13">
        <v>0.62404999999999999</v>
      </c>
      <c r="I783" s="13">
        <v>0.52949999999999997</v>
      </c>
      <c r="J783" s="13">
        <v>0.50649</v>
      </c>
      <c r="K783" s="13">
        <v>0.59565000000000001</v>
      </c>
      <c r="L783" s="13">
        <v>0.61006000000000005</v>
      </c>
      <c r="M783" s="13">
        <v>0.67428999999999994</v>
      </c>
      <c r="N783" s="13">
        <v>0.71401000000000003</v>
      </c>
      <c r="O783" s="13">
        <v>0.79996</v>
      </c>
      <c r="P783" s="13">
        <v>0.86094999999999999</v>
      </c>
    </row>
    <row r="784" spans="1:16" x14ac:dyDescent="0.3">
      <c r="A784" s="67" t="s">
        <v>1795</v>
      </c>
      <c r="B784" s="67" t="s">
        <v>1796</v>
      </c>
      <c r="C784" s="69">
        <v>5504553</v>
      </c>
      <c r="D784" s="13"/>
      <c r="E784" s="13">
        <v>4.6210000000000001E-2</v>
      </c>
      <c r="F784" s="13">
        <v>4.2759999999999999E-2</v>
      </c>
      <c r="G784" s="13">
        <v>4.1930000000000002E-2</v>
      </c>
      <c r="H784" s="13">
        <v>4.3029999999999999E-2</v>
      </c>
      <c r="I784" s="13">
        <v>3.6400000000000002E-2</v>
      </c>
      <c r="J784" s="13">
        <v>3.5709999999999999E-2</v>
      </c>
      <c r="K784" s="13">
        <v>4.0210000000000003E-2</v>
      </c>
      <c r="L784" s="13">
        <v>4.3069999999999997E-2</v>
      </c>
      <c r="M784" s="13">
        <v>4.759E-2</v>
      </c>
      <c r="N784" s="13">
        <v>4.8520000000000001E-2</v>
      </c>
      <c r="O784" s="13">
        <v>5.364E-2</v>
      </c>
      <c r="P784" s="13">
        <v>7.1360000000000007E-2</v>
      </c>
    </row>
    <row r="785" spans="1:16" x14ac:dyDescent="0.3">
      <c r="A785" s="67" t="s">
        <v>2096</v>
      </c>
      <c r="B785" s="67" t="s">
        <v>2097</v>
      </c>
      <c r="C785" s="69">
        <v>5502244</v>
      </c>
      <c r="D785" s="13">
        <v>2.3992300000000002</v>
      </c>
      <c r="E785" s="13"/>
      <c r="F785" s="13"/>
      <c r="G785" s="13">
        <v>2.6809500000000002</v>
      </c>
      <c r="H785" s="13"/>
      <c r="I785" s="13"/>
      <c r="J785" s="13">
        <v>1.8531599999999999</v>
      </c>
      <c r="K785" s="13"/>
      <c r="L785" s="13"/>
      <c r="M785" s="13">
        <v>1.6797899999999999</v>
      </c>
      <c r="N785" s="13"/>
      <c r="O785" s="13"/>
      <c r="P785" s="13">
        <v>1.7960400000000001</v>
      </c>
    </row>
    <row r="786" spans="1:16" x14ac:dyDescent="0.3">
      <c r="A786" s="67" t="s">
        <v>1846</v>
      </c>
      <c r="B786" s="67" t="s">
        <v>1847</v>
      </c>
      <c r="C786" s="69">
        <v>5497116</v>
      </c>
      <c r="D786" s="13">
        <v>0.58896999999999999</v>
      </c>
      <c r="E786" s="13"/>
      <c r="F786" s="13"/>
      <c r="G786" s="13">
        <v>0.61983999999999995</v>
      </c>
      <c r="H786" s="13"/>
      <c r="I786" s="13"/>
      <c r="J786" s="13">
        <v>0.50756000000000001</v>
      </c>
      <c r="K786" s="13"/>
      <c r="L786" s="13"/>
      <c r="M786" s="13">
        <v>0.62966999999999995</v>
      </c>
      <c r="N786" s="13"/>
      <c r="O786" s="13"/>
      <c r="P786" s="13">
        <v>0.80900000000000005</v>
      </c>
    </row>
    <row r="787" spans="1:16" x14ac:dyDescent="0.3">
      <c r="A787" s="67" t="s">
        <v>1750</v>
      </c>
      <c r="B787" s="67" t="s">
        <v>1751</v>
      </c>
      <c r="C787" s="69">
        <v>5493699</v>
      </c>
      <c r="D787" s="13">
        <v>0.25702999999999998</v>
      </c>
      <c r="E787" s="13"/>
      <c r="F787" s="13"/>
      <c r="G787" s="13">
        <v>0.24868000000000001</v>
      </c>
      <c r="H787" s="13"/>
      <c r="I787" s="13"/>
      <c r="J787" s="13">
        <v>0.20845</v>
      </c>
      <c r="K787" s="13"/>
      <c r="L787" s="13"/>
      <c r="M787" s="13">
        <v>0.27239000000000002</v>
      </c>
      <c r="N787" s="13"/>
      <c r="O787" s="13"/>
      <c r="P787" s="13">
        <v>0.35976999999999998</v>
      </c>
    </row>
    <row r="788" spans="1:16" x14ac:dyDescent="0.3">
      <c r="A788" s="67" t="s">
        <v>2013</v>
      </c>
      <c r="B788" s="67" t="s">
        <v>2014</v>
      </c>
      <c r="C788" s="69">
        <v>5489031</v>
      </c>
      <c r="D788" s="13"/>
      <c r="E788" s="13"/>
      <c r="F788" s="13">
        <v>0.63219999999999998</v>
      </c>
      <c r="G788" s="13">
        <v>0.59911000000000003</v>
      </c>
      <c r="H788" s="13">
        <v>0.55818999999999996</v>
      </c>
      <c r="I788" s="13">
        <v>0.46187</v>
      </c>
      <c r="J788" s="13">
        <v>0.38206000000000001</v>
      </c>
      <c r="K788" s="13">
        <v>0.43620999999999999</v>
      </c>
      <c r="L788" s="13">
        <v>0.45451999999999998</v>
      </c>
      <c r="M788" s="13">
        <v>0.50153000000000003</v>
      </c>
      <c r="N788" s="13">
        <v>0.50404000000000004</v>
      </c>
      <c r="O788" s="13">
        <v>0.53735999999999995</v>
      </c>
      <c r="P788" s="13">
        <v>0.54078000000000004</v>
      </c>
    </row>
    <row r="789" spans="1:16" x14ac:dyDescent="0.3">
      <c r="A789" s="67" t="s">
        <v>2229</v>
      </c>
      <c r="B789" s="67" t="s">
        <v>2230</v>
      </c>
      <c r="C789" s="69">
        <v>5478274</v>
      </c>
      <c r="D789" s="13"/>
      <c r="E789" s="13"/>
      <c r="F789" s="13"/>
      <c r="G789" s="13">
        <v>1.44581</v>
      </c>
      <c r="H789" s="13"/>
      <c r="I789" s="13"/>
      <c r="J789" s="13">
        <v>1.0326500000000001</v>
      </c>
      <c r="K789" s="13"/>
      <c r="L789" s="13"/>
      <c r="M789" s="13">
        <v>1.32874</v>
      </c>
      <c r="N789" s="13"/>
      <c r="O789" s="13"/>
      <c r="P789" s="13">
        <v>1.06212</v>
      </c>
    </row>
    <row r="790" spans="1:16" x14ac:dyDescent="0.3">
      <c r="A790" s="67" t="s">
        <v>1844</v>
      </c>
      <c r="B790" s="67" t="s">
        <v>1845</v>
      </c>
      <c r="C790" s="69">
        <v>5475760</v>
      </c>
      <c r="D790" s="13">
        <v>0.26101999999999997</v>
      </c>
      <c r="E790" s="13"/>
      <c r="F790" s="13"/>
      <c r="G790" s="13">
        <v>0.25169999999999998</v>
      </c>
      <c r="H790" s="13"/>
      <c r="I790" s="13"/>
      <c r="J790" s="13">
        <v>0.20912</v>
      </c>
      <c r="K790" s="13"/>
      <c r="L790" s="13"/>
      <c r="M790" s="13">
        <v>0.27584999999999998</v>
      </c>
      <c r="N790" s="13"/>
      <c r="O790" s="13"/>
      <c r="P790" s="13">
        <v>0.35977999999999999</v>
      </c>
    </row>
    <row r="791" spans="1:16" x14ac:dyDescent="0.3">
      <c r="A791" s="67" t="s">
        <v>1924</v>
      </c>
      <c r="B791" s="67" t="s">
        <v>1925</v>
      </c>
      <c r="C791" s="69">
        <v>5469280</v>
      </c>
      <c r="D791" s="13">
        <v>0.1356</v>
      </c>
      <c r="E791" s="13">
        <v>0.14924999999999999</v>
      </c>
      <c r="F791" s="13">
        <v>0.14030999999999999</v>
      </c>
      <c r="G791" s="13">
        <v>0.1399</v>
      </c>
      <c r="H791" s="13">
        <v>0.14557</v>
      </c>
      <c r="I791" s="13">
        <v>0.12349</v>
      </c>
      <c r="J791" s="13">
        <v>0.12298000000000001</v>
      </c>
      <c r="K791" s="13">
        <v>0.13811000000000001</v>
      </c>
      <c r="L791" s="13">
        <v>0.14610000000000001</v>
      </c>
      <c r="M791" s="13">
        <v>0.16528999999999999</v>
      </c>
      <c r="N791" s="13">
        <v>0.15132000000000001</v>
      </c>
      <c r="O791" s="13">
        <v>0.17232</v>
      </c>
      <c r="P791" s="13">
        <v>0.19298999999999999</v>
      </c>
    </row>
    <row r="792" spans="1:16" x14ac:dyDescent="0.3">
      <c r="A792" s="67" t="s">
        <v>5263</v>
      </c>
      <c r="B792" s="67" t="s">
        <v>5264</v>
      </c>
      <c r="C792" s="69">
        <v>5460837</v>
      </c>
      <c r="D792" s="13"/>
      <c r="E792" s="13">
        <v>1.86775</v>
      </c>
      <c r="F792" s="13">
        <v>1.7217199999999999</v>
      </c>
      <c r="G792" s="13">
        <v>1.70225</v>
      </c>
      <c r="H792" s="13">
        <v>1.7300599999999999</v>
      </c>
      <c r="I792" s="13">
        <v>1.0463800000000001</v>
      </c>
      <c r="J792" s="13">
        <v>1.0092699999999999</v>
      </c>
      <c r="K792" s="13">
        <v>1.09921</v>
      </c>
      <c r="L792" s="13">
        <v>1.13819</v>
      </c>
      <c r="M792" s="13">
        <v>1.2015499999999999</v>
      </c>
      <c r="N792" s="13">
        <v>1.0790599999999999</v>
      </c>
      <c r="O792" s="13">
        <v>0.97535000000000005</v>
      </c>
      <c r="P792" s="13">
        <v>1.00979</v>
      </c>
    </row>
    <row r="793" spans="1:16" x14ac:dyDescent="0.3">
      <c r="A793" s="67" t="s">
        <v>1787</v>
      </c>
      <c r="B793" s="67" t="s">
        <v>1788</v>
      </c>
      <c r="C793" s="69">
        <v>5441387</v>
      </c>
      <c r="D793" s="13"/>
      <c r="E793" s="13"/>
      <c r="F793" s="13"/>
      <c r="G793" s="13"/>
      <c r="H793" s="13"/>
      <c r="I793" s="13"/>
      <c r="J793" s="13"/>
      <c r="K793" s="13"/>
      <c r="L793" s="13"/>
      <c r="M793" s="13"/>
      <c r="N793" s="13"/>
      <c r="O793" s="13"/>
      <c r="P793" s="13"/>
    </row>
    <row r="794" spans="1:16" x14ac:dyDescent="0.3">
      <c r="A794" s="67" t="s">
        <v>1694</v>
      </c>
      <c r="B794" s="67" t="s">
        <v>1695</v>
      </c>
      <c r="C794" s="69">
        <v>5396048</v>
      </c>
      <c r="D794" s="13"/>
      <c r="E794" s="13"/>
      <c r="F794" s="13"/>
      <c r="G794" s="13">
        <v>0.39340000000000003</v>
      </c>
      <c r="H794" s="13"/>
      <c r="I794" s="13"/>
      <c r="J794" s="13">
        <v>0.21443999999999999</v>
      </c>
      <c r="K794" s="13"/>
      <c r="L794" s="13"/>
      <c r="M794" s="13">
        <v>0.45179000000000002</v>
      </c>
      <c r="N794" s="13"/>
      <c r="O794" s="13"/>
      <c r="P794" s="13">
        <v>0.63339000000000001</v>
      </c>
    </row>
    <row r="795" spans="1:16" x14ac:dyDescent="0.3">
      <c r="A795" s="67" t="s">
        <v>1696</v>
      </c>
      <c r="B795" s="67" t="s">
        <v>1697</v>
      </c>
      <c r="C795" s="69">
        <v>5396048</v>
      </c>
      <c r="D795" s="13"/>
      <c r="E795" s="13"/>
      <c r="F795" s="13"/>
      <c r="G795" s="13">
        <v>0.39340000000000003</v>
      </c>
      <c r="H795" s="13"/>
      <c r="I795" s="13"/>
      <c r="J795" s="13">
        <v>0.21443999999999999</v>
      </c>
      <c r="K795" s="13"/>
      <c r="L795" s="13"/>
      <c r="M795" s="13">
        <v>0.45179000000000002</v>
      </c>
      <c r="N795" s="13"/>
      <c r="O795" s="13"/>
      <c r="P795" s="13">
        <v>0.63339000000000001</v>
      </c>
    </row>
    <row r="796" spans="1:16" x14ac:dyDescent="0.3">
      <c r="A796" s="67" t="s">
        <v>1698</v>
      </c>
      <c r="B796" s="67" t="s">
        <v>1699</v>
      </c>
      <c r="C796" s="69">
        <v>5380169</v>
      </c>
      <c r="D796" s="13"/>
      <c r="E796" s="13">
        <v>3.0354700000000001</v>
      </c>
      <c r="F796" s="13">
        <v>3.8136299999999999</v>
      </c>
      <c r="G796" s="13">
        <v>3.7332999999999998</v>
      </c>
      <c r="H796" s="13">
        <v>3.7609400000000002</v>
      </c>
      <c r="I796" s="13">
        <v>3.1829999999999998</v>
      </c>
      <c r="J796" s="13">
        <v>3.0350000000000001</v>
      </c>
      <c r="K796" s="13">
        <v>3.37852</v>
      </c>
      <c r="L796" s="13">
        <v>3.48291</v>
      </c>
      <c r="M796" s="13">
        <v>3.7804099999999998</v>
      </c>
      <c r="N796" s="13">
        <v>3.8077700000000001</v>
      </c>
      <c r="O796" s="13">
        <v>4.1106400000000001</v>
      </c>
      <c r="P796" s="13">
        <v>4.6378700000000004</v>
      </c>
    </row>
    <row r="797" spans="1:16" x14ac:dyDescent="0.3">
      <c r="A797" s="67" t="s">
        <v>2108</v>
      </c>
      <c r="B797" s="67" t="s">
        <v>2109</v>
      </c>
      <c r="C797" s="69">
        <v>5376886</v>
      </c>
      <c r="D797" s="13">
        <v>0.61392000000000002</v>
      </c>
      <c r="E797" s="13">
        <v>0.67203000000000002</v>
      </c>
      <c r="F797" s="13">
        <v>0.63951000000000002</v>
      </c>
      <c r="G797" s="13">
        <v>0.62988</v>
      </c>
      <c r="H797" s="13">
        <v>0.62505999999999995</v>
      </c>
      <c r="I797" s="13">
        <v>0.50080999999999998</v>
      </c>
      <c r="J797" s="13">
        <v>0.48413</v>
      </c>
      <c r="K797" s="13">
        <v>0.54605000000000004</v>
      </c>
      <c r="L797" s="13">
        <v>0.57950000000000002</v>
      </c>
      <c r="M797" s="13">
        <v>0.60499000000000003</v>
      </c>
      <c r="N797" s="13">
        <v>0.61834999999999996</v>
      </c>
      <c r="O797" s="13">
        <v>0.67835000000000001</v>
      </c>
      <c r="P797" s="13">
        <v>0.72357000000000005</v>
      </c>
    </row>
    <row r="798" spans="1:16" x14ac:dyDescent="0.3">
      <c r="A798" s="67" t="s">
        <v>1672</v>
      </c>
      <c r="B798" s="67" t="s">
        <v>1673</v>
      </c>
      <c r="C798" s="69">
        <v>5355875</v>
      </c>
      <c r="D798" s="13">
        <v>1.21048</v>
      </c>
      <c r="E798" s="13">
        <v>1.3206899999999999</v>
      </c>
      <c r="F798" s="13">
        <v>1.19319</v>
      </c>
      <c r="G798" s="13">
        <v>1.19703</v>
      </c>
      <c r="H798" s="13">
        <v>1.19048</v>
      </c>
      <c r="I798" s="13">
        <v>1.01352</v>
      </c>
      <c r="J798" s="13">
        <v>0.97209999999999996</v>
      </c>
      <c r="K798" s="13">
        <v>1.10642</v>
      </c>
      <c r="L798" s="13">
        <v>1.1550100000000001</v>
      </c>
      <c r="M798" s="13">
        <v>1.3015600000000001</v>
      </c>
      <c r="N798" s="13">
        <v>1.3447199999999999</v>
      </c>
      <c r="O798" s="13">
        <v>1.4942899999999999</v>
      </c>
      <c r="P798" s="13">
        <v>1.6404000000000001</v>
      </c>
    </row>
    <row r="799" spans="1:16" x14ac:dyDescent="0.3">
      <c r="A799" s="67" t="s">
        <v>869</v>
      </c>
      <c r="B799" s="67" t="s">
        <v>870</v>
      </c>
      <c r="C799" s="69">
        <v>5355398</v>
      </c>
      <c r="D799" s="13">
        <v>2.1778900000000001</v>
      </c>
      <c r="E799" s="13"/>
      <c r="F799" s="13">
        <v>2.1837800000000001</v>
      </c>
      <c r="G799" s="13"/>
      <c r="H799" s="13"/>
      <c r="I799" s="13"/>
      <c r="J799" s="13"/>
      <c r="K799" s="13">
        <v>2.0304199999999999</v>
      </c>
      <c r="L799" s="13"/>
      <c r="M799" s="13"/>
      <c r="N799" s="13"/>
      <c r="O799" s="13"/>
      <c r="P799" s="13"/>
    </row>
    <row r="800" spans="1:16" x14ac:dyDescent="0.3">
      <c r="A800" s="67" t="s">
        <v>2448</v>
      </c>
      <c r="B800" s="67" t="s">
        <v>2449</v>
      </c>
      <c r="C800" s="69">
        <v>5353434</v>
      </c>
      <c r="D800" s="13"/>
      <c r="E800" s="13">
        <v>0.16914999999999999</v>
      </c>
      <c r="F800" s="13">
        <v>0.16037000000000001</v>
      </c>
      <c r="G800" s="13">
        <v>0.15604999999999999</v>
      </c>
      <c r="H800" s="13">
        <v>0.15512999999999999</v>
      </c>
      <c r="I800" s="13">
        <v>0.13725000000000001</v>
      </c>
      <c r="J800" s="13">
        <v>0.13372000000000001</v>
      </c>
      <c r="K800" s="13">
        <v>0.14802999999999999</v>
      </c>
      <c r="L800" s="13">
        <v>0.10306</v>
      </c>
      <c r="M800" s="13">
        <v>6.608E-2</v>
      </c>
      <c r="N800" s="13">
        <v>6.5460000000000004E-2</v>
      </c>
      <c r="O800" s="13">
        <v>6.8290000000000003E-2</v>
      </c>
      <c r="P800" s="13">
        <v>8.2159999999999997E-2</v>
      </c>
    </row>
    <row r="801" spans="1:16" x14ac:dyDescent="0.3">
      <c r="A801" s="67" t="s">
        <v>2233</v>
      </c>
      <c r="B801" s="67" t="s">
        <v>2234</v>
      </c>
      <c r="C801" s="69">
        <v>5343061</v>
      </c>
      <c r="D801" s="13"/>
      <c r="E801" s="13">
        <v>5.8819999999999997E-2</v>
      </c>
      <c r="F801" s="13">
        <v>5.2900000000000003E-2</v>
      </c>
      <c r="G801" s="13">
        <v>5.0840000000000003E-2</v>
      </c>
      <c r="H801" s="13">
        <v>5.074E-2</v>
      </c>
      <c r="I801" s="13">
        <v>2.2440000000000002E-2</v>
      </c>
      <c r="J801" s="13">
        <v>2.205E-2</v>
      </c>
      <c r="K801" s="13">
        <v>2.4400000000000002E-2</v>
      </c>
      <c r="L801" s="13">
        <v>2.5510000000000001E-2</v>
      </c>
      <c r="M801" s="13">
        <v>2.8910000000000002E-2</v>
      </c>
      <c r="N801" s="13">
        <v>2.9649999999999999E-2</v>
      </c>
      <c r="O801" s="13">
        <v>3.4180000000000002E-2</v>
      </c>
      <c r="P801" s="13">
        <v>4.6289999999999998E-2</v>
      </c>
    </row>
    <row r="802" spans="1:16" x14ac:dyDescent="0.3">
      <c r="A802" s="67" t="s">
        <v>2051</v>
      </c>
      <c r="B802" s="67" t="s">
        <v>2052</v>
      </c>
      <c r="C802" s="69">
        <v>5319904</v>
      </c>
      <c r="D802" s="13"/>
      <c r="E802" s="13">
        <v>1.69041</v>
      </c>
      <c r="F802" s="13">
        <v>1.4726699999999999</v>
      </c>
      <c r="G802" s="13">
        <v>1.4431700000000001</v>
      </c>
      <c r="H802" s="13">
        <v>1.39313</v>
      </c>
      <c r="I802" s="13">
        <v>1.7665500000000001</v>
      </c>
      <c r="J802" s="13">
        <v>1.71092</v>
      </c>
      <c r="K802" s="13">
        <v>1.94563</v>
      </c>
      <c r="L802" s="13">
        <v>1.1634</v>
      </c>
      <c r="M802" s="13">
        <v>1.2894399999999999</v>
      </c>
      <c r="N802" s="13">
        <v>1.33948</v>
      </c>
      <c r="O802" s="13">
        <v>1.64777</v>
      </c>
      <c r="P802" s="13">
        <v>1.7913600000000001</v>
      </c>
    </row>
    <row r="803" spans="1:16" x14ac:dyDescent="0.3">
      <c r="A803" s="67" t="s">
        <v>1575</v>
      </c>
      <c r="B803" s="67" t="s">
        <v>1576</v>
      </c>
      <c r="C803" s="69">
        <v>5310922</v>
      </c>
      <c r="D803" s="13"/>
      <c r="E803" s="13"/>
      <c r="F803" s="13"/>
      <c r="G803" s="13"/>
      <c r="H803" s="13"/>
      <c r="I803" s="13"/>
      <c r="J803" s="13"/>
      <c r="K803" s="13"/>
      <c r="L803" s="13"/>
      <c r="M803" s="13">
        <v>0.35053000000000001</v>
      </c>
      <c r="N803" s="13"/>
      <c r="O803" s="13"/>
      <c r="P803" s="13"/>
    </row>
    <row r="804" spans="1:16" x14ac:dyDescent="0.3">
      <c r="A804" s="67" t="s">
        <v>1744</v>
      </c>
      <c r="B804" s="67" t="s">
        <v>1745</v>
      </c>
      <c r="C804" s="69">
        <v>5308054</v>
      </c>
      <c r="D804" s="13"/>
      <c r="E804" s="13"/>
      <c r="F804" s="13">
        <v>0.27500000000000002</v>
      </c>
      <c r="G804" s="13">
        <v>0.26446999999999998</v>
      </c>
      <c r="H804" s="13">
        <v>0.27016000000000001</v>
      </c>
      <c r="I804" s="13">
        <v>0.22634000000000001</v>
      </c>
      <c r="J804" s="13">
        <v>0.21920999999999999</v>
      </c>
      <c r="K804" s="13">
        <v>0.24485999999999999</v>
      </c>
      <c r="L804" s="13">
        <v>0.25707000000000002</v>
      </c>
      <c r="M804" s="13">
        <v>0.31240000000000001</v>
      </c>
      <c r="N804" s="13">
        <v>0.32241999999999998</v>
      </c>
      <c r="O804" s="13">
        <v>0.36619000000000002</v>
      </c>
      <c r="P804" s="13">
        <v>0.42069000000000001</v>
      </c>
    </row>
    <row r="805" spans="1:16" x14ac:dyDescent="0.3">
      <c r="A805" s="67" t="s">
        <v>1766</v>
      </c>
      <c r="B805" s="67" t="s">
        <v>1767</v>
      </c>
      <c r="C805" s="69">
        <v>5300250</v>
      </c>
      <c r="D805" s="13">
        <v>0.64332</v>
      </c>
      <c r="E805" s="13">
        <v>0.71384000000000003</v>
      </c>
      <c r="F805" s="13">
        <v>0.65466999999999997</v>
      </c>
      <c r="G805" s="13">
        <v>0.68035000000000001</v>
      </c>
      <c r="H805" s="13">
        <v>0.68752999999999997</v>
      </c>
      <c r="I805" s="13">
        <v>0.58091000000000004</v>
      </c>
      <c r="J805" s="13">
        <v>0.54945999999999995</v>
      </c>
      <c r="K805" s="13"/>
      <c r="L805" s="13">
        <v>0.64</v>
      </c>
      <c r="M805" s="13">
        <v>0.70340999999999998</v>
      </c>
      <c r="N805" s="13">
        <v>0.70870999999999995</v>
      </c>
      <c r="O805" s="13">
        <v>0.77097000000000004</v>
      </c>
      <c r="P805" s="13">
        <v>0.85519999999999996</v>
      </c>
    </row>
    <row r="806" spans="1:16" x14ac:dyDescent="0.3">
      <c r="A806" s="67" t="s">
        <v>5265</v>
      </c>
      <c r="B806" s="67" t="s">
        <v>1797</v>
      </c>
      <c r="C806" s="69">
        <v>5283374</v>
      </c>
      <c r="D806" s="13"/>
      <c r="E806" s="13"/>
      <c r="F806" s="13"/>
      <c r="G806" s="13"/>
      <c r="H806" s="13"/>
      <c r="I806" s="13"/>
      <c r="J806" s="13"/>
      <c r="K806" s="13"/>
      <c r="L806" s="13"/>
      <c r="M806" s="13"/>
      <c r="N806" s="13"/>
      <c r="O806" s="13"/>
      <c r="P806" s="13"/>
    </row>
    <row r="807" spans="1:16" x14ac:dyDescent="0.3">
      <c r="A807" s="67" t="s">
        <v>1824</v>
      </c>
      <c r="B807" s="67" t="s">
        <v>1825</v>
      </c>
      <c r="C807" s="69">
        <v>5271562</v>
      </c>
      <c r="D807" s="13">
        <v>0.41428999999999999</v>
      </c>
      <c r="E807" s="13">
        <v>0.44585999999999998</v>
      </c>
      <c r="F807" s="13">
        <v>0.41052</v>
      </c>
      <c r="G807" s="13">
        <v>0.40017999999999998</v>
      </c>
      <c r="H807" s="13">
        <v>0.39889000000000002</v>
      </c>
      <c r="I807" s="13">
        <v>0.33603</v>
      </c>
      <c r="J807" s="13">
        <v>0.32574999999999998</v>
      </c>
      <c r="K807" s="13">
        <v>0.37140000000000001</v>
      </c>
      <c r="L807" s="13">
        <v>0.39154</v>
      </c>
      <c r="M807" s="13">
        <v>0.42559000000000002</v>
      </c>
      <c r="N807" s="13">
        <v>0.43946000000000002</v>
      </c>
      <c r="O807" s="13">
        <v>0.49375000000000002</v>
      </c>
      <c r="P807" s="13">
        <v>0.54605999999999999</v>
      </c>
    </row>
    <row r="808" spans="1:16" x14ac:dyDescent="0.3">
      <c r="A808" s="67" t="s">
        <v>5266</v>
      </c>
      <c r="B808" s="67" t="s">
        <v>5267</v>
      </c>
      <c r="C808" s="69">
        <v>5231979</v>
      </c>
      <c r="D808" s="13">
        <v>4.2523099999999996</v>
      </c>
      <c r="E808" s="13">
        <v>5.0430700000000002</v>
      </c>
      <c r="F808" s="13"/>
      <c r="G808" s="13"/>
      <c r="H808" s="13">
        <v>2.4160300000000001</v>
      </c>
      <c r="I808" s="13">
        <v>2.7547999999999999</v>
      </c>
      <c r="J808" s="13">
        <v>2.8279299999999998</v>
      </c>
      <c r="K808" s="13">
        <v>2.9621499999999998</v>
      </c>
      <c r="L808" s="13">
        <v>2.9615399999999998</v>
      </c>
      <c r="M808" s="13">
        <v>3.3471199999999999</v>
      </c>
      <c r="N808" s="13">
        <v>3.5012699999999999</v>
      </c>
      <c r="O808" s="13">
        <v>3.9687399999999999</v>
      </c>
      <c r="P808" s="13">
        <v>8.7504600000000003</v>
      </c>
    </row>
    <row r="809" spans="1:16" x14ac:dyDescent="0.3">
      <c r="A809" s="67" t="s">
        <v>1814</v>
      </c>
      <c r="B809" s="67" t="s">
        <v>1815</v>
      </c>
      <c r="C809" s="69">
        <v>5220997</v>
      </c>
      <c r="D809" s="13"/>
      <c r="E809" s="13"/>
      <c r="F809" s="13"/>
      <c r="G809" s="13"/>
      <c r="H809" s="13"/>
      <c r="I809" s="13"/>
      <c r="J809" s="13"/>
      <c r="K809" s="13"/>
      <c r="L809" s="13"/>
      <c r="M809" s="13"/>
      <c r="N809" s="13"/>
      <c r="O809" s="13"/>
      <c r="P809" s="13"/>
    </row>
    <row r="810" spans="1:16" x14ac:dyDescent="0.3">
      <c r="A810" s="67" t="s">
        <v>1876</v>
      </c>
      <c r="B810" s="67" t="s">
        <v>1877</v>
      </c>
      <c r="C810" s="69">
        <v>5220207</v>
      </c>
      <c r="D810" s="13"/>
      <c r="E810" s="13">
        <v>0.44939000000000001</v>
      </c>
      <c r="F810" s="13">
        <v>0.40583000000000002</v>
      </c>
      <c r="G810" s="13">
        <v>0.38830999999999999</v>
      </c>
      <c r="H810" s="13">
        <v>0.38755000000000001</v>
      </c>
      <c r="I810" s="13">
        <v>0.33058999999999999</v>
      </c>
      <c r="J810" s="13">
        <v>0.32363999999999998</v>
      </c>
      <c r="K810" s="13">
        <v>0.36687999999999998</v>
      </c>
      <c r="L810" s="13">
        <v>0.38229000000000002</v>
      </c>
      <c r="M810" s="13">
        <v>0.42098000000000002</v>
      </c>
      <c r="N810" s="13">
        <v>0.43622</v>
      </c>
      <c r="O810" s="13">
        <v>0.48364000000000001</v>
      </c>
      <c r="P810" s="13">
        <v>0.53839999999999999</v>
      </c>
    </row>
    <row r="811" spans="1:16" x14ac:dyDescent="0.3">
      <c r="A811" s="67" t="s">
        <v>1816</v>
      </c>
      <c r="B811" s="67" t="s">
        <v>1817</v>
      </c>
      <c r="C811" s="69">
        <v>5209590</v>
      </c>
      <c r="D811" s="13"/>
      <c r="E811" s="13"/>
      <c r="F811" s="13"/>
      <c r="G811" s="13"/>
      <c r="H811" s="13"/>
      <c r="I811" s="13"/>
      <c r="J811" s="13"/>
      <c r="K811" s="13"/>
      <c r="L811" s="13"/>
      <c r="M811" s="13"/>
      <c r="N811" s="13"/>
      <c r="O811" s="13"/>
      <c r="P811" s="13"/>
    </row>
    <row r="812" spans="1:16" x14ac:dyDescent="0.3">
      <c r="A812" s="67" t="s">
        <v>5574</v>
      </c>
      <c r="B812" s="67" t="s">
        <v>5575</v>
      </c>
      <c r="C812" s="69">
        <v>5192097</v>
      </c>
      <c r="D812" s="13"/>
      <c r="E812" s="13"/>
      <c r="F812" s="13"/>
      <c r="G812" s="13">
        <v>1.9288400000000001</v>
      </c>
      <c r="H812" s="13">
        <v>1.7059299999999999</v>
      </c>
      <c r="I812" s="13"/>
      <c r="J812" s="13"/>
      <c r="K812" s="13"/>
      <c r="L812" s="13"/>
      <c r="M812" s="13"/>
      <c r="N812" s="13"/>
      <c r="O812" s="13"/>
      <c r="P812" s="13"/>
    </row>
    <row r="813" spans="1:16" x14ac:dyDescent="0.3">
      <c r="A813" s="67" t="s">
        <v>1622</v>
      </c>
      <c r="B813" s="67" t="s">
        <v>1623</v>
      </c>
      <c r="C813" s="69">
        <v>5186630</v>
      </c>
      <c r="D813" s="13"/>
      <c r="E813" s="13"/>
      <c r="F813" s="13"/>
      <c r="G813" s="13">
        <v>2.4766400000000002</v>
      </c>
      <c r="H813" s="13"/>
      <c r="I813" s="13"/>
      <c r="J813" s="13">
        <v>2.0361600000000002</v>
      </c>
      <c r="K813" s="13"/>
      <c r="L813" s="13"/>
      <c r="M813" s="13">
        <v>2.4681199999999999</v>
      </c>
      <c r="N813" s="13"/>
      <c r="O813" s="13"/>
      <c r="P813" s="13">
        <v>4.0280199999999997</v>
      </c>
    </row>
    <row r="814" spans="1:16" x14ac:dyDescent="0.3">
      <c r="A814" s="67" t="s">
        <v>1928</v>
      </c>
      <c r="B814" s="67" t="s">
        <v>1929</v>
      </c>
      <c r="C814" s="69">
        <v>5168372</v>
      </c>
      <c r="D814" s="13">
        <v>0.13148000000000001</v>
      </c>
      <c r="E814" s="13">
        <v>0.14135</v>
      </c>
      <c r="F814" s="13">
        <v>0.129</v>
      </c>
      <c r="G814" s="13">
        <v>0.12196</v>
      </c>
      <c r="H814" s="13">
        <v>0.12088</v>
      </c>
      <c r="I814" s="13">
        <v>9.7540000000000002E-2</v>
      </c>
      <c r="J814" s="13">
        <v>0.10009999999999999</v>
      </c>
      <c r="K814" s="13">
        <v>0.11879000000000001</v>
      </c>
      <c r="L814" s="13">
        <v>0.12296</v>
      </c>
      <c r="M814" s="13">
        <v>0.13672999999999999</v>
      </c>
      <c r="N814" s="13">
        <v>0.13904</v>
      </c>
      <c r="O814" s="13">
        <v>0.14743000000000001</v>
      </c>
      <c r="P814" s="13">
        <v>0.17213999999999999</v>
      </c>
    </row>
    <row r="815" spans="1:16" x14ac:dyDescent="0.3">
      <c r="A815" s="67" t="s">
        <v>5268</v>
      </c>
      <c r="B815" s="67" t="s">
        <v>5269</v>
      </c>
      <c r="C815" s="69">
        <v>5167439</v>
      </c>
      <c r="D815" s="13"/>
      <c r="E815" s="13">
        <v>2.1389999999999999E-2</v>
      </c>
      <c r="F815" s="13">
        <v>1.9009999999999999E-2</v>
      </c>
      <c r="G815" s="13"/>
      <c r="H815" s="13"/>
      <c r="I815" s="13"/>
      <c r="J815" s="13"/>
      <c r="K815" s="13"/>
      <c r="L815" s="13"/>
      <c r="M815" s="13"/>
      <c r="N815" s="13"/>
      <c r="O815" s="13"/>
      <c r="P815" s="13"/>
    </row>
    <row r="816" spans="1:16" x14ac:dyDescent="0.3">
      <c r="A816" s="67" t="s">
        <v>5576</v>
      </c>
      <c r="B816" s="67" t="s">
        <v>5577</v>
      </c>
      <c r="C816" s="69">
        <v>5110339</v>
      </c>
      <c r="D816" s="13">
        <v>0.53588000000000002</v>
      </c>
      <c r="E816" s="13">
        <v>0.435</v>
      </c>
      <c r="F816" s="13">
        <v>0.38988</v>
      </c>
      <c r="G816" s="13">
        <v>0.3876</v>
      </c>
      <c r="H816" s="13">
        <v>0.40510000000000002</v>
      </c>
      <c r="I816" s="13">
        <v>0.29683999999999999</v>
      </c>
      <c r="J816" s="13">
        <v>0.3024</v>
      </c>
      <c r="K816" s="13">
        <v>0.33585999999999999</v>
      </c>
      <c r="L816" s="13">
        <v>0.36576999999999998</v>
      </c>
      <c r="M816" s="13">
        <v>0.41920000000000002</v>
      </c>
      <c r="N816" s="13">
        <v>0.39473999999999998</v>
      </c>
      <c r="O816" s="13">
        <v>0.51587000000000005</v>
      </c>
      <c r="P816" s="13">
        <v>0.49756</v>
      </c>
    </row>
    <row r="817" spans="1:16" x14ac:dyDescent="0.3">
      <c r="A817" s="67" t="s">
        <v>1830</v>
      </c>
      <c r="B817" s="67" t="s">
        <v>1831</v>
      </c>
      <c r="C817" s="69">
        <v>5080621</v>
      </c>
      <c r="D817" s="13"/>
      <c r="E817" s="13"/>
      <c r="F817" s="13"/>
      <c r="G817" s="13"/>
      <c r="H817" s="13"/>
      <c r="I817" s="13"/>
      <c r="J817" s="13"/>
      <c r="K817" s="13"/>
      <c r="L817" s="13"/>
      <c r="M817" s="13"/>
      <c r="N817" s="13"/>
      <c r="O817" s="13"/>
      <c r="P817" s="13"/>
    </row>
    <row r="818" spans="1:16" x14ac:dyDescent="0.3">
      <c r="A818" s="67" t="s">
        <v>897</v>
      </c>
      <c r="B818" s="67" t="s">
        <v>898</v>
      </c>
      <c r="C818" s="69">
        <v>5077276</v>
      </c>
      <c r="D818" s="13"/>
      <c r="E818" s="13"/>
      <c r="F818" s="13"/>
      <c r="G818" s="13"/>
      <c r="H818" s="13"/>
      <c r="I818" s="13"/>
      <c r="J818" s="13"/>
      <c r="K818" s="13">
        <v>0.46325</v>
      </c>
      <c r="L818" s="13"/>
      <c r="M818" s="13"/>
      <c r="N818" s="13"/>
      <c r="O818" s="13"/>
      <c r="P818" s="13"/>
    </row>
    <row r="819" spans="1:16" x14ac:dyDescent="0.3">
      <c r="A819" s="67" t="s">
        <v>1920</v>
      </c>
      <c r="B819" s="67" t="s">
        <v>1921</v>
      </c>
      <c r="C819" s="69">
        <v>5051444</v>
      </c>
      <c r="D819" s="13"/>
      <c r="E819" s="13">
        <v>0.44298999999999999</v>
      </c>
      <c r="F819" s="13">
        <v>0.42286000000000001</v>
      </c>
      <c r="G819" s="13">
        <v>0.40977999999999998</v>
      </c>
      <c r="H819" s="13">
        <v>0.41088999999999998</v>
      </c>
      <c r="I819" s="13">
        <v>0.35210000000000002</v>
      </c>
      <c r="J819" s="13">
        <v>0.33871000000000001</v>
      </c>
      <c r="K819" s="13">
        <v>0.38162000000000001</v>
      </c>
      <c r="L819" s="13">
        <v>0.39628999999999998</v>
      </c>
      <c r="M819" s="13">
        <v>0.42696000000000001</v>
      </c>
      <c r="N819" s="13">
        <v>0.45530999999999999</v>
      </c>
      <c r="O819" s="13">
        <v>0.49497000000000002</v>
      </c>
      <c r="P819" s="13">
        <v>0.52825</v>
      </c>
    </row>
    <row r="820" spans="1:16" x14ac:dyDescent="0.3">
      <c r="A820" s="67" t="s">
        <v>1598</v>
      </c>
      <c r="B820" s="67" t="s">
        <v>1599</v>
      </c>
      <c r="C820" s="69">
        <v>5033547</v>
      </c>
      <c r="D820" s="13"/>
      <c r="E820" s="13"/>
      <c r="F820" s="13"/>
      <c r="G820" s="13"/>
      <c r="H820" s="13"/>
      <c r="I820" s="13"/>
      <c r="J820" s="13">
        <v>2.3394200000000001</v>
      </c>
      <c r="K820" s="13">
        <v>2.68329</v>
      </c>
      <c r="L820" s="13">
        <v>2.7165699999999999</v>
      </c>
      <c r="M820" s="13">
        <v>2.9134799999999998</v>
      </c>
      <c r="N820" s="13">
        <v>2.94157</v>
      </c>
      <c r="O820" s="13">
        <v>3.2527699999999999</v>
      </c>
      <c r="P820" s="13">
        <v>3.3253200000000001</v>
      </c>
    </row>
    <row r="821" spans="1:16" x14ac:dyDescent="0.3">
      <c r="A821" s="67" t="s">
        <v>1832</v>
      </c>
      <c r="B821" s="67" t="s">
        <v>1833</v>
      </c>
      <c r="C821" s="69">
        <v>5026248</v>
      </c>
      <c r="D821" s="13"/>
      <c r="E821" s="13"/>
      <c r="F821" s="13"/>
      <c r="G821" s="13"/>
      <c r="H821" s="13"/>
      <c r="I821" s="13"/>
      <c r="J821" s="13"/>
      <c r="K821" s="13"/>
      <c r="L821" s="13"/>
      <c r="M821" s="13"/>
      <c r="N821" s="13"/>
      <c r="O821" s="13"/>
      <c r="P821" s="13"/>
    </row>
    <row r="822" spans="1:16" x14ac:dyDescent="0.3">
      <c r="A822" s="67" t="s">
        <v>1969</v>
      </c>
      <c r="B822" s="67" t="s">
        <v>1970</v>
      </c>
      <c r="C822" s="69">
        <v>5017889</v>
      </c>
      <c r="D822" s="13">
        <v>0.22322</v>
      </c>
      <c r="E822" s="13"/>
      <c r="F822" s="13"/>
      <c r="G822" s="13">
        <v>0.21665999999999999</v>
      </c>
      <c r="H822" s="13"/>
      <c r="I822" s="13"/>
      <c r="J822" s="13">
        <v>0.17943999999999999</v>
      </c>
      <c r="K822" s="13"/>
      <c r="L822" s="13"/>
      <c r="M822" s="13">
        <v>0.24085000000000001</v>
      </c>
      <c r="N822" s="13"/>
      <c r="O822" s="13"/>
      <c r="P822" s="13">
        <v>0.31145</v>
      </c>
    </row>
    <row r="823" spans="1:16" x14ac:dyDescent="0.3">
      <c r="A823" s="67" t="s">
        <v>5270</v>
      </c>
      <c r="B823" s="67" t="s">
        <v>5271</v>
      </c>
      <c r="C823" s="69">
        <v>5004632</v>
      </c>
      <c r="D823" s="13">
        <v>0.28566000000000003</v>
      </c>
      <c r="E823" s="13">
        <v>0.28047</v>
      </c>
      <c r="F823" s="13"/>
      <c r="G823" s="13"/>
      <c r="H823" s="13"/>
      <c r="I823" s="13"/>
      <c r="J823" s="13"/>
      <c r="K823" s="13"/>
      <c r="L823" s="13"/>
      <c r="M823" s="13"/>
      <c r="N823" s="13"/>
      <c r="O823" s="13"/>
      <c r="P823" s="13"/>
    </row>
    <row r="824" spans="1:16" x14ac:dyDescent="0.3">
      <c r="A824" s="67" t="s">
        <v>1561</v>
      </c>
      <c r="B824" s="67" t="s">
        <v>1562</v>
      </c>
      <c r="C824" s="69">
        <v>4995646</v>
      </c>
      <c r="D824" s="13"/>
      <c r="E824" s="13"/>
      <c r="F824" s="13"/>
      <c r="G824" s="13">
        <v>0.26774999999999999</v>
      </c>
      <c r="H824" s="13">
        <v>0.27978999999999998</v>
      </c>
      <c r="I824" s="13">
        <v>0.22650999999999999</v>
      </c>
      <c r="J824" s="13">
        <v>0.21817</v>
      </c>
      <c r="K824" s="13">
        <v>0.24324999999999999</v>
      </c>
      <c r="L824" s="13">
        <v>0.25752999999999998</v>
      </c>
      <c r="M824" s="13">
        <v>0.29300999999999999</v>
      </c>
      <c r="N824" s="13">
        <v>0.29970999999999998</v>
      </c>
      <c r="O824" s="13">
        <v>0.32999000000000001</v>
      </c>
      <c r="P824" s="13">
        <v>0.35937000000000002</v>
      </c>
    </row>
    <row r="825" spans="1:16" x14ac:dyDescent="0.3">
      <c r="A825" s="67" t="s">
        <v>2084</v>
      </c>
      <c r="B825" s="67" t="s">
        <v>2085</v>
      </c>
      <c r="C825" s="69">
        <v>4939819</v>
      </c>
      <c r="D825" s="13"/>
      <c r="E825" s="13">
        <v>0.26529999999999998</v>
      </c>
      <c r="F825" s="13">
        <v>0.24490999999999999</v>
      </c>
      <c r="G825" s="13">
        <v>0.22800999999999999</v>
      </c>
      <c r="H825" s="13">
        <v>0.22969999999999999</v>
      </c>
      <c r="I825" s="13">
        <v>0.15458</v>
      </c>
      <c r="J825" s="13">
        <v>0.15207000000000001</v>
      </c>
      <c r="K825" s="13">
        <v>0.17015</v>
      </c>
      <c r="L825" s="13">
        <v>0.17254</v>
      </c>
      <c r="M825" s="13">
        <v>0.17932999999999999</v>
      </c>
      <c r="N825" s="13">
        <v>0.18178</v>
      </c>
      <c r="O825" s="13">
        <v>0.19792999999999999</v>
      </c>
      <c r="P825" s="13">
        <v>0.18110999999999999</v>
      </c>
    </row>
    <row r="826" spans="1:16" x14ac:dyDescent="0.3">
      <c r="A826" s="67" t="s">
        <v>1172</v>
      </c>
      <c r="B826" s="67" t="s">
        <v>1173</v>
      </c>
      <c r="C826" s="69">
        <v>4938668</v>
      </c>
      <c r="D826" s="13"/>
      <c r="E826" s="13"/>
      <c r="F826" s="13"/>
      <c r="G826" s="13"/>
      <c r="H826" s="13"/>
      <c r="I826" s="13"/>
      <c r="J826" s="13"/>
      <c r="K826" s="13">
        <v>0.17766999999999999</v>
      </c>
      <c r="L826" s="13"/>
      <c r="M826" s="13"/>
      <c r="N826" s="13"/>
      <c r="O826" s="13"/>
      <c r="P826" s="13"/>
    </row>
    <row r="827" spans="1:16" x14ac:dyDescent="0.3">
      <c r="A827" s="67" t="s">
        <v>1848</v>
      </c>
      <c r="B827" s="67" t="s">
        <v>1849</v>
      </c>
      <c r="C827" s="69">
        <v>4915373</v>
      </c>
      <c r="D827" s="13"/>
      <c r="E827" s="13"/>
      <c r="F827" s="13"/>
      <c r="G827" s="13"/>
      <c r="H827" s="13"/>
      <c r="I827" s="13"/>
      <c r="J827" s="13"/>
      <c r="K827" s="13"/>
      <c r="L827" s="13"/>
      <c r="M827" s="13"/>
      <c r="N827" s="13"/>
      <c r="O827" s="13"/>
      <c r="P827" s="13">
        <v>1.3560300000000001</v>
      </c>
    </row>
    <row r="828" spans="1:16" x14ac:dyDescent="0.3">
      <c r="A828" s="67" t="s">
        <v>1984</v>
      </c>
      <c r="B828" s="67" t="s">
        <v>1985</v>
      </c>
      <c r="C828" s="69">
        <v>4881102</v>
      </c>
      <c r="D828" s="13">
        <v>0.29404000000000002</v>
      </c>
      <c r="E828" s="13">
        <v>0.31314999999999998</v>
      </c>
      <c r="F828" s="13">
        <v>0.28749999999999998</v>
      </c>
      <c r="G828" s="13">
        <v>0.28502</v>
      </c>
      <c r="H828" s="13">
        <v>0.28560000000000002</v>
      </c>
      <c r="I828" s="13">
        <v>0.23701</v>
      </c>
      <c r="J828" s="13">
        <v>0.23474999999999999</v>
      </c>
      <c r="K828" s="13">
        <v>0.26787</v>
      </c>
      <c r="L828" s="13">
        <v>0.27836</v>
      </c>
      <c r="M828" s="13">
        <v>0.30991000000000002</v>
      </c>
      <c r="N828" s="13">
        <v>0.32179000000000002</v>
      </c>
      <c r="O828" s="13">
        <v>0.35437999999999997</v>
      </c>
      <c r="P828" s="13">
        <v>0.39549000000000001</v>
      </c>
    </row>
    <row r="829" spans="1:16" x14ac:dyDescent="0.3">
      <c r="A829" s="67" t="s">
        <v>1882</v>
      </c>
      <c r="B829" s="67" t="s">
        <v>1883</v>
      </c>
      <c r="C829" s="69">
        <v>4879305</v>
      </c>
      <c r="D829" s="13">
        <v>2.6059299999999999</v>
      </c>
      <c r="E829" s="13">
        <v>2.9016700000000002</v>
      </c>
      <c r="F829" s="13">
        <v>2.7010900000000002</v>
      </c>
      <c r="G829" s="13">
        <v>2.63191</v>
      </c>
      <c r="H829" s="13">
        <v>2.6973699999999998</v>
      </c>
      <c r="I829" s="13">
        <v>2.3024800000000001</v>
      </c>
      <c r="J829" s="13">
        <v>2.2913999999999999</v>
      </c>
      <c r="K829" s="13">
        <v>2.5644800000000001</v>
      </c>
      <c r="L829" s="13">
        <v>2.64682</v>
      </c>
      <c r="M829" s="13">
        <v>2.8635000000000002</v>
      </c>
      <c r="N829" s="13">
        <v>2.8125399999999998</v>
      </c>
      <c r="O829" s="13">
        <v>3.0106700000000002</v>
      </c>
      <c r="P829" s="13">
        <v>3.2262400000000002</v>
      </c>
    </row>
    <row r="830" spans="1:16" x14ac:dyDescent="0.3">
      <c r="A830" s="67" t="s">
        <v>1862</v>
      </c>
      <c r="B830" s="67" t="s">
        <v>1863</v>
      </c>
      <c r="C830" s="69">
        <v>4874311</v>
      </c>
      <c r="D830" s="13">
        <v>1.1424099999999999</v>
      </c>
      <c r="E830" s="13"/>
      <c r="F830" s="13">
        <v>1.1357200000000001</v>
      </c>
      <c r="G830" s="13">
        <v>1.0461</v>
      </c>
      <c r="H830" s="13">
        <v>1.11961</v>
      </c>
      <c r="I830" s="13">
        <v>1.0055799999999999</v>
      </c>
      <c r="J830" s="13">
        <v>0.96782000000000001</v>
      </c>
      <c r="K830" s="13"/>
      <c r="L830" s="13"/>
      <c r="M830" s="13">
        <v>1.19337</v>
      </c>
      <c r="N830" s="13">
        <v>1.2460199999999999</v>
      </c>
      <c r="O830" s="13">
        <v>1.3433200000000001</v>
      </c>
      <c r="P830" s="13">
        <v>1.5094700000000001</v>
      </c>
    </row>
    <row r="831" spans="1:16" x14ac:dyDescent="0.3">
      <c r="A831" s="67" t="s">
        <v>1854</v>
      </c>
      <c r="B831" s="67" t="s">
        <v>1855</v>
      </c>
      <c r="C831" s="69">
        <v>4869200</v>
      </c>
      <c r="D831" s="13"/>
      <c r="E831" s="13"/>
      <c r="F831" s="13"/>
      <c r="G831" s="13"/>
      <c r="H831" s="13"/>
      <c r="I831" s="13"/>
      <c r="J831" s="13"/>
      <c r="K831" s="13"/>
      <c r="L831" s="13"/>
      <c r="M831" s="13"/>
      <c r="N831" s="13"/>
      <c r="O831" s="13"/>
      <c r="P831" s="13"/>
    </row>
    <row r="832" spans="1:16" x14ac:dyDescent="0.3">
      <c r="A832" s="67" t="s">
        <v>1856</v>
      </c>
      <c r="B832" s="67" t="s">
        <v>1857</v>
      </c>
      <c r="C832" s="69">
        <v>4863834</v>
      </c>
      <c r="D832" s="13"/>
      <c r="E832" s="13"/>
      <c r="F832" s="13"/>
      <c r="G832" s="13"/>
      <c r="H832" s="13"/>
      <c r="I832" s="13"/>
      <c r="J832" s="13"/>
      <c r="K832" s="13"/>
      <c r="L832" s="13"/>
      <c r="M832" s="13"/>
      <c r="N832" s="13"/>
      <c r="O832" s="13"/>
      <c r="P832" s="13"/>
    </row>
    <row r="833" spans="1:16" x14ac:dyDescent="0.3">
      <c r="A833" s="67" t="s">
        <v>2163</v>
      </c>
      <c r="B833" s="67" t="s">
        <v>2164</v>
      </c>
      <c r="C833" s="69">
        <v>4860221</v>
      </c>
      <c r="D833" s="13"/>
      <c r="E833" s="13">
        <v>2.443E-2</v>
      </c>
      <c r="F833" s="13">
        <v>2.1559999999999999E-2</v>
      </c>
      <c r="G833" s="13">
        <v>1.966E-2</v>
      </c>
      <c r="H833" s="13">
        <v>1.4659999999999999E-2</v>
      </c>
      <c r="I833" s="13">
        <v>1.2370000000000001E-2</v>
      </c>
      <c r="J833" s="13">
        <v>1.2359999999999999E-2</v>
      </c>
      <c r="K833" s="13">
        <v>1.4109999999999999E-2</v>
      </c>
      <c r="L833" s="13">
        <v>1.452E-2</v>
      </c>
      <c r="M833" s="13">
        <v>1.6369999999999999E-2</v>
      </c>
      <c r="N833" s="13">
        <v>1.7229999999999999E-2</v>
      </c>
      <c r="O833" s="13">
        <v>1.882E-2</v>
      </c>
      <c r="P833" s="13">
        <v>2.283E-2</v>
      </c>
    </row>
    <row r="834" spans="1:16" x14ac:dyDescent="0.3">
      <c r="A834" s="67" t="s">
        <v>2554</v>
      </c>
      <c r="B834" s="67" t="s">
        <v>2555</v>
      </c>
      <c r="C834" s="69">
        <v>4825044</v>
      </c>
      <c r="D834" s="13"/>
      <c r="E834" s="13"/>
      <c r="F834" s="13"/>
      <c r="G834" s="13">
        <v>1.8964399999999999</v>
      </c>
      <c r="H834" s="13">
        <v>1.97275</v>
      </c>
      <c r="I834" s="13">
        <v>1.5172699999999999</v>
      </c>
      <c r="J834" s="13">
        <v>1.55792</v>
      </c>
      <c r="K834" s="13">
        <v>0.38918999999999998</v>
      </c>
      <c r="L834" s="13">
        <v>0.41470000000000001</v>
      </c>
      <c r="M834" s="13">
        <v>0.45580999999999999</v>
      </c>
      <c r="N834" s="13">
        <v>0.45965</v>
      </c>
      <c r="O834" s="13">
        <v>0.52907000000000004</v>
      </c>
      <c r="P834" s="13">
        <v>0.55334000000000005</v>
      </c>
    </row>
    <row r="835" spans="1:16" x14ac:dyDescent="0.3">
      <c r="A835" s="67" t="s">
        <v>1902</v>
      </c>
      <c r="B835" s="67" t="s">
        <v>1903</v>
      </c>
      <c r="C835" s="69">
        <v>4818020</v>
      </c>
      <c r="D835" s="13"/>
      <c r="E835" s="13"/>
      <c r="F835" s="13"/>
      <c r="G835" s="13">
        <v>4.0364599999999999</v>
      </c>
      <c r="H835" s="13">
        <v>4.1941699999999997</v>
      </c>
      <c r="I835" s="13">
        <v>3.4985900000000001</v>
      </c>
      <c r="J835" s="13">
        <v>3.4939200000000001</v>
      </c>
      <c r="K835" s="13">
        <v>3.8218000000000001</v>
      </c>
      <c r="L835" s="13">
        <v>3.56385</v>
      </c>
      <c r="M835" s="13">
        <v>3.19075</v>
      </c>
      <c r="N835" s="13">
        <v>3.6746699999999999</v>
      </c>
      <c r="O835" s="13">
        <v>3.9923099999999998</v>
      </c>
      <c r="P835" s="13">
        <v>4.4960500000000003</v>
      </c>
    </row>
    <row r="836" spans="1:16" x14ac:dyDescent="0.3">
      <c r="A836" s="67" t="s">
        <v>4820</v>
      </c>
      <c r="B836" s="67" t="s">
        <v>4821</v>
      </c>
      <c r="C836" s="69">
        <v>4817268</v>
      </c>
      <c r="D836" s="13"/>
      <c r="E836" s="13"/>
      <c r="F836" s="13"/>
      <c r="G836" s="13">
        <v>2.1775000000000002</v>
      </c>
      <c r="H836" s="13"/>
      <c r="I836" s="13"/>
      <c r="J836" s="13">
        <v>1.5601700000000001</v>
      </c>
      <c r="K836" s="13"/>
      <c r="L836" s="13"/>
      <c r="M836" s="13"/>
      <c r="N836" s="13"/>
      <c r="O836" s="13"/>
      <c r="P836" s="13"/>
    </row>
    <row r="837" spans="1:16" x14ac:dyDescent="0.3">
      <c r="A837" s="67" t="s">
        <v>2106</v>
      </c>
      <c r="B837" s="67" t="s">
        <v>2107</v>
      </c>
      <c r="C837" s="69">
        <v>4778022</v>
      </c>
      <c r="D837" s="13">
        <v>0.39612000000000003</v>
      </c>
      <c r="E837" s="13"/>
      <c r="F837" s="13"/>
      <c r="G837" s="13">
        <v>0.36953000000000003</v>
      </c>
      <c r="H837" s="13"/>
      <c r="I837" s="13"/>
      <c r="J837" s="13">
        <v>0.30803000000000003</v>
      </c>
      <c r="K837" s="13"/>
      <c r="L837" s="13"/>
      <c r="M837" s="13">
        <v>0.39273999999999998</v>
      </c>
      <c r="N837" s="13"/>
      <c r="O837" s="13"/>
      <c r="P837" s="13">
        <v>0.48176000000000002</v>
      </c>
    </row>
    <row r="838" spans="1:16" x14ac:dyDescent="0.3">
      <c r="A838" s="67" t="s">
        <v>2165</v>
      </c>
      <c r="B838" s="67" t="s">
        <v>2166</v>
      </c>
      <c r="C838" s="69">
        <v>4763440</v>
      </c>
      <c r="D838" s="13">
        <v>0.44116</v>
      </c>
      <c r="E838" s="13">
        <v>0.50673000000000001</v>
      </c>
      <c r="F838" s="13"/>
      <c r="G838" s="13">
        <v>0.47300999999999999</v>
      </c>
      <c r="H838" s="13">
        <v>0.42297000000000001</v>
      </c>
      <c r="I838" s="13">
        <v>0.35692000000000002</v>
      </c>
      <c r="J838" s="13">
        <v>0.35489999999999999</v>
      </c>
      <c r="K838" s="13">
        <v>0.3231</v>
      </c>
      <c r="L838" s="13">
        <v>0.33800000000000002</v>
      </c>
      <c r="M838" s="13">
        <v>0.36393999999999999</v>
      </c>
      <c r="N838" s="13">
        <v>0.32436999999999999</v>
      </c>
      <c r="O838" s="13">
        <v>0.35959999999999998</v>
      </c>
      <c r="P838" s="13">
        <v>0.40309</v>
      </c>
    </row>
    <row r="839" spans="1:16" x14ac:dyDescent="0.3">
      <c r="A839" s="67" t="s">
        <v>1785</v>
      </c>
      <c r="B839" s="67" t="s">
        <v>1786</v>
      </c>
      <c r="C839" s="69">
        <v>4752184</v>
      </c>
      <c r="D839" s="13">
        <v>5.1522300000000003</v>
      </c>
      <c r="E839" s="13">
        <v>5.4775299999999998</v>
      </c>
      <c r="F839" s="13">
        <v>5.0806500000000003</v>
      </c>
      <c r="G839" s="13">
        <v>5.0629400000000002</v>
      </c>
      <c r="H839" s="13">
        <v>5.1030800000000003</v>
      </c>
      <c r="I839" s="13">
        <v>3.2353499999999999</v>
      </c>
      <c r="J839" s="13">
        <v>3.2631399999999999</v>
      </c>
      <c r="K839" s="13">
        <v>3.5492900000000001</v>
      </c>
      <c r="L839" s="13">
        <v>3.6362800000000002</v>
      </c>
      <c r="M839" s="13">
        <v>4.1324300000000003</v>
      </c>
      <c r="N839" s="13">
        <v>4.1534700000000004</v>
      </c>
      <c r="O839" s="13">
        <v>4.4780499999999996</v>
      </c>
      <c r="P839" s="13">
        <v>4.7618200000000002</v>
      </c>
    </row>
    <row r="840" spans="1:16" x14ac:dyDescent="0.3">
      <c r="A840" s="67" t="s">
        <v>4809</v>
      </c>
      <c r="B840" s="67" t="s">
        <v>4810</v>
      </c>
      <c r="C840" s="69">
        <v>4724321</v>
      </c>
      <c r="D840" s="13">
        <v>3.4786700000000002</v>
      </c>
      <c r="E840" s="13">
        <v>3.71821</v>
      </c>
      <c r="F840" s="13">
        <v>3.64941</v>
      </c>
      <c r="G840" s="13">
        <v>3.6210200000000001</v>
      </c>
      <c r="H840" s="13">
        <v>3.8069000000000002</v>
      </c>
      <c r="I840" s="13"/>
      <c r="J840" s="13"/>
      <c r="K840" s="13"/>
      <c r="L840" s="13"/>
      <c r="M840" s="13"/>
      <c r="N840" s="13"/>
      <c r="O840" s="13"/>
      <c r="P840" s="13"/>
    </row>
    <row r="841" spans="1:16" x14ac:dyDescent="0.3">
      <c r="A841" s="67" t="s">
        <v>5272</v>
      </c>
      <c r="B841" s="67" t="s">
        <v>5273</v>
      </c>
      <c r="C841" s="69">
        <v>4694645</v>
      </c>
      <c r="D841" s="13"/>
      <c r="E841" s="13">
        <v>0.35827999999999999</v>
      </c>
      <c r="F841" s="13">
        <v>0.32728000000000002</v>
      </c>
      <c r="G841" s="13">
        <v>0.14449999999999999</v>
      </c>
      <c r="H841" s="13"/>
      <c r="I841" s="13">
        <v>8.8739999999999999E-2</v>
      </c>
      <c r="J841" s="13">
        <v>0.10804999999999999</v>
      </c>
      <c r="K841" s="13">
        <v>0.12164</v>
      </c>
      <c r="L841" s="13">
        <v>0.1273</v>
      </c>
      <c r="M841" s="13">
        <v>0.14365</v>
      </c>
      <c r="N841" s="13">
        <v>3.5249999999999997E-2</v>
      </c>
      <c r="O841" s="13">
        <v>3.7699999999999997E-2</v>
      </c>
      <c r="P841" s="13">
        <v>0.12418999999999999</v>
      </c>
    </row>
    <row r="842" spans="1:16" x14ac:dyDescent="0.3">
      <c r="A842" s="67" t="s">
        <v>1525</v>
      </c>
      <c r="B842" s="67" t="s">
        <v>1526</v>
      </c>
      <c r="C842" s="69">
        <v>4684968</v>
      </c>
      <c r="D842" s="13"/>
      <c r="E842" s="13"/>
      <c r="F842" s="13"/>
      <c r="G842" s="13">
        <v>0.84592000000000001</v>
      </c>
      <c r="H842" s="13">
        <v>1.0408900000000001</v>
      </c>
      <c r="I842" s="13">
        <v>0.69886999999999999</v>
      </c>
      <c r="J842" s="13">
        <v>0.68110000000000004</v>
      </c>
      <c r="K842" s="13">
        <v>0.8679</v>
      </c>
      <c r="L842" s="13">
        <v>0.87734000000000001</v>
      </c>
      <c r="M842" s="13">
        <v>0.97284999999999999</v>
      </c>
      <c r="N842" s="13">
        <v>0.96233999999999997</v>
      </c>
      <c r="O842" s="13">
        <v>1.0053799999999999</v>
      </c>
      <c r="P842" s="13">
        <v>1.11066</v>
      </c>
    </row>
    <row r="843" spans="1:16" x14ac:dyDescent="0.3">
      <c r="A843" s="67" t="s">
        <v>1898</v>
      </c>
      <c r="B843" s="67" t="s">
        <v>1899</v>
      </c>
      <c r="C843" s="69">
        <v>4683628</v>
      </c>
      <c r="D843" s="13"/>
      <c r="E843" s="13">
        <v>0.24636</v>
      </c>
      <c r="F843" s="13">
        <v>0.23171</v>
      </c>
      <c r="G843" s="13">
        <v>0.22733</v>
      </c>
      <c r="H843" s="13">
        <v>0.23418</v>
      </c>
      <c r="I843" s="13">
        <v>0.18304999999999999</v>
      </c>
      <c r="J843" s="13">
        <v>0.18176</v>
      </c>
      <c r="K843" s="13">
        <v>0.20211999999999999</v>
      </c>
      <c r="L843" s="13">
        <v>0.21965000000000001</v>
      </c>
      <c r="M843" s="13">
        <v>0.23919000000000001</v>
      </c>
      <c r="N843" s="13">
        <v>0.24748999999999999</v>
      </c>
      <c r="O843" s="13">
        <v>0.27139000000000002</v>
      </c>
      <c r="P843" s="13">
        <v>0.31341999999999998</v>
      </c>
    </row>
    <row r="844" spans="1:16" x14ac:dyDescent="0.3">
      <c r="A844" s="67" t="s">
        <v>1840</v>
      </c>
      <c r="B844" s="67" t="s">
        <v>1841</v>
      </c>
      <c r="C844" s="69">
        <v>4656251</v>
      </c>
      <c r="D844" s="13"/>
      <c r="E844" s="13"/>
      <c r="F844" s="13"/>
      <c r="G844" s="13">
        <v>0.50231999999999999</v>
      </c>
      <c r="H844" s="13"/>
      <c r="I844" s="13"/>
      <c r="J844" s="13">
        <v>0.42474000000000001</v>
      </c>
      <c r="K844" s="13"/>
      <c r="L844" s="13"/>
      <c r="M844" s="13">
        <v>0.53890000000000005</v>
      </c>
      <c r="N844" s="13"/>
      <c r="O844" s="13"/>
      <c r="P844" s="13">
        <v>0.67073000000000005</v>
      </c>
    </row>
    <row r="845" spans="1:16" x14ac:dyDescent="0.3">
      <c r="A845" s="67" t="s">
        <v>1900</v>
      </c>
      <c r="B845" s="67" t="s">
        <v>1901</v>
      </c>
      <c r="C845" s="69">
        <v>4630412</v>
      </c>
      <c r="D845" s="13"/>
      <c r="E845" s="13"/>
      <c r="F845" s="13"/>
      <c r="G845" s="13">
        <v>0.38682</v>
      </c>
      <c r="H845" s="13"/>
      <c r="I845" s="13"/>
      <c r="J845" s="13">
        <v>0.31980999999999998</v>
      </c>
      <c r="K845" s="13"/>
      <c r="L845" s="13"/>
      <c r="M845" s="13">
        <v>0.40679999999999999</v>
      </c>
      <c r="N845" s="13"/>
      <c r="O845" s="13"/>
      <c r="P845" s="13">
        <v>0.50405</v>
      </c>
    </row>
    <row r="846" spans="1:16" x14ac:dyDescent="0.3">
      <c r="A846" s="67" t="s">
        <v>2221</v>
      </c>
      <c r="B846" s="67" t="s">
        <v>2222</v>
      </c>
      <c r="C846" s="69">
        <v>4622378</v>
      </c>
      <c r="D846" s="13"/>
      <c r="E846" s="13">
        <v>0.73984000000000005</v>
      </c>
      <c r="F846" s="13">
        <v>0.68269000000000002</v>
      </c>
      <c r="G846" s="13">
        <v>0.69713000000000003</v>
      </c>
      <c r="H846" s="13">
        <v>0.67803000000000002</v>
      </c>
      <c r="I846" s="13">
        <v>0.55491999999999997</v>
      </c>
      <c r="J846" s="13">
        <v>0.52668000000000004</v>
      </c>
      <c r="K846" s="13">
        <v>0.57523999999999997</v>
      </c>
      <c r="L846" s="13">
        <v>0.48426000000000002</v>
      </c>
      <c r="M846" s="13">
        <v>0.47806999999999999</v>
      </c>
      <c r="N846" s="13">
        <v>0.43411</v>
      </c>
      <c r="O846" s="13">
        <v>0.48676000000000003</v>
      </c>
      <c r="P846" s="13">
        <v>0.46666000000000002</v>
      </c>
    </row>
    <row r="847" spans="1:16" x14ac:dyDescent="0.3">
      <c r="A847" s="67" t="s">
        <v>2035</v>
      </c>
      <c r="B847" s="67" t="s">
        <v>2036</v>
      </c>
      <c r="C847" s="69">
        <v>4621796</v>
      </c>
      <c r="D847" s="13"/>
      <c r="E847" s="13"/>
      <c r="F847" s="13">
        <v>1.02295</v>
      </c>
      <c r="G847" s="13">
        <v>0.99229999999999996</v>
      </c>
      <c r="H847" s="13">
        <v>1.00962</v>
      </c>
      <c r="I847" s="13">
        <v>0.86087000000000002</v>
      </c>
      <c r="J847" s="13">
        <v>0.81813000000000002</v>
      </c>
      <c r="K847" s="13">
        <v>0.93166000000000004</v>
      </c>
      <c r="L847" s="13">
        <v>0.90134000000000003</v>
      </c>
      <c r="M847" s="13">
        <v>0.99987000000000004</v>
      </c>
      <c r="N847" s="13">
        <v>1.04433</v>
      </c>
      <c r="O847" s="13">
        <v>1.1730100000000001</v>
      </c>
      <c r="P847" s="13">
        <v>1.3610800000000001</v>
      </c>
    </row>
    <row r="848" spans="1:16" x14ac:dyDescent="0.3">
      <c r="A848" s="67" t="s">
        <v>1910</v>
      </c>
      <c r="B848" s="67" t="s">
        <v>1911</v>
      </c>
      <c r="C848" s="69">
        <v>4611346</v>
      </c>
      <c r="D848" s="13">
        <v>5.654E-2</v>
      </c>
      <c r="E848" s="13"/>
      <c r="F848" s="13"/>
      <c r="G848" s="13">
        <v>5.6430000000000001E-2</v>
      </c>
      <c r="H848" s="13">
        <v>5.808E-2</v>
      </c>
      <c r="I848" s="13">
        <v>4.8439999999999997E-2</v>
      </c>
      <c r="J848" s="13">
        <v>4.7809999999999998E-2</v>
      </c>
      <c r="K848" s="13"/>
      <c r="L848" s="13">
        <v>5.7189999999999998E-2</v>
      </c>
      <c r="M848" s="13">
        <v>6.3740000000000005E-2</v>
      </c>
      <c r="N848" s="13">
        <v>6.6180000000000003E-2</v>
      </c>
      <c r="O848" s="13">
        <v>7.8119999999999995E-2</v>
      </c>
      <c r="P848" s="13">
        <v>9.0620000000000006E-2</v>
      </c>
    </row>
    <row r="849" spans="1:16" x14ac:dyDescent="0.3">
      <c r="A849" s="67" t="s">
        <v>1802</v>
      </c>
      <c r="B849" s="67" t="s">
        <v>1803</v>
      </c>
      <c r="C849" s="69">
        <v>4599435</v>
      </c>
      <c r="D849" s="13"/>
      <c r="E849" s="13"/>
      <c r="F849" s="13"/>
      <c r="G849" s="13">
        <v>0.10627</v>
      </c>
      <c r="H849" s="13"/>
      <c r="I849" s="13"/>
      <c r="J849" s="13">
        <v>8.8249999999999995E-2</v>
      </c>
      <c r="K849" s="13"/>
      <c r="L849" s="13"/>
      <c r="M849" s="13"/>
      <c r="N849" s="13"/>
      <c r="O849" s="13"/>
      <c r="P849" s="13">
        <v>0.15629000000000001</v>
      </c>
    </row>
    <row r="850" spans="1:16" x14ac:dyDescent="0.3">
      <c r="A850" s="67" t="s">
        <v>5274</v>
      </c>
      <c r="B850" s="67" t="s">
        <v>5275</v>
      </c>
      <c r="C850" s="69">
        <v>4585198</v>
      </c>
      <c r="D850" s="13"/>
      <c r="E850" s="13"/>
      <c r="F850" s="13"/>
      <c r="G850" s="13">
        <v>0.81076999999999999</v>
      </c>
      <c r="H850" s="13">
        <v>0.80330999999999997</v>
      </c>
      <c r="I850" s="13"/>
      <c r="J850" s="13"/>
      <c r="K850" s="13"/>
      <c r="L850" s="13"/>
      <c r="M850" s="13"/>
      <c r="N850" s="13"/>
      <c r="O850" s="13"/>
      <c r="P850" s="13"/>
    </row>
    <row r="851" spans="1:16" x14ac:dyDescent="0.3">
      <c r="A851" s="67" t="s">
        <v>1878</v>
      </c>
      <c r="B851" s="67" t="s">
        <v>1879</v>
      </c>
      <c r="C851" s="69">
        <v>4556691</v>
      </c>
      <c r="D851" s="13"/>
      <c r="E851" s="13"/>
      <c r="F851" s="13"/>
      <c r="G851" s="13"/>
      <c r="H851" s="13"/>
      <c r="I851" s="13"/>
      <c r="J851" s="13"/>
      <c r="K851" s="13"/>
      <c r="L851" s="13"/>
      <c r="M851" s="13"/>
      <c r="N851" s="13"/>
      <c r="O851" s="13"/>
      <c r="P851" s="13"/>
    </row>
    <row r="852" spans="1:16" x14ac:dyDescent="0.3">
      <c r="A852" s="67" t="s">
        <v>5276</v>
      </c>
      <c r="B852" s="67" t="s">
        <v>5277</v>
      </c>
      <c r="C852" s="69">
        <v>4533578</v>
      </c>
      <c r="D852" s="13">
        <v>1.01179</v>
      </c>
      <c r="E852" s="13"/>
      <c r="F852" s="13"/>
      <c r="G852" s="13"/>
      <c r="H852" s="13"/>
      <c r="I852" s="13"/>
      <c r="J852" s="13"/>
      <c r="K852" s="13"/>
      <c r="L852" s="13"/>
      <c r="M852" s="13"/>
      <c r="N852" s="13"/>
      <c r="O852" s="13"/>
      <c r="P852" s="13"/>
    </row>
    <row r="853" spans="1:16" x14ac:dyDescent="0.3">
      <c r="A853" s="67" t="s">
        <v>1977</v>
      </c>
      <c r="B853" s="67" t="s">
        <v>1978</v>
      </c>
      <c r="C853" s="69">
        <v>4529696</v>
      </c>
      <c r="D853" s="13">
        <v>0.67893000000000003</v>
      </c>
      <c r="E853" s="13">
        <v>0.73763999999999996</v>
      </c>
      <c r="F853" s="13">
        <v>0.68142999999999998</v>
      </c>
      <c r="G853" s="13">
        <v>0.66120000000000001</v>
      </c>
      <c r="H853" s="13">
        <v>0.66513999999999995</v>
      </c>
      <c r="I853" s="13">
        <v>0.56810000000000005</v>
      </c>
      <c r="J853" s="13">
        <v>0.54146000000000005</v>
      </c>
      <c r="K853" s="13">
        <v>0.61229</v>
      </c>
      <c r="L853" s="13">
        <v>0.63522999999999996</v>
      </c>
      <c r="M853" s="13">
        <v>0.70184000000000002</v>
      </c>
      <c r="N853" s="13">
        <v>0.74377000000000004</v>
      </c>
      <c r="O853" s="13">
        <v>0.83209999999999995</v>
      </c>
      <c r="P853" s="13">
        <v>0.90783000000000003</v>
      </c>
    </row>
    <row r="854" spans="1:16" x14ac:dyDescent="0.3">
      <c r="A854" s="67" t="s">
        <v>1764</v>
      </c>
      <c r="B854" s="67" t="s">
        <v>1765</v>
      </c>
      <c r="C854" s="69">
        <v>4524927</v>
      </c>
      <c r="D854" s="13">
        <v>1.24685</v>
      </c>
      <c r="E854" s="13">
        <v>1.35819</v>
      </c>
      <c r="F854" s="13">
        <v>1.1499299999999999</v>
      </c>
      <c r="G854" s="13">
        <v>1.0507</v>
      </c>
      <c r="H854" s="13">
        <v>1.05185</v>
      </c>
      <c r="I854" s="13">
        <v>0.89937999999999996</v>
      </c>
      <c r="J854" s="13">
        <v>0.84286000000000005</v>
      </c>
      <c r="K854" s="13">
        <v>1.2713000000000001</v>
      </c>
      <c r="L854" s="13">
        <v>1.3193999999999999</v>
      </c>
      <c r="M854" s="13">
        <v>1.41679</v>
      </c>
      <c r="N854" s="13">
        <v>1.6089800000000001</v>
      </c>
      <c r="O854" s="13">
        <v>1.89998</v>
      </c>
      <c r="P854" s="13">
        <v>2.3661400000000001</v>
      </c>
    </row>
    <row r="855" spans="1:16" x14ac:dyDescent="0.3">
      <c r="A855" s="67" t="s">
        <v>1742</v>
      </c>
      <c r="B855" s="67" t="s">
        <v>1743</v>
      </c>
      <c r="C855" s="69">
        <v>4524862</v>
      </c>
      <c r="D855" s="13">
        <v>1.76576</v>
      </c>
      <c r="E855" s="13">
        <v>2.1617999999999999</v>
      </c>
      <c r="F855" s="13">
        <v>2.0418799999999999</v>
      </c>
      <c r="G855" s="13">
        <v>2.1256900000000001</v>
      </c>
      <c r="H855" s="13">
        <v>2.3949199999999999</v>
      </c>
      <c r="I855" s="13">
        <v>2.0565000000000002</v>
      </c>
      <c r="J855" s="13">
        <v>1.9805699999999999</v>
      </c>
      <c r="K855" s="13">
        <v>2.2542900000000001</v>
      </c>
      <c r="L855" s="13">
        <v>2.3662899999999998</v>
      </c>
      <c r="M855" s="13">
        <v>2.57057</v>
      </c>
      <c r="N855" s="13">
        <v>2.5854499999999998</v>
      </c>
      <c r="O855" s="13">
        <v>2.79162</v>
      </c>
      <c r="P855" s="13">
        <v>3.0984500000000001</v>
      </c>
    </row>
    <row r="856" spans="1:16" x14ac:dyDescent="0.3">
      <c r="A856" s="67" t="s">
        <v>1752</v>
      </c>
      <c r="B856" s="67" t="s">
        <v>1753</v>
      </c>
      <c r="C856" s="69">
        <v>4487529</v>
      </c>
      <c r="D856" s="13">
        <v>0.13056999999999999</v>
      </c>
      <c r="E856" s="13">
        <v>0.15039</v>
      </c>
      <c r="F856" s="13">
        <v>0.14227000000000001</v>
      </c>
      <c r="G856" s="13">
        <v>0.14562</v>
      </c>
      <c r="H856" s="13">
        <v>0.18193999999999999</v>
      </c>
      <c r="I856" s="13">
        <v>0.12318</v>
      </c>
      <c r="J856" s="13">
        <v>0.12034</v>
      </c>
      <c r="K856" s="13">
        <v>0.13758999999999999</v>
      </c>
      <c r="L856" s="13">
        <v>0.11545</v>
      </c>
      <c r="M856" s="13">
        <v>9.2020000000000005E-2</v>
      </c>
      <c r="N856" s="13">
        <v>9.6250000000000002E-2</v>
      </c>
      <c r="O856" s="13">
        <v>7.9619999999999996E-2</v>
      </c>
      <c r="P856" s="13">
        <v>0.18665000000000001</v>
      </c>
    </row>
    <row r="857" spans="1:16" x14ac:dyDescent="0.3">
      <c r="A857" s="67" t="s">
        <v>1894</v>
      </c>
      <c r="B857" s="67" t="s">
        <v>1895</v>
      </c>
      <c r="C857" s="69">
        <v>4444919</v>
      </c>
      <c r="D857" s="13"/>
      <c r="E857" s="13"/>
      <c r="F857" s="13"/>
      <c r="G857" s="13"/>
      <c r="H857" s="13"/>
      <c r="I857" s="13"/>
      <c r="J857" s="13"/>
      <c r="K857" s="13"/>
      <c r="L857" s="13"/>
      <c r="M857" s="13"/>
      <c r="N857" s="13"/>
      <c r="O857" s="13"/>
      <c r="P857" s="13"/>
    </row>
    <row r="858" spans="1:16" x14ac:dyDescent="0.3">
      <c r="A858" s="67" t="s">
        <v>2023</v>
      </c>
      <c r="B858" s="67" t="s">
        <v>2024</v>
      </c>
      <c r="C858" s="69">
        <v>4441955</v>
      </c>
      <c r="D858" s="13"/>
      <c r="E858" s="13">
        <v>0.14921000000000001</v>
      </c>
      <c r="F858" s="13">
        <v>0.13556000000000001</v>
      </c>
      <c r="G858" s="13">
        <v>0.13650999999999999</v>
      </c>
      <c r="H858" s="13">
        <v>0.11149000000000001</v>
      </c>
      <c r="I858" s="13">
        <v>8.9789999999999995E-2</v>
      </c>
      <c r="J858" s="13">
        <v>9.0029999999999999E-2</v>
      </c>
      <c r="K858" s="13">
        <v>0.10174999999999999</v>
      </c>
      <c r="L858" s="13">
        <v>0.10761999999999999</v>
      </c>
      <c r="M858" s="13">
        <v>0.12181</v>
      </c>
      <c r="N858" s="13">
        <v>0.13994999999999999</v>
      </c>
      <c r="O858" s="13">
        <v>0.15392</v>
      </c>
      <c r="P858" s="13">
        <v>0.25905</v>
      </c>
    </row>
    <row r="859" spans="1:16" x14ac:dyDescent="0.3">
      <c r="A859" s="67" t="s">
        <v>2279</v>
      </c>
      <c r="B859" s="67" t="s">
        <v>2280</v>
      </c>
      <c r="C859" s="69">
        <v>4390412</v>
      </c>
      <c r="D859" s="13">
        <v>0.56208999999999998</v>
      </c>
      <c r="E859" s="13">
        <v>0.64027999999999996</v>
      </c>
      <c r="F859" s="13">
        <v>0.59889000000000003</v>
      </c>
      <c r="G859" s="13">
        <v>0.50222</v>
      </c>
      <c r="H859" s="13">
        <v>0.31734000000000001</v>
      </c>
      <c r="I859" s="13">
        <v>0.26956000000000002</v>
      </c>
      <c r="J859" s="13">
        <v>0.29352</v>
      </c>
      <c r="K859" s="13">
        <v>0.32366</v>
      </c>
      <c r="L859" s="13">
        <v>0.34265000000000001</v>
      </c>
      <c r="M859" s="13">
        <v>0.36557000000000001</v>
      </c>
      <c r="N859" s="13">
        <v>0.36990000000000001</v>
      </c>
      <c r="O859" s="13">
        <v>0.41615000000000002</v>
      </c>
      <c r="P859" s="13">
        <v>0.44309999999999999</v>
      </c>
    </row>
    <row r="860" spans="1:16" x14ac:dyDescent="0.3">
      <c r="A860" s="67" t="s">
        <v>5278</v>
      </c>
      <c r="B860" s="67" t="s">
        <v>5279</v>
      </c>
      <c r="C860" s="69">
        <v>4377108</v>
      </c>
      <c r="D860" s="13"/>
      <c r="E860" s="13"/>
      <c r="F860" s="13"/>
      <c r="G860" s="13">
        <v>0.61134999999999995</v>
      </c>
      <c r="H860" s="13">
        <v>0.55298999999999998</v>
      </c>
      <c r="I860" s="13">
        <v>0.46428000000000003</v>
      </c>
      <c r="J860" s="13">
        <v>0.44701000000000002</v>
      </c>
      <c r="K860" s="13">
        <v>0.41206999999999999</v>
      </c>
      <c r="L860" s="13">
        <v>0.44338</v>
      </c>
      <c r="M860" s="13">
        <v>0.47455999999999998</v>
      </c>
      <c r="N860" s="13">
        <v>0.41686000000000001</v>
      </c>
      <c r="O860" s="13">
        <v>0.45068999999999998</v>
      </c>
      <c r="P860" s="13">
        <v>0.50416000000000005</v>
      </c>
    </row>
    <row r="861" spans="1:16" x14ac:dyDescent="0.3">
      <c r="A861" s="67" t="s">
        <v>1965</v>
      </c>
      <c r="B861" s="67" t="s">
        <v>1966</v>
      </c>
      <c r="C861" s="69">
        <v>4372705</v>
      </c>
      <c r="D861" s="13"/>
      <c r="E861" s="13">
        <v>0.75022</v>
      </c>
      <c r="F861" s="13">
        <v>0.68979000000000001</v>
      </c>
      <c r="G861" s="13">
        <v>0.66793000000000002</v>
      </c>
      <c r="H861" s="13">
        <v>0.68562000000000001</v>
      </c>
      <c r="I861" s="13">
        <v>0.53156000000000003</v>
      </c>
      <c r="J861" s="13">
        <v>0.53739000000000003</v>
      </c>
      <c r="K861" s="13">
        <v>0.60038000000000002</v>
      </c>
      <c r="L861" s="13">
        <v>0.63871</v>
      </c>
      <c r="M861" s="13">
        <v>0.69482999999999995</v>
      </c>
      <c r="N861" s="13">
        <v>0.71060999999999996</v>
      </c>
      <c r="O861" s="13">
        <v>0.77415999999999996</v>
      </c>
      <c r="P861" s="13">
        <v>0.87714999999999999</v>
      </c>
    </row>
    <row r="862" spans="1:16" x14ac:dyDescent="0.3">
      <c r="A862" s="67" t="s">
        <v>2212</v>
      </c>
      <c r="B862" s="67" t="s">
        <v>2213</v>
      </c>
      <c r="C862" s="69">
        <v>4364449</v>
      </c>
      <c r="D862" s="13">
        <v>1.0910599999999999</v>
      </c>
      <c r="E862" s="13">
        <v>1.1546799999999999</v>
      </c>
      <c r="F862" s="13">
        <v>1.0632600000000001</v>
      </c>
      <c r="G862" s="13">
        <v>1.0299799999999999</v>
      </c>
      <c r="H862" s="13">
        <v>0.97997000000000001</v>
      </c>
      <c r="I862" s="13">
        <v>0.64061000000000001</v>
      </c>
      <c r="J862" s="13">
        <v>0.63415999999999995</v>
      </c>
      <c r="K862" s="13">
        <v>0.65022000000000002</v>
      </c>
      <c r="L862" s="13">
        <v>0.65054000000000001</v>
      </c>
      <c r="M862" s="13">
        <v>0.71008000000000004</v>
      </c>
      <c r="N862" s="13">
        <v>0.72531999999999996</v>
      </c>
      <c r="O862" s="13">
        <v>0.79227000000000003</v>
      </c>
      <c r="P862" s="13">
        <v>0.97228000000000003</v>
      </c>
    </row>
    <row r="863" spans="1:16" x14ac:dyDescent="0.3">
      <c r="A863" s="67" t="s">
        <v>1904</v>
      </c>
      <c r="B863" s="67" t="s">
        <v>1905</v>
      </c>
      <c r="C863" s="69">
        <v>4357355</v>
      </c>
      <c r="D863" s="13"/>
      <c r="E863" s="13"/>
      <c r="F863" s="13"/>
      <c r="G863" s="13"/>
      <c r="H863" s="13"/>
      <c r="I863" s="13"/>
      <c r="J863" s="13"/>
      <c r="K863" s="13"/>
      <c r="L863" s="13"/>
      <c r="M863" s="13"/>
      <c r="N863" s="13"/>
      <c r="O863" s="13"/>
      <c r="P863" s="13"/>
    </row>
    <row r="864" spans="1:16" x14ac:dyDescent="0.3">
      <c r="A864" s="67" t="s">
        <v>1916</v>
      </c>
      <c r="B864" s="67" t="s">
        <v>1917</v>
      </c>
      <c r="C864" s="69">
        <v>4348357</v>
      </c>
      <c r="D864" s="13"/>
      <c r="E864" s="13"/>
      <c r="F864" s="13"/>
      <c r="G864" s="13">
        <v>0.39607999999999999</v>
      </c>
      <c r="H864" s="13"/>
      <c r="I864" s="13"/>
      <c r="J864" s="13">
        <v>0.31413999999999997</v>
      </c>
      <c r="K864" s="13"/>
      <c r="L864" s="13"/>
      <c r="M864" s="13">
        <v>0.40217999999999998</v>
      </c>
      <c r="N864" s="13"/>
      <c r="O864" s="13"/>
      <c r="P864" s="13">
        <v>0.50529000000000002</v>
      </c>
    </row>
    <row r="865" spans="1:16" x14ac:dyDescent="0.3">
      <c r="A865" s="67" t="s">
        <v>1912</v>
      </c>
      <c r="B865" s="67" t="s">
        <v>1913</v>
      </c>
      <c r="C865" s="69">
        <v>4330272</v>
      </c>
      <c r="D865" s="13"/>
      <c r="E865" s="13"/>
      <c r="F865" s="13"/>
      <c r="G865" s="13"/>
      <c r="H865" s="13"/>
      <c r="I865" s="13"/>
      <c r="J865" s="13"/>
      <c r="K865" s="13"/>
      <c r="L865" s="13"/>
      <c r="M865" s="13"/>
      <c r="N865" s="13"/>
      <c r="O865" s="13"/>
      <c r="P865" s="13"/>
    </row>
    <row r="866" spans="1:16" x14ac:dyDescent="0.3">
      <c r="A866" s="67" t="s">
        <v>1918</v>
      </c>
      <c r="B866" s="67" t="s">
        <v>1919</v>
      </c>
      <c r="C866" s="69">
        <v>4293356</v>
      </c>
      <c r="D866" s="13"/>
      <c r="E866" s="13"/>
      <c r="F866" s="13"/>
      <c r="G866" s="13"/>
      <c r="H866" s="13"/>
      <c r="I866" s="13"/>
      <c r="J866" s="13"/>
      <c r="K866" s="13"/>
      <c r="L866" s="13"/>
      <c r="M866" s="13"/>
      <c r="N866" s="13"/>
      <c r="O866" s="13"/>
      <c r="P866" s="13"/>
    </row>
    <row r="867" spans="1:16" x14ac:dyDescent="0.3">
      <c r="A867" s="67" t="s">
        <v>2041</v>
      </c>
      <c r="B867" s="67" t="s">
        <v>2042</v>
      </c>
      <c r="C867" s="69">
        <v>4282036</v>
      </c>
      <c r="D867" s="13">
        <v>0.77085000000000004</v>
      </c>
      <c r="E867" s="13">
        <v>0.84345999999999999</v>
      </c>
      <c r="F867" s="13">
        <v>0.7742</v>
      </c>
      <c r="G867" s="13">
        <v>0.75831000000000004</v>
      </c>
      <c r="H867" s="13">
        <v>0.75453000000000003</v>
      </c>
      <c r="I867" s="13">
        <v>0.66352999999999995</v>
      </c>
      <c r="J867" s="13">
        <v>0.62658999999999998</v>
      </c>
      <c r="K867" s="13">
        <v>0.69925000000000004</v>
      </c>
      <c r="L867" s="13">
        <v>0.74219999999999997</v>
      </c>
      <c r="M867" s="13">
        <v>0.82308000000000003</v>
      </c>
      <c r="N867" s="13">
        <v>0.86370000000000002</v>
      </c>
      <c r="O867" s="13">
        <v>0.97492000000000001</v>
      </c>
      <c r="P867" s="13">
        <v>1.05484</v>
      </c>
    </row>
    <row r="868" spans="1:16" x14ac:dyDescent="0.3">
      <c r="A868" s="67" t="s">
        <v>1282</v>
      </c>
      <c r="B868" s="67" t="s">
        <v>1283</v>
      </c>
      <c r="C868" s="69">
        <v>4277531</v>
      </c>
      <c r="D868" s="13">
        <v>0.33911999999999998</v>
      </c>
      <c r="E868" s="13"/>
      <c r="F868" s="13"/>
      <c r="G868" s="13">
        <v>1.61358</v>
      </c>
      <c r="H868" s="13"/>
      <c r="I868" s="13"/>
      <c r="J868" s="13">
        <v>1.3165</v>
      </c>
      <c r="K868" s="13"/>
      <c r="L868" s="13"/>
      <c r="M868" s="13">
        <v>2.08473</v>
      </c>
      <c r="N868" s="13"/>
      <c r="O868" s="13"/>
      <c r="P868" s="13">
        <v>2.6463000000000001</v>
      </c>
    </row>
    <row r="869" spans="1:16" x14ac:dyDescent="0.3">
      <c r="A869" s="67" t="s">
        <v>5280</v>
      </c>
      <c r="B869" s="67" t="s">
        <v>5281</v>
      </c>
      <c r="C869" s="69">
        <v>4276107</v>
      </c>
      <c r="D869" s="13"/>
      <c r="E869" s="13"/>
      <c r="F869" s="13"/>
      <c r="G869" s="13">
        <v>1.9297</v>
      </c>
      <c r="H869" s="13">
        <v>1.69451</v>
      </c>
      <c r="I869" s="13"/>
      <c r="J869" s="13"/>
      <c r="K869" s="13"/>
      <c r="L869" s="13"/>
      <c r="M869" s="13"/>
      <c r="N869" s="13"/>
      <c r="O869" s="13"/>
      <c r="P869" s="13"/>
    </row>
    <row r="870" spans="1:16" x14ac:dyDescent="0.3">
      <c r="A870" s="67" t="s">
        <v>2135</v>
      </c>
      <c r="B870" s="67" t="s">
        <v>2136</v>
      </c>
      <c r="C870" s="69">
        <v>4262406</v>
      </c>
      <c r="D870" s="13">
        <v>0.11325</v>
      </c>
      <c r="E870" s="13">
        <v>0.12161</v>
      </c>
      <c r="F870" s="13">
        <v>0.11413</v>
      </c>
      <c r="G870" s="13">
        <v>8.856E-2</v>
      </c>
      <c r="H870" s="13">
        <v>9.2969999999999997E-2</v>
      </c>
      <c r="I870" s="13">
        <v>6.9080000000000003E-2</v>
      </c>
      <c r="J870" s="13">
        <v>7.1129999999999999E-2</v>
      </c>
      <c r="K870" s="13">
        <v>8.4089999999999998E-2</v>
      </c>
      <c r="L870" s="13">
        <v>8.5419999999999996E-2</v>
      </c>
      <c r="M870" s="13">
        <v>9.9570000000000006E-2</v>
      </c>
      <c r="N870" s="13">
        <v>0.10895000000000001</v>
      </c>
      <c r="O870" s="13">
        <v>0.12805</v>
      </c>
      <c r="P870" s="13">
        <v>0.11259</v>
      </c>
    </row>
    <row r="871" spans="1:16" x14ac:dyDescent="0.3">
      <c r="A871" s="67" t="s">
        <v>2033</v>
      </c>
      <c r="B871" s="67" t="s">
        <v>2034</v>
      </c>
      <c r="C871" s="69">
        <v>4239957</v>
      </c>
      <c r="D871" s="13">
        <v>0.41678999999999999</v>
      </c>
      <c r="E871" s="13">
        <v>0.44752999999999998</v>
      </c>
      <c r="F871" s="13">
        <v>0.39851999999999999</v>
      </c>
      <c r="G871" s="13">
        <v>0.39230999999999999</v>
      </c>
      <c r="H871" s="13">
        <v>0.39395999999999998</v>
      </c>
      <c r="I871" s="13">
        <v>0.31630000000000003</v>
      </c>
      <c r="J871" s="13">
        <v>0.30554999999999999</v>
      </c>
      <c r="K871" s="13">
        <v>0.34515000000000001</v>
      </c>
      <c r="L871" s="13">
        <v>0.36421999999999999</v>
      </c>
      <c r="M871" s="13">
        <v>0.42120000000000002</v>
      </c>
      <c r="N871" s="13">
        <v>0.43364999999999998</v>
      </c>
      <c r="O871" s="13">
        <v>0.49569000000000002</v>
      </c>
      <c r="P871" s="13">
        <v>0.54864999999999997</v>
      </c>
    </row>
    <row r="872" spans="1:16" x14ac:dyDescent="0.3">
      <c r="A872" s="67" t="s">
        <v>1724</v>
      </c>
      <c r="B872" s="67" t="s">
        <v>1725</v>
      </c>
      <c r="C872" s="69">
        <v>4234971</v>
      </c>
      <c r="D872" s="13"/>
      <c r="E872" s="13"/>
      <c r="F872" s="13">
        <v>0.30141000000000001</v>
      </c>
      <c r="G872" s="13">
        <v>0.29078999999999999</v>
      </c>
      <c r="H872" s="13">
        <v>0.29255999999999999</v>
      </c>
      <c r="I872" s="13">
        <v>0.24260999999999999</v>
      </c>
      <c r="J872" s="13">
        <v>0.24046999999999999</v>
      </c>
      <c r="K872" s="13">
        <v>0.26906000000000002</v>
      </c>
      <c r="L872" s="13">
        <v>0.27828000000000003</v>
      </c>
      <c r="M872" s="13">
        <v>0.29048000000000002</v>
      </c>
      <c r="N872" s="13">
        <v>0.29598000000000002</v>
      </c>
      <c r="O872" s="13">
        <v>0.32341999999999999</v>
      </c>
      <c r="P872" s="13">
        <v>0.35865000000000002</v>
      </c>
    </row>
    <row r="873" spans="1:16" x14ac:dyDescent="0.3">
      <c r="A873" s="67" t="s">
        <v>1944</v>
      </c>
      <c r="B873" s="67" t="s">
        <v>1945</v>
      </c>
      <c r="C873" s="69">
        <v>4207134</v>
      </c>
      <c r="D873" s="13"/>
      <c r="E873" s="13">
        <v>3.1768399999999999</v>
      </c>
      <c r="F873" s="13">
        <v>2.95173</v>
      </c>
      <c r="G873" s="13">
        <v>2.8353100000000002</v>
      </c>
      <c r="H873" s="13">
        <v>2.8953500000000001</v>
      </c>
      <c r="I873" s="13">
        <v>2.3355199999999998</v>
      </c>
      <c r="J873" s="13">
        <v>2.2364000000000002</v>
      </c>
      <c r="K873" s="13">
        <v>2.49539</v>
      </c>
      <c r="L873" s="13">
        <v>2.52352</v>
      </c>
      <c r="M873" s="13">
        <v>2.7627700000000002</v>
      </c>
      <c r="N873" s="13">
        <v>2.8561399999999999</v>
      </c>
      <c r="O873" s="13">
        <v>3.0808200000000001</v>
      </c>
      <c r="P873" s="13">
        <v>3.3362099999999999</v>
      </c>
    </row>
    <row r="874" spans="1:16" x14ac:dyDescent="0.3">
      <c r="A874" s="67" t="s">
        <v>1982</v>
      </c>
      <c r="B874" s="67" t="s">
        <v>1983</v>
      </c>
      <c r="C874" s="69">
        <v>4200766</v>
      </c>
      <c r="D874" s="13"/>
      <c r="E874" s="13"/>
      <c r="F874" s="13">
        <v>0.21623999999999999</v>
      </c>
      <c r="G874" s="13">
        <v>0.21152000000000001</v>
      </c>
      <c r="H874" s="13">
        <v>0.23783000000000001</v>
      </c>
      <c r="I874" s="13">
        <v>0.23466000000000001</v>
      </c>
      <c r="J874" s="13">
        <v>0.24746000000000001</v>
      </c>
      <c r="K874" s="13">
        <v>0.2823</v>
      </c>
      <c r="L874" s="13">
        <v>0.30412</v>
      </c>
      <c r="M874" s="13">
        <v>0.33859</v>
      </c>
      <c r="N874" s="13">
        <v>0.33981</v>
      </c>
      <c r="O874" s="13">
        <v>0.22456000000000001</v>
      </c>
      <c r="P874" s="13">
        <v>0.20605999999999999</v>
      </c>
    </row>
    <row r="875" spans="1:16" x14ac:dyDescent="0.3">
      <c r="A875" s="67" t="s">
        <v>1967</v>
      </c>
      <c r="B875" s="67" t="s">
        <v>1968</v>
      </c>
      <c r="C875" s="69">
        <v>4184075</v>
      </c>
      <c r="D875" s="13"/>
      <c r="E875" s="13"/>
      <c r="F875" s="13"/>
      <c r="G875" s="13">
        <v>3.6135899999999999</v>
      </c>
      <c r="H875" s="13">
        <v>3.6169600000000002</v>
      </c>
      <c r="I875" s="13">
        <v>2.78749</v>
      </c>
      <c r="J875" s="13">
        <v>2.2934000000000001</v>
      </c>
      <c r="K875" s="13">
        <v>2.2971900000000001</v>
      </c>
      <c r="L875" s="13">
        <v>2.3682799999999999</v>
      </c>
      <c r="M875" s="13">
        <v>2.49905</v>
      </c>
      <c r="N875" s="13">
        <v>2.6000899999999998</v>
      </c>
      <c r="O875" s="13">
        <v>3.1887699999999999</v>
      </c>
      <c r="P875" s="13">
        <v>3.7367900000000001</v>
      </c>
    </row>
    <row r="876" spans="1:16" x14ac:dyDescent="0.3">
      <c r="A876" s="67" t="s">
        <v>2021</v>
      </c>
      <c r="B876" s="67" t="s">
        <v>2022</v>
      </c>
      <c r="C876" s="69">
        <v>4155270</v>
      </c>
      <c r="D876" s="13"/>
      <c r="E876" s="13">
        <v>3.9480000000000001E-2</v>
      </c>
      <c r="F876" s="13">
        <v>3.5900000000000001E-2</v>
      </c>
      <c r="G876" s="13">
        <v>3.6069999999999998E-2</v>
      </c>
      <c r="H876" s="13">
        <v>3.5040000000000002E-2</v>
      </c>
      <c r="I876" s="13">
        <v>2.877E-2</v>
      </c>
      <c r="J876" s="13">
        <v>2.913E-2</v>
      </c>
      <c r="K876" s="13">
        <v>3.3730000000000003E-2</v>
      </c>
      <c r="L876" s="13">
        <v>3.499E-2</v>
      </c>
      <c r="M876" s="13">
        <v>4.0059999999999998E-2</v>
      </c>
      <c r="N876" s="13">
        <v>4.1520000000000001E-2</v>
      </c>
      <c r="O876" s="13">
        <v>4.641E-2</v>
      </c>
      <c r="P876" s="13">
        <v>5.212E-2</v>
      </c>
    </row>
    <row r="877" spans="1:16" x14ac:dyDescent="0.3">
      <c r="A877" s="67" t="s">
        <v>4839</v>
      </c>
      <c r="B877" s="67" t="s">
        <v>4840</v>
      </c>
      <c r="C877" s="69">
        <v>4139316</v>
      </c>
      <c r="D877" s="13">
        <v>3.6940000000000001E-2</v>
      </c>
      <c r="E877" s="13">
        <v>2.9190000000000001E-2</v>
      </c>
      <c r="F877" s="13">
        <v>2.3740000000000001E-2</v>
      </c>
      <c r="G877" s="13"/>
      <c r="H877" s="13">
        <v>2.069E-2</v>
      </c>
      <c r="I877" s="13">
        <v>1.312E-2</v>
      </c>
      <c r="J877" s="13"/>
      <c r="K877" s="13"/>
      <c r="L877" s="13"/>
      <c r="M877" s="13"/>
      <c r="N877" s="13"/>
      <c r="O877" s="13"/>
      <c r="P877" s="13"/>
    </row>
    <row r="878" spans="1:16" x14ac:dyDescent="0.3">
      <c r="A878" s="67" t="s">
        <v>1942</v>
      </c>
      <c r="B878" s="67" t="s">
        <v>1943</v>
      </c>
      <c r="C878" s="69">
        <v>4137600</v>
      </c>
      <c r="D878" s="13"/>
      <c r="E878" s="13"/>
      <c r="F878" s="13"/>
      <c r="G878" s="13"/>
      <c r="H878" s="13"/>
      <c r="I878" s="13"/>
      <c r="J878" s="13"/>
      <c r="K878" s="13"/>
      <c r="L878" s="13"/>
      <c r="M878" s="13"/>
      <c r="N878" s="13"/>
      <c r="O878" s="13"/>
      <c r="P878" s="13"/>
    </row>
    <row r="879" spans="1:16" x14ac:dyDescent="0.3">
      <c r="A879" s="67" t="s">
        <v>1433</v>
      </c>
      <c r="B879" s="67" t="s">
        <v>1434</v>
      </c>
      <c r="C879" s="69">
        <v>4134069</v>
      </c>
      <c r="D879" s="13"/>
      <c r="E879" s="13"/>
      <c r="F879" s="13"/>
      <c r="G879" s="13">
        <v>4.3184899999999997</v>
      </c>
      <c r="H879" s="13"/>
      <c r="I879" s="13"/>
      <c r="J879" s="13">
        <v>3.3967200000000002</v>
      </c>
      <c r="K879" s="13"/>
      <c r="L879" s="13"/>
      <c r="M879" s="13">
        <v>4.4192</v>
      </c>
      <c r="N879" s="13"/>
      <c r="O879" s="13"/>
      <c r="P879" s="13">
        <v>5.35025</v>
      </c>
    </row>
    <row r="880" spans="1:16" x14ac:dyDescent="0.3">
      <c r="A880" s="67" t="s">
        <v>1990</v>
      </c>
      <c r="B880" s="67" t="s">
        <v>1991</v>
      </c>
      <c r="C880" s="69">
        <v>4123876</v>
      </c>
      <c r="D880" s="13">
        <v>0.24659</v>
      </c>
      <c r="E880" s="13"/>
      <c r="F880" s="13"/>
      <c r="G880" s="13">
        <v>0.27045999999999998</v>
      </c>
      <c r="H880" s="13"/>
      <c r="I880" s="13"/>
      <c r="J880" s="13">
        <v>0.22323000000000001</v>
      </c>
      <c r="K880" s="13"/>
      <c r="L880" s="13"/>
      <c r="M880" s="13">
        <v>0.29304999999999998</v>
      </c>
      <c r="N880" s="13"/>
      <c r="O880" s="13"/>
      <c r="P880" s="13">
        <v>0.37109999999999999</v>
      </c>
    </row>
    <row r="881" spans="1:16" x14ac:dyDescent="0.3">
      <c r="A881" s="67" t="s">
        <v>5282</v>
      </c>
      <c r="B881" s="67" t="s">
        <v>5283</v>
      </c>
      <c r="C881" s="69">
        <v>4082920</v>
      </c>
      <c r="D881" s="13">
        <v>0.81191000000000002</v>
      </c>
      <c r="E881" s="13">
        <v>1.0800799999999999</v>
      </c>
      <c r="F881" s="13"/>
      <c r="G881" s="13"/>
      <c r="H881" s="13"/>
      <c r="I881" s="13"/>
      <c r="J881" s="13"/>
      <c r="K881" s="13"/>
      <c r="L881" s="13"/>
      <c r="M881" s="13"/>
      <c r="N881" s="13"/>
      <c r="O881" s="13"/>
      <c r="P881" s="13"/>
    </row>
    <row r="882" spans="1:16" x14ac:dyDescent="0.3">
      <c r="A882" s="67" t="s">
        <v>1908</v>
      </c>
      <c r="B882" s="67" t="s">
        <v>1909</v>
      </c>
      <c r="C882" s="69">
        <v>4071040</v>
      </c>
      <c r="D882" s="13"/>
      <c r="E882" s="13"/>
      <c r="F882" s="13">
        <v>5.5734599999999999</v>
      </c>
      <c r="G882" s="13">
        <v>5.4092000000000002</v>
      </c>
      <c r="H882" s="13">
        <v>5.58847</v>
      </c>
      <c r="I882" s="13">
        <v>4.6635099999999996</v>
      </c>
      <c r="J882" s="13">
        <v>4.6840400000000004</v>
      </c>
      <c r="K882" s="13">
        <v>5.1441699999999999</v>
      </c>
      <c r="L882" s="13">
        <v>5.2195200000000002</v>
      </c>
      <c r="M882" s="13">
        <v>5.6740899999999996</v>
      </c>
      <c r="N882" s="13">
        <v>5.75101</v>
      </c>
      <c r="O882" s="13">
        <v>6.0103799999999996</v>
      </c>
      <c r="P882" s="13">
        <v>6.7632500000000002</v>
      </c>
    </row>
    <row r="883" spans="1:16" x14ac:dyDescent="0.3">
      <c r="A883" s="67" t="s">
        <v>1960</v>
      </c>
      <c r="B883" s="67" t="s">
        <v>1961</v>
      </c>
      <c r="C883" s="69">
        <v>4066951</v>
      </c>
      <c r="D883" s="13"/>
      <c r="E883" s="13"/>
      <c r="F883" s="13"/>
      <c r="G883" s="13"/>
      <c r="H883" s="13"/>
      <c r="I883" s="13"/>
      <c r="J883" s="13"/>
      <c r="K883" s="13"/>
      <c r="L883" s="13"/>
      <c r="M883" s="13"/>
      <c r="N883" s="13"/>
      <c r="O883" s="13"/>
      <c r="P883" s="13"/>
    </row>
    <row r="884" spans="1:16" x14ac:dyDescent="0.3">
      <c r="A884" s="67" t="s">
        <v>1946</v>
      </c>
      <c r="B884" s="67" t="s">
        <v>1947</v>
      </c>
      <c r="C884" s="69">
        <v>4058753</v>
      </c>
      <c r="D884" s="13"/>
      <c r="E884" s="13">
        <v>1.3353999999999999</v>
      </c>
      <c r="F884" s="13">
        <v>1.2742599999999999</v>
      </c>
      <c r="G884" s="13">
        <v>1.19136</v>
      </c>
      <c r="H884" s="13">
        <v>1.24028</v>
      </c>
      <c r="I884" s="13">
        <v>1.35117</v>
      </c>
      <c r="J884" s="13">
        <v>1.3381400000000001</v>
      </c>
      <c r="K884" s="13">
        <v>1.4854799999999999</v>
      </c>
      <c r="L884" s="13">
        <v>1.56158</v>
      </c>
      <c r="M884" s="13">
        <v>1.6845600000000001</v>
      </c>
      <c r="N884" s="13">
        <v>1.6802900000000001</v>
      </c>
      <c r="O884" s="13">
        <v>2.1470500000000001</v>
      </c>
      <c r="P884" s="13">
        <v>2.3279100000000001</v>
      </c>
    </row>
    <row r="885" spans="1:16" x14ac:dyDescent="0.3">
      <c r="A885" s="67" t="s">
        <v>5284</v>
      </c>
      <c r="B885" s="67" t="s">
        <v>5285</v>
      </c>
      <c r="C885" s="69">
        <v>4040100</v>
      </c>
      <c r="D885" s="13">
        <v>1.0609900000000001</v>
      </c>
      <c r="E885" s="13">
        <v>1.09843</v>
      </c>
      <c r="F885" s="13">
        <v>1.0108699999999999</v>
      </c>
      <c r="G885" s="13">
        <v>0.96277000000000001</v>
      </c>
      <c r="H885" s="13">
        <v>0.91686999999999996</v>
      </c>
      <c r="I885" s="13"/>
      <c r="J885" s="13"/>
      <c r="K885" s="13"/>
      <c r="L885" s="13"/>
      <c r="M885" s="13"/>
      <c r="N885" s="13"/>
      <c r="O885" s="13"/>
      <c r="P885" s="13">
        <v>0.47938999999999998</v>
      </c>
    </row>
    <row r="886" spans="1:16" x14ac:dyDescent="0.3">
      <c r="A886" s="67" t="s">
        <v>2017</v>
      </c>
      <c r="B886" s="67" t="s">
        <v>2018</v>
      </c>
      <c r="C886" s="69">
        <v>4013971</v>
      </c>
      <c r="D886" s="13"/>
      <c r="E886" s="13"/>
      <c r="F886" s="13"/>
      <c r="G886" s="13">
        <v>0.64424000000000003</v>
      </c>
      <c r="H886" s="13"/>
      <c r="I886" s="13"/>
      <c r="J886" s="13">
        <v>0.51009000000000004</v>
      </c>
      <c r="K886" s="13"/>
      <c r="L886" s="13"/>
      <c r="M886" s="13">
        <v>0.48331000000000002</v>
      </c>
      <c r="N886" s="13"/>
      <c r="O886" s="13"/>
      <c r="P886" s="13">
        <v>0.67262</v>
      </c>
    </row>
    <row r="887" spans="1:16" x14ac:dyDescent="0.3">
      <c r="A887" s="67" t="s">
        <v>1892</v>
      </c>
      <c r="B887" s="67" t="s">
        <v>1893</v>
      </c>
      <c r="C887" s="69">
        <v>3942855</v>
      </c>
      <c r="D887" s="13"/>
      <c r="E887" s="13"/>
      <c r="F887" s="13"/>
      <c r="G887" s="13">
        <v>0.39645000000000002</v>
      </c>
      <c r="H887" s="13"/>
      <c r="I887" s="13"/>
      <c r="J887" s="13">
        <v>0.32827000000000001</v>
      </c>
      <c r="K887" s="13"/>
      <c r="L887" s="13"/>
      <c r="M887" s="13">
        <v>0.42975000000000002</v>
      </c>
      <c r="N887" s="13"/>
      <c r="O887" s="13"/>
      <c r="P887" s="13">
        <v>0.54939000000000004</v>
      </c>
    </row>
    <row r="888" spans="1:16" x14ac:dyDescent="0.3">
      <c r="A888" s="67" t="s">
        <v>1789</v>
      </c>
      <c r="B888" s="67" t="s">
        <v>1790</v>
      </c>
      <c r="C888" s="69">
        <v>3918925</v>
      </c>
      <c r="D888" s="13"/>
      <c r="E888" s="13"/>
      <c r="F888" s="13"/>
      <c r="G888" s="13">
        <v>8.0460000000000004E-2</v>
      </c>
      <c r="H888" s="13"/>
      <c r="I888" s="13"/>
      <c r="J888" s="13">
        <v>8.4580000000000002E-2</v>
      </c>
      <c r="K888" s="13"/>
      <c r="L888" s="13"/>
      <c r="M888" s="13">
        <v>0.11882</v>
      </c>
      <c r="N888" s="13"/>
      <c r="O888" s="13"/>
      <c r="P888" s="13">
        <v>0.15586</v>
      </c>
    </row>
    <row r="889" spans="1:16" x14ac:dyDescent="0.3">
      <c r="A889" s="67" t="s">
        <v>2361</v>
      </c>
      <c r="B889" s="67" t="s">
        <v>2362</v>
      </c>
      <c r="C889" s="69">
        <v>3916392</v>
      </c>
      <c r="D889" s="13"/>
      <c r="E889" s="13">
        <v>0.42204999999999998</v>
      </c>
      <c r="F889" s="13">
        <v>0.39315</v>
      </c>
      <c r="G889" s="13">
        <v>0.38058999999999998</v>
      </c>
      <c r="H889" s="13">
        <v>0.36485000000000001</v>
      </c>
      <c r="I889" s="13">
        <v>0.31058000000000002</v>
      </c>
      <c r="J889" s="13">
        <v>0.25694</v>
      </c>
      <c r="K889" s="13">
        <v>0.27855000000000002</v>
      </c>
      <c r="L889" s="13">
        <v>0.24723999999999999</v>
      </c>
      <c r="M889" s="13">
        <v>0.23114000000000001</v>
      </c>
      <c r="N889" s="13">
        <v>0.24595</v>
      </c>
      <c r="O889" s="13">
        <v>0.26967000000000002</v>
      </c>
      <c r="P889" s="13">
        <v>0.30739</v>
      </c>
    </row>
    <row r="890" spans="1:16" x14ac:dyDescent="0.3">
      <c r="A890" s="67" t="s">
        <v>2576</v>
      </c>
      <c r="B890" s="67" t="s">
        <v>2577</v>
      </c>
      <c r="C890" s="69">
        <v>3909034</v>
      </c>
      <c r="D890" s="13"/>
      <c r="E890" s="13"/>
      <c r="F890" s="13">
        <v>1.3915500000000001</v>
      </c>
      <c r="G890" s="13"/>
      <c r="H890" s="13"/>
      <c r="I890" s="13">
        <v>1.1814899999999999</v>
      </c>
      <c r="J890" s="13"/>
      <c r="K890" s="13"/>
      <c r="L890" s="13">
        <v>1.4212899999999999</v>
      </c>
      <c r="M890" s="13"/>
      <c r="N890" s="13"/>
      <c r="O890" s="13">
        <v>1.88269</v>
      </c>
      <c r="P890" s="13"/>
    </row>
    <row r="891" spans="1:16" x14ac:dyDescent="0.3">
      <c r="A891" s="67" t="s">
        <v>2196</v>
      </c>
      <c r="B891" s="67" t="s">
        <v>2197</v>
      </c>
      <c r="C891" s="69">
        <v>3907863</v>
      </c>
      <c r="D891" s="13">
        <v>0.25658999999999998</v>
      </c>
      <c r="E891" s="13"/>
      <c r="F891" s="13"/>
      <c r="G891" s="13">
        <v>0.24828</v>
      </c>
      <c r="H891" s="13"/>
      <c r="I891" s="13"/>
      <c r="J891" s="13">
        <v>0.20607</v>
      </c>
      <c r="K891" s="13"/>
      <c r="L891" s="13"/>
      <c r="M891" s="13">
        <v>0.27307999999999999</v>
      </c>
      <c r="N891" s="13"/>
      <c r="O891" s="13"/>
      <c r="P891" s="13">
        <v>0.35376999999999997</v>
      </c>
    </row>
    <row r="892" spans="1:16" x14ac:dyDescent="0.3">
      <c r="A892" s="67" t="s">
        <v>1930</v>
      </c>
      <c r="B892" s="67" t="s">
        <v>1931</v>
      </c>
      <c r="C892" s="69">
        <v>3881883</v>
      </c>
      <c r="D892" s="13"/>
      <c r="E892" s="13">
        <v>2.1806000000000001</v>
      </c>
      <c r="F892" s="13">
        <v>2.14316</v>
      </c>
      <c r="G892" s="13">
        <v>2.0389599999999999</v>
      </c>
      <c r="H892" s="13">
        <v>2.2184300000000001</v>
      </c>
      <c r="I892" s="13">
        <v>1.8488500000000001</v>
      </c>
      <c r="J892" s="13"/>
      <c r="K892" s="13">
        <v>1.8623700000000001</v>
      </c>
      <c r="L892" s="13"/>
      <c r="M892" s="13">
        <v>2.1860400000000002</v>
      </c>
      <c r="N892" s="13">
        <v>2.1371699999999998</v>
      </c>
      <c r="O892" s="13">
        <v>2.2961900000000002</v>
      </c>
      <c r="P892" s="13">
        <v>2.6238700000000001</v>
      </c>
    </row>
    <row r="893" spans="1:16" x14ac:dyDescent="0.3">
      <c r="A893" s="67" t="s">
        <v>1954</v>
      </c>
      <c r="B893" s="67" t="s">
        <v>1955</v>
      </c>
      <c r="C893" s="69">
        <v>3878223</v>
      </c>
      <c r="D893" s="13">
        <v>0.64332</v>
      </c>
      <c r="E893" s="13">
        <v>0.71384000000000003</v>
      </c>
      <c r="F893" s="13">
        <v>0.65466999999999997</v>
      </c>
      <c r="G893" s="13">
        <v>0.68035000000000001</v>
      </c>
      <c r="H893" s="13">
        <v>0.68752999999999997</v>
      </c>
      <c r="I893" s="13">
        <v>0.58091000000000004</v>
      </c>
      <c r="J893" s="13">
        <v>0.54945999999999995</v>
      </c>
      <c r="K893" s="13"/>
      <c r="L893" s="13">
        <v>0.64</v>
      </c>
      <c r="M893" s="13">
        <v>0.70340999999999998</v>
      </c>
      <c r="N893" s="13">
        <v>0.70870999999999995</v>
      </c>
      <c r="O893" s="13">
        <v>0.77097000000000004</v>
      </c>
      <c r="P893" s="13">
        <v>0.85519999999999996</v>
      </c>
    </row>
    <row r="894" spans="1:16" x14ac:dyDescent="0.3">
      <c r="A894" s="67" t="s">
        <v>1999</v>
      </c>
      <c r="B894" s="67" t="s">
        <v>2000</v>
      </c>
      <c r="C894" s="69">
        <v>3869159</v>
      </c>
      <c r="D894" s="13"/>
      <c r="E894" s="13"/>
      <c r="F894" s="13"/>
      <c r="G894" s="13"/>
      <c r="H894" s="13"/>
      <c r="I894" s="13"/>
      <c r="J894" s="13"/>
      <c r="K894" s="13"/>
      <c r="L894" s="13"/>
      <c r="M894" s="13"/>
      <c r="N894" s="13"/>
      <c r="O894" s="13"/>
      <c r="P894" s="13"/>
    </row>
    <row r="895" spans="1:16" x14ac:dyDescent="0.3">
      <c r="A895" s="67" t="s">
        <v>2001</v>
      </c>
      <c r="B895" s="67" t="s">
        <v>2002</v>
      </c>
      <c r="C895" s="69">
        <v>3863243</v>
      </c>
      <c r="D895" s="13"/>
      <c r="E895" s="13"/>
      <c r="F895" s="13"/>
      <c r="G895" s="13"/>
      <c r="H895" s="13"/>
      <c r="I895" s="13"/>
      <c r="J895" s="13"/>
      <c r="K895" s="13"/>
      <c r="L895" s="13"/>
      <c r="M895" s="13"/>
      <c r="N895" s="13"/>
      <c r="O895" s="13"/>
      <c r="P895" s="13"/>
    </row>
    <row r="896" spans="1:16" x14ac:dyDescent="0.3">
      <c r="A896" s="67" t="s">
        <v>2057</v>
      </c>
      <c r="B896" s="67" t="s">
        <v>2058</v>
      </c>
      <c r="C896" s="69">
        <v>3855696</v>
      </c>
      <c r="D896" s="13"/>
      <c r="E896" s="13">
        <v>3.0918600000000001</v>
      </c>
      <c r="F896" s="13">
        <v>2.8531399999999998</v>
      </c>
      <c r="G896" s="13">
        <v>2.78809</v>
      </c>
      <c r="H896" s="13">
        <v>2.7730999999999999</v>
      </c>
      <c r="I896" s="13">
        <v>2.2966700000000002</v>
      </c>
      <c r="J896" s="13">
        <v>2.2424499999999998</v>
      </c>
      <c r="K896" s="13">
        <v>2.5251899999999998</v>
      </c>
      <c r="L896" s="13">
        <v>2.61436</v>
      </c>
      <c r="M896" s="13">
        <v>2.8558300000000001</v>
      </c>
      <c r="N896" s="13">
        <v>2.9182100000000002</v>
      </c>
      <c r="O896" s="13">
        <v>3.1660900000000001</v>
      </c>
      <c r="P896" s="13">
        <v>3.4657900000000001</v>
      </c>
    </row>
    <row r="897" spans="1:16" x14ac:dyDescent="0.3">
      <c r="A897" s="67" t="s">
        <v>1952</v>
      </c>
      <c r="B897" s="67" t="s">
        <v>1953</v>
      </c>
      <c r="C897" s="69">
        <v>3827979</v>
      </c>
      <c r="D897" s="13">
        <v>2.0874299999999999</v>
      </c>
      <c r="E897" s="13">
        <v>2.25305</v>
      </c>
      <c r="F897" s="13">
        <v>2.1063800000000001</v>
      </c>
      <c r="G897" s="13">
        <v>2.0562999999999998</v>
      </c>
      <c r="H897" s="13">
        <v>2.0794899999999998</v>
      </c>
      <c r="I897" s="13">
        <v>1.7601899999999999</v>
      </c>
      <c r="J897" s="13">
        <v>1.7215800000000001</v>
      </c>
      <c r="K897" s="13">
        <v>1.92344</v>
      </c>
      <c r="L897" s="13">
        <v>1.99569</v>
      </c>
      <c r="M897" s="13">
        <v>2.21245</v>
      </c>
      <c r="N897" s="13">
        <v>2.4559199999999999</v>
      </c>
      <c r="O897" s="13">
        <v>2.4513600000000002</v>
      </c>
      <c r="P897" s="13">
        <v>2.7493599999999998</v>
      </c>
    </row>
    <row r="898" spans="1:16" x14ac:dyDescent="0.3">
      <c r="A898" s="67" t="s">
        <v>1958</v>
      </c>
      <c r="B898" s="67" t="s">
        <v>1959</v>
      </c>
      <c r="C898" s="69">
        <v>3824548</v>
      </c>
      <c r="D898" s="13"/>
      <c r="E898" s="13">
        <v>1.53871</v>
      </c>
      <c r="F898" s="13">
        <v>1.4231400000000001</v>
      </c>
      <c r="G898" s="13">
        <v>1.3899600000000001</v>
      </c>
      <c r="H898" s="13">
        <v>1.41628</v>
      </c>
      <c r="I898" s="13">
        <v>1.1111599999999999</v>
      </c>
      <c r="J898" s="13">
        <v>1.1241000000000001</v>
      </c>
      <c r="K898" s="13">
        <v>1.2238199999999999</v>
      </c>
      <c r="L898" s="13">
        <v>1.2759</v>
      </c>
      <c r="M898" s="13">
        <v>1.39967</v>
      </c>
      <c r="N898" s="13">
        <v>1.4393899999999999</v>
      </c>
      <c r="O898" s="13">
        <v>1.5906199999999999</v>
      </c>
      <c r="P898" s="13">
        <v>1.68177</v>
      </c>
    </row>
    <row r="899" spans="1:16" x14ac:dyDescent="0.3">
      <c r="A899" s="67" t="s">
        <v>1979</v>
      </c>
      <c r="B899" s="67" t="s">
        <v>1980</v>
      </c>
      <c r="C899" s="69">
        <v>3819177</v>
      </c>
      <c r="D899" s="13"/>
      <c r="E899" s="13">
        <v>3.2093400000000001</v>
      </c>
      <c r="F899" s="13">
        <v>3.0125999999999999</v>
      </c>
      <c r="G899" s="13">
        <v>2.9090699999999998</v>
      </c>
      <c r="H899" s="13">
        <v>2.9657399999999998</v>
      </c>
      <c r="I899" s="13">
        <v>2.5392000000000001</v>
      </c>
      <c r="J899" s="13">
        <v>2.5315500000000002</v>
      </c>
      <c r="K899" s="13">
        <v>2.78668</v>
      </c>
      <c r="L899" s="13">
        <v>2.9147099999999999</v>
      </c>
      <c r="M899" s="13">
        <v>3.15428</v>
      </c>
      <c r="N899" s="13">
        <v>3.19232</v>
      </c>
      <c r="O899" s="13">
        <v>3.5699299999999998</v>
      </c>
      <c r="P899" s="13">
        <v>3.8104900000000002</v>
      </c>
    </row>
    <row r="900" spans="1:16" x14ac:dyDescent="0.3">
      <c r="A900" s="67" t="s">
        <v>1994</v>
      </c>
      <c r="B900" s="67" t="s">
        <v>1995</v>
      </c>
      <c r="C900" s="69">
        <v>3814309</v>
      </c>
      <c r="D900" s="13">
        <v>2.8888099999999999</v>
      </c>
      <c r="E900" s="13">
        <v>3.09307</v>
      </c>
      <c r="F900" s="13">
        <v>2.8802400000000001</v>
      </c>
      <c r="G900" s="13">
        <v>2.8511600000000001</v>
      </c>
      <c r="H900" s="13">
        <v>2.8751199999999999</v>
      </c>
      <c r="I900" s="13">
        <v>2.5482200000000002</v>
      </c>
      <c r="J900" s="13">
        <v>2.4384899999999998</v>
      </c>
      <c r="K900" s="13">
        <v>2.5215299999999998</v>
      </c>
      <c r="L900" s="13">
        <v>2.76247</v>
      </c>
      <c r="M900" s="13">
        <v>2.9800300000000002</v>
      </c>
      <c r="N900" s="13">
        <v>3.0218699999999998</v>
      </c>
      <c r="O900" s="13">
        <v>3.2682000000000002</v>
      </c>
      <c r="P900" s="13">
        <v>3.5833599999999999</v>
      </c>
    </row>
    <row r="901" spans="1:16" x14ac:dyDescent="0.3">
      <c r="A901" s="67" t="s">
        <v>2125</v>
      </c>
      <c r="B901" s="67" t="s">
        <v>2126</v>
      </c>
      <c r="C901" s="69">
        <v>3805828</v>
      </c>
      <c r="D901" s="13">
        <v>0.21836</v>
      </c>
      <c r="E901" s="13">
        <v>0.23633999999999999</v>
      </c>
      <c r="F901" s="13">
        <v>0.22034000000000001</v>
      </c>
      <c r="G901" s="13">
        <v>0.21739</v>
      </c>
      <c r="H901" s="13">
        <v>0.22103999999999999</v>
      </c>
      <c r="I901" s="13">
        <v>0.18529000000000001</v>
      </c>
      <c r="J901" s="13">
        <v>0.18048</v>
      </c>
      <c r="K901" s="13">
        <v>0.20674000000000001</v>
      </c>
      <c r="L901" s="13">
        <v>0.2175</v>
      </c>
      <c r="M901" s="13">
        <v>0.24359</v>
      </c>
      <c r="N901" s="13">
        <v>0.24473</v>
      </c>
      <c r="O901" s="13">
        <v>0.27404000000000001</v>
      </c>
      <c r="P901" s="13">
        <v>0.30314000000000002</v>
      </c>
    </row>
    <row r="902" spans="1:16" x14ac:dyDescent="0.3">
      <c r="A902" s="67" t="s">
        <v>2007</v>
      </c>
      <c r="B902" s="67" t="s">
        <v>2008</v>
      </c>
      <c r="C902" s="69">
        <v>3804535</v>
      </c>
      <c r="D902" s="13"/>
      <c r="E902" s="13"/>
      <c r="F902" s="13"/>
      <c r="G902" s="13"/>
      <c r="H902" s="13"/>
      <c r="I902" s="13"/>
      <c r="J902" s="13"/>
      <c r="K902" s="13"/>
      <c r="L902" s="13"/>
      <c r="M902" s="13"/>
      <c r="N902" s="13"/>
      <c r="O902" s="13"/>
      <c r="P902" s="13"/>
    </row>
    <row r="903" spans="1:16" x14ac:dyDescent="0.3">
      <c r="A903" s="67" t="s">
        <v>2487</v>
      </c>
      <c r="B903" s="67" t="s">
        <v>2488</v>
      </c>
      <c r="C903" s="69">
        <v>3802854</v>
      </c>
      <c r="D903" s="13"/>
      <c r="E903" s="13">
        <v>4.6960000000000002E-2</v>
      </c>
      <c r="F903" s="13">
        <v>4.3970000000000002E-2</v>
      </c>
      <c r="G903" s="13">
        <v>4.1919999999999999E-2</v>
      </c>
      <c r="H903" s="13">
        <v>4.0710000000000003E-2</v>
      </c>
      <c r="I903" s="13">
        <v>3.5920000000000001E-2</v>
      </c>
      <c r="J903" s="13">
        <v>3.4709999999999998E-2</v>
      </c>
      <c r="K903" s="13">
        <v>3.7999999999999999E-2</v>
      </c>
      <c r="L903" s="13">
        <v>2.8840000000000001E-2</v>
      </c>
      <c r="M903" s="13">
        <v>2.1479999999999999E-2</v>
      </c>
      <c r="N903" s="13">
        <v>2.128E-2</v>
      </c>
      <c r="O903" s="13">
        <v>2.3529999999999999E-2</v>
      </c>
      <c r="P903" s="13">
        <v>2.5819999999999999E-2</v>
      </c>
    </row>
    <row r="904" spans="1:16" x14ac:dyDescent="0.3">
      <c r="A904" s="67" t="s">
        <v>2009</v>
      </c>
      <c r="B904" s="67" t="s">
        <v>2010</v>
      </c>
      <c r="C904" s="69">
        <v>3786781</v>
      </c>
      <c r="D904" s="13">
        <v>1.5898099999999999</v>
      </c>
      <c r="E904" s="13">
        <v>1.6987099999999999</v>
      </c>
      <c r="F904" s="13">
        <v>1.5405500000000001</v>
      </c>
      <c r="G904" s="13">
        <v>1.65011</v>
      </c>
      <c r="H904" s="13">
        <v>1.64768</v>
      </c>
      <c r="I904" s="13">
        <v>1.3584799999999999</v>
      </c>
      <c r="J904" s="13">
        <v>1.3187500000000001</v>
      </c>
      <c r="K904" s="13">
        <v>1.4906900000000001</v>
      </c>
      <c r="L904" s="13">
        <v>1.5395799999999999</v>
      </c>
      <c r="M904" s="13">
        <v>1.73173</v>
      </c>
      <c r="N904" s="13">
        <v>1.7598800000000001</v>
      </c>
      <c r="O904" s="13">
        <v>1.91459</v>
      </c>
      <c r="P904" s="13">
        <v>2.15387</v>
      </c>
    </row>
    <row r="905" spans="1:16" x14ac:dyDescent="0.3">
      <c r="A905" s="67" t="s">
        <v>3174</v>
      </c>
      <c r="B905" s="67" t="s">
        <v>3175</v>
      </c>
      <c r="C905" s="69">
        <v>3776816</v>
      </c>
      <c r="D905" s="13">
        <v>0.62587000000000004</v>
      </c>
      <c r="E905" s="13">
        <v>0.65641000000000005</v>
      </c>
      <c r="F905" s="13">
        <v>0.60572999999999999</v>
      </c>
      <c r="G905" s="13">
        <v>0.60877999999999999</v>
      </c>
      <c r="H905" s="13">
        <v>0.60548000000000002</v>
      </c>
      <c r="I905" s="13">
        <v>0.50841000000000003</v>
      </c>
      <c r="J905" s="13">
        <v>0.49286000000000002</v>
      </c>
      <c r="K905" s="13">
        <v>0.55096999999999996</v>
      </c>
      <c r="L905" s="13">
        <v>0.57992999999999995</v>
      </c>
      <c r="M905" s="13">
        <v>0.64803999999999995</v>
      </c>
      <c r="N905" s="13">
        <v>0.64703999999999995</v>
      </c>
      <c r="O905" s="13">
        <v>0.72284999999999999</v>
      </c>
      <c r="P905" s="13">
        <v>0.79705000000000004</v>
      </c>
    </row>
    <row r="906" spans="1:16" x14ac:dyDescent="0.3">
      <c r="A906" s="67" t="s">
        <v>4811</v>
      </c>
      <c r="B906" s="67" t="s">
        <v>4607</v>
      </c>
      <c r="C906" s="69">
        <v>3769399</v>
      </c>
      <c r="D906" s="13">
        <v>2.3004099999999998</v>
      </c>
      <c r="E906" s="13">
        <v>2.5149599999999999</v>
      </c>
      <c r="F906" s="13">
        <v>2.47553</v>
      </c>
      <c r="G906" s="13">
        <v>2.4492699999999998</v>
      </c>
      <c r="H906" s="13">
        <v>2.1310699999999998</v>
      </c>
      <c r="I906" s="13">
        <v>1.77278</v>
      </c>
      <c r="J906" s="13">
        <v>1.8302700000000001</v>
      </c>
      <c r="K906" s="13">
        <v>2.0531899999999998</v>
      </c>
      <c r="L906" s="13">
        <v>2.1218900000000001</v>
      </c>
      <c r="M906" s="13">
        <v>2.31718</v>
      </c>
      <c r="N906" s="13">
        <v>2.3865500000000002</v>
      </c>
      <c r="O906" s="13">
        <v>2.57925</v>
      </c>
      <c r="P906" s="13">
        <v>2.8590200000000001</v>
      </c>
    </row>
    <row r="907" spans="1:16" x14ac:dyDescent="0.3">
      <c r="A907" s="67" t="s">
        <v>3122</v>
      </c>
      <c r="B907" s="67" t="s">
        <v>3123</v>
      </c>
      <c r="C907" s="69">
        <v>3744804</v>
      </c>
      <c r="D907" s="13"/>
      <c r="E907" s="13">
        <v>9.2530000000000001E-2</v>
      </c>
      <c r="F907" s="13">
        <v>8.5849999999999996E-2</v>
      </c>
      <c r="G907" s="13">
        <v>8.3449999999999996E-2</v>
      </c>
      <c r="H907" s="13">
        <v>8.4629999999999997E-2</v>
      </c>
      <c r="I907" s="13">
        <v>7.2340000000000002E-2</v>
      </c>
      <c r="J907" s="13">
        <v>7.1279999999999996E-2</v>
      </c>
      <c r="K907" s="13">
        <v>8.0519999999999994E-2</v>
      </c>
      <c r="L907" s="13">
        <v>5.0220000000000001E-2</v>
      </c>
      <c r="M907" s="13">
        <v>1.7350000000000001E-2</v>
      </c>
      <c r="N907" s="13">
        <v>1.796E-2</v>
      </c>
      <c r="O907" s="13">
        <v>1.9609999999999999E-2</v>
      </c>
      <c r="P907" s="13">
        <v>2.197E-2</v>
      </c>
    </row>
    <row r="908" spans="1:16" x14ac:dyDescent="0.3">
      <c r="A908" s="67" t="s">
        <v>2043</v>
      </c>
      <c r="B908" s="67" t="s">
        <v>2044</v>
      </c>
      <c r="C908" s="69">
        <v>3741830</v>
      </c>
      <c r="D908" s="13"/>
      <c r="E908" s="13">
        <v>4.41669</v>
      </c>
      <c r="F908" s="13">
        <v>4.1715200000000001</v>
      </c>
      <c r="G908" s="13">
        <v>4.0830399999999996</v>
      </c>
      <c r="H908" s="13">
        <v>4.2267099999999997</v>
      </c>
      <c r="I908" s="13">
        <v>3.6567500000000002</v>
      </c>
      <c r="J908" s="13">
        <v>3.49532</v>
      </c>
      <c r="K908" s="13">
        <v>3.8094399999999999</v>
      </c>
      <c r="L908" s="13">
        <v>3.9284400000000002</v>
      </c>
      <c r="M908" s="13">
        <v>4.2563500000000003</v>
      </c>
      <c r="N908" s="13">
        <v>4.2900999999999998</v>
      </c>
      <c r="O908" s="13">
        <v>4.6316699999999997</v>
      </c>
      <c r="P908" s="13">
        <v>5.4065300000000001</v>
      </c>
    </row>
    <row r="909" spans="1:16" x14ac:dyDescent="0.3">
      <c r="A909" s="67" t="s">
        <v>2394</v>
      </c>
      <c r="B909" s="67" t="s">
        <v>2395</v>
      </c>
      <c r="C909" s="69">
        <v>3736159</v>
      </c>
      <c r="D909" s="13">
        <v>0.13741999999999999</v>
      </c>
      <c r="E909" s="13">
        <v>0.13782</v>
      </c>
      <c r="F909" s="13">
        <v>0.12742000000000001</v>
      </c>
      <c r="G909" s="13">
        <v>0.12422999999999999</v>
      </c>
      <c r="H909" s="13">
        <v>0.13044</v>
      </c>
      <c r="I909" s="13">
        <v>0.10208</v>
      </c>
      <c r="J909" s="13">
        <v>0.10149</v>
      </c>
      <c r="K909" s="13">
        <v>0.11310000000000001</v>
      </c>
      <c r="L909" s="13">
        <v>0.12067</v>
      </c>
      <c r="M909" s="13">
        <v>0.13469999999999999</v>
      </c>
      <c r="N909" s="13">
        <v>0.13843</v>
      </c>
      <c r="O909" s="13">
        <v>0.15629000000000001</v>
      </c>
      <c r="P909" s="13">
        <v>0.17995</v>
      </c>
    </row>
    <row r="910" spans="1:16" x14ac:dyDescent="0.3">
      <c r="A910" s="67" t="s">
        <v>2049</v>
      </c>
      <c r="B910" s="67" t="s">
        <v>2050</v>
      </c>
      <c r="C910" s="69">
        <v>3708339</v>
      </c>
      <c r="D910" s="13">
        <v>0.12187000000000001</v>
      </c>
      <c r="E910" s="13">
        <v>0.13827999999999999</v>
      </c>
      <c r="F910" s="13">
        <v>0.12742999999999999</v>
      </c>
      <c r="G910" s="13">
        <v>0.12747</v>
      </c>
      <c r="H910" s="13">
        <v>0.12953000000000001</v>
      </c>
      <c r="I910" s="13">
        <v>0.1045</v>
      </c>
      <c r="J910" s="13">
        <v>0.10202</v>
      </c>
      <c r="K910" s="13">
        <v>0.1152</v>
      </c>
      <c r="L910" s="13">
        <v>0.12945000000000001</v>
      </c>
      <c r="M910" s="13">
        <v>0.13316</v>
      </c>
      <c r="N910" s="13">
        <v>0.13925999999999999</v>
      </c>
      <c r="O910" s="13">
        <v>0.15484999999999999</v>
      </c>
      <c r="P910" s="13">
        <v>0.17902000000000001</v>
      </c>
    </row>
    <row r="911" spans="1:16" x14ac:dyDescent="0.3">
      <c r="A911" s="67" t="s">
        <v>1730</v>
      </c>
      <c r="B911" s="67" t="s">
        <v>1731</v>
      </c>
      <c r="C911" s="69">
        <v>3695343</v>
      </c>
      <c r="D911" s="13"/>
      <c r="E911" s="13">
        <v>2.1917300000000002</v>
      </c>
      <c r="F911" s="13">
        <v>2.0504099999999998</v>
      </c>
      <c r="G911" s="13">
        <v>1.8960399999999999</v>
      </c>
      <c r="H911" s="13">
        <v>1.8403799999999999</v>
      </c>
      <c r="I911" s="13">
        <v>1.6618200000000001</v>
      </c>
      <c r="J911" s="13">
        <v>1.64069</v>
      </c>
      <c r="K911" s="13">
        <v>1.8357399999999999</v>
      </c>
      <c r="L911" s="13">
        <v>1.67011</v>
      </c>
      <c r="M911" s="13">
        <v>1.7804</v>
      </c>
      <c r="N911" s="13">
        <v>1.8204400000000001</v>
      </c>
      <c r="O911" s="13">
        <v>2.0657899999999998</v>
      </c>
      <c r="P911" s="13">
        <v>2.2853699999999999</v>
      </c>
    </row>
    <row r="912" spans="1:16" x14ac:dyDescent="0.3">
      <c r="A912" s="67" t="s">
        <v>1808</v>
      </c>
      <c r="B912" s="67" t="s">
        <v>1809</v>
      </c>
      <c r="C912" s="69">
        <v>3680252</v>
      </c>
      <c r="D912" s="13"/>
      <c r="E912" s="13"/>
      <c r="F912" s="13"/>
      <c r="G912" s="13">
        <v>0.75165999999999999</v>
      </c>
      <c r="H912" s="13">
        <v>0.75661</v>
      </c>
      <c r="I912" s="13">
        <v>0.66759000000000002</v>
      </c>
      <c r="J912" s="13">
        <v>0.63531000000000004</v>
      </c>
      <c r="K912" s="13">
        <v>0.70372999999999997</v>
      </c>
      <c r="L912" s="13">
        <v>0.74544999999999995</v>
      </c>
      <c r="M912" s="13">
        <v>0.81377999999999995</v>
      </c>
      <c r="N912" s="13">
        <v>0.85697999999999996</v>
      </c>
      <c r="O912" s="13">
        <v>0.97089999999999999</v>
      </c>
      <c r="P912" s="13">
        <v>1.0709900000000001</v>
      </c>
    </row>
    <row r="913" spans="1:16" x14ac:dyDescent="0.3">
      <c r="A913" s="67" t="s">
        <v>2119</v>
      </c>
      <c r="B913" s="67" t="s">
        <v>2120</v>
      </c>
      <c r="C913" s="69">
        <v>3674641</v>
      </c>
      <c r="D913" s="13">
        <v>1.0866400000000001</v>
      </c>
      <c r="E913" s="13">
        <v>1.1773499999999999</v>
      </c>
      <c r="F913" s="13">
        <v>1.07667</v>
      </c>
      <c r="G913" s="13">
        <v>1.05193</v>
      </c>
      <c r="H913" s="13">
        <v>1.09673</v>
      </c>
      <c r="I913" s="13">
        <v>0.9577</v>
      </c>
      <c r="J913" s="13">
        <v>0.92830000000000001</v>
      </c>
      <c r="K913" s="13"/>
      <c r="L913" s="13">
        <v>1.04419</v>
      </c>
      <c r="M913" s="13">
        <v>1.13842</v>
      </c>
      <c r="N913" s="13">
        <v>1.16917</v>
      </c>
      <c r="O913" s="13">
        <v>1.2891999999999999</v>
      </c>
      <c r="P913" s="13">
        <v>1.4453800000000001</v>
      </c>
    </row>
    <row r="914" spans="1:16" x14ac:dyDescent="0.3">
      <c r="A914" s="67" t="s">
        <v>2015</v>
      </c>
      <c r="B914" s="67" t="s">
        <v>2016</v>
      </c>
      <c r="C914" s="69">
        <v>3662835</v>
      </c>
      <c r="D914" s="13"/>
      <c r="E914" s="13"/>
      <c r="F914" s="13"/>
      <c r="G914" s="13"/>
      <c r="H914" s="13"/>
      <c r="I914" s="13"/>
      <c r="J914" s="13"/>
      <c r="K914" s="13"/>
      <c r="L914" s="13"/>
      <c r="M914" s="13"/>
      <c r="N914" s="13"/>
      <c r="O914" s="13"/>
      <c r="P914" s="13"/>
    </row>
    <row r="915" spans="1:16" x14ac:dyDescent="0.3">
      <c r="A915" s="67" t="s">
        <v>2074</v>
      </c>
      <c r="B915" s="67" t="s">
        <v>2075</v>
      </c>
      <c r="C915" s="69">
        <v>3661285</v>
      </c>
      <c r="D915" s="13">
        <v>8.9330000000000007E-2</v>
      </c>
      <c r="E915" s="13">
        <v>9.6680000000000002E-2</v>
      </c>
      <c r="F915" s="13">
        <v>8.6690000000000003E-2</v>
      </c>
      <c r="G915" s="13">
        <v>8.5209999999999994E-2</v>
      </c>
      <c r="H915" s="13">
        <v>8.5459999999999994E-2</v>
      </c>
      <c r="I915" s="13">
        <v>7.0610000000000006E-2</v>
      </c>
      <c r="J915" s="13">
        <v>6.7839999999999998E-2</v>
      </c>
      <c r="K915" s="13">
        <v>7.8439999999999996E-2</v>
      </c>
      <c r="L915" s="13">
        <v>8.1500000000000003E-2</v>
      </c>
      <c r="M915" s="13">
        <v>9.0719999999999995E-2</v>
      </c>
      <c r="N915" s="13">
        <v>9.3600000000000003E-2</v>
      </c>
      <c r="O915" s="13">
        <v>0.1057</v>
      </c>
      <c r="P915" s="13">
        <v>0.11549</v>
      </c>
    </row>
    <row r="916" spans="1:16" x14ac:dyDescent="0.3">
      <c r="A916" s="67" t="s">
        <v>1950</v>
      </c>
      <c r="B916" s="67" t="s">
        <v>1951</v>
      </c>
      <c r="C916" s="69">
        <v>3655573</v>
      </c>
      <c r="D916" s="13"/>
      <c r="E916" s="13">
        <v>2.33019</v>
      </c>
      <c r="F916" s="13">
        <v>2.20648</v>
      </c>
      <c r="G916" s="13">
        <v>2.1470199999999999</v>
      </c>
      <c r="H916" s="13">
        <v>2.26322</v>
      </c>
      <c r="I916" s="13">
        <v>1.8648899999999999</v>
      </c>
      <c r="J916" s="13">
        <v>1.8562700000000001</v>
      </c>
      <c r="K916" s="13">
        <v>2.0652400000000002</v>
      </c>
      <c r="L916" s="13">
        <v>2.1323599999999998</v>
      </c>
      <c r="M916" s="13">
        <v>2.3046600000000002</v>
      </c>
      <c r="N916" s="13">
        <v>2.3085499999999999</v>
      </c>
      <c r="O916" s="13">
        <v>2.5238499999999999</v>
      </c>
      <c r="P916" s="13">
        <v>2.7209400000000001</v>
      </c>
    </row>
    <row r="917" spans="1:16" x14ac:dyDescent="0.3">
      <c r="A917" s="67" t="s">
        <v>2090</v>
      </c>
      <c r="B917" s="67" t="s">
        <v>2091</v>
      </c>
      <c r="C917" s="69">
        <v>3635615</v>
      </c>
      <c r="D917" s="13"/>
      <c r="E917" s="13">
        <v>0.71245999999999998</v>
      </c>
      <c r="F917" s="13">
        <v>0.64639999999999997</v>
      </c>
      <c r="G917" s="13">
        <v>0.63083</v>
      </c>
      <c r="H917" s="13">
        <v>0.63277000000000005</v>
      </c>
      <c r="I917" s="13">
        <v>0.53237000000000001</v>
      </c>
      <c r="J917" s="13">
        <v>0.51968999999999999</v>
      </c>
      <c r="K917" s="13">
        <v>0.59492999999999996</v>
      </c>
      <c r="L917" s="13">
        <v>0.61600999999999995</v>
      </c>
      <c r="M917" s="13">
        <v>0.67876000000000003</v>
      </c>
      <c r="N917" s="13">
        <v>0.69011999999999996</v>
      </c>
      <c r="O917" s="13">
        <v>0.81379999999999997</v>
      </c>
      <c r="P917" s="13">
        <v>0.89448000000000005</v>
      </c>
    </row>
    <row r="918" spans="1:16" x14ac:dyDescent="0.3">
      <c r="A918" s="67" t="s">
        <v>2329</v>
      </c>
      <c r="B918" s="67" t="s">
        <v>2330</v>
      </c>
      <c r="C918" s="69">
        <v>3628372</v>
      </c>
      <c r="D918" s="13">
        <v>0.12404</v>
      </c>
      <c r="E918" s="13">
        <v>0.13497000000000001</v>
      </c>
      <c r="F918" s="13">
        <v>0.12422999999999999</v>
      </c>
      <c r="G918" s="13">
        <v>0.12113</v>
      </c>
      <c r="H918" s="13">
        <v>0.12046</v>
      </c>
      <c r="I918" s="13">
        <v>9.8549999999999999E-2</v>
      </c>
      <c r="J918" s="13">
        <v>9.6610000000000001E-2</v>
      </c>
      <c r="K918" s="13">
        <v>0.10872</v>
      </c>
      <c r="L918" s="13">
        <v>0.11625000000000001</v>
      </c>
      <c r="M918" s="13">
        <v>0.12941</v>
      </c>
      <c r="N918" s="13">
        <v>0.13333</v>
      </c>
      <c r="O918" s="13">
        <v>0.14971999999999999</v>
      </c>
      <c r="P918" s="13">
        <v>0.17154</v>
      </c>
    </row>
    <row r="919" spans="1:16" x14ac:dyDescent="0.3">
      <c r="A919" s="67" t="s">
        <v>2331</v>
      </c>
      <c r="B919" s="67" t="s">
        <v>2332</v>
      </c>
      <c r="C919" s="69">
        <v>3627353</v>
      </c>
      <c r="D919" s="13">
        <v>0.13086999999999999</v>
      </c>
      <c r="E919" s="13">
        <v>0.14505999999999999</v>
      </c>
      <c r="F919" s="13">
        <v>0.13538</v>
      </c>
      <c r="G919" s="13">
        <v>0.11731</v>
      </c>
      <c r="H919" s="13">
        <v>0.11788999999999999</v>
      </c>
      <c r="I919" s="13">
        <v>9.8140000000000005E-2</v>
      </c>
      <c r="J919" s="13">
        <v>9.6320000000000003E-2</v>
      </c>
      <c r="K919" s="13">
        <v>0.10434</v>
      </c>
      <c r="L919" s="13">
        <v>0.11419</v>
      </c>
      <c r="M919" s="13">
        <v>0.12956999999999999</v>
      </c>
      <c r="N919" s="13">
        <v>0.13217000000000001</v>
      </c>
      <c r="O919" s="13">
        <v>0.14735999999999999</v>
      </c>
      <c r="P919" s="13">
        <v>0.17990999999999999</v>
      </c>
    </row>
    <row r="920" spans="1:16" x14ac:dyDescent="0.3">
      <c r="A920" s="67" t="s">
        <v>2027</v>
      </c>
      <c r="B920" s="67" t="s">
        <v>2028</v>
      </c>
      <c r="C920" s="69">
        <v>3618149</v>
      </c>
      <c r="D920" s="13"/>
      <c r="E920" s="13"/>
      <c r="F920" s="13"/>
      <c r="G920" s="13"/>
      <c r="H920" s="13"/>
      <c r="I920" s="13"/>
      <c r="J920" s="13"/>
      <c r="K920" s="13"/>
      <c r="L920" s="13"/>
      <c r="M920" s="13"/>
      <c r="N920" s="13"/>
      <c r="O920" s="13"/>
      <c r="P920" s="13"/>
    </row>
    <row r="921" spans="1:16" x14ac:dyDescent="0.3">
      <c r="A921" s="67" t="s">
        <v>2047</v>
      </c>
      <c r="B921" s="67" t="s">
        <v>2048</v>
      </c>
      <c r="C921" s="69">
        <v>3600016</v>
      </c>
      <c r="D921" s="13"/>
      <c r="E921" s="13"/>
      <c r="F921" s="13">
        <v>0.27428000000000002</v>
      </c>
      <c r="G921" s="13">
        <v>0.26519999999999999</v>
      </c>
      <c r="H921" s="13">
        <v>0.26272000000000001</v>
      </c>
      <c r="I921" s="13">
        <v>0.22145000000000001</v>
      </c>
      <c r="J921" s="13">
        <v>0.21637000000000001</v>
      </c>
      <c r="K921" s="13">
        <v>0.24226</v>
      </c>
      <c r="L921" s="13">
        <v>0.25585000000000002</v>
      </c>
      <c r="M921" s="13">
        <v>0.28748000000000001</v>
      </c>
      <c r="N921" s="13">
        <v>0.2979</v>
      </c>
      <c r="O921" s="13">
        <v>0.32844000000000001</v>
      </c>
      <c r="P921" s="13">
        <v>0.38274999999999998</v>
      </c>
    </row>
    <row r="922" spans="1:16" x14ac:dyDescent="0.3">
      <c r="A922" s="67" t="s">
        <v>2011</v>
      </c>
      <c r="B922" s="67" t="s">
        <v>2012</v>
      </c>
      <c r="C922" s="69">
        <v>3592518</v>
      </c>
      <c r="D922" s="13"/>
      <c r="E922" s="13">
        <v>0.44084000000000001</v>
      </c>
      <c r="F922" s="13">
        <v>0.40021000000000001</v>
      </c>
      <c r="G922" s="13">
        <v>0.39018000000000003</v>
      </c>
      <c r="H922" s="13">
        <v>0.38907999999999998</v>
      </c>
      <c r="I922" s="13">
        <v>0.32733000000000001</v>
      </c>
      <c r="J922" s="13">
        <v>0.31888</v>
      </c>
      <c r="K922" s="13">
        <v>0.36699999999999999</v>
      </c>
      <c r="L922" s="13">
        <v>0.37630999999999998</v>
      </c>
      <c r="M922" s="13">
        <v>0.41350999999999999</v>
      </c>
      <c r="N922" s="13">
        <v>0.44834000000000002</v>
      </c>
      <c r="O922" s="13">
        <v>0.48293999999999998</v>
      </c>
      <c r="P922" s="13">
        <v>0.52995000000000003</v>
      </c>
    </row>
    <row r="923" spans="1:16" x14ac:dyDescent="0.3">
      <c r="A923" s="67" t="s">
        <v>1425</v>
      </c>
      <c r="B923" s="67" t="s">
        <v>1426</v>
      </c>
      <c r="C923" s="69">
        <v>3580008</v>
      </c>
      <c r="D923" s="13"/>
      <c r="E923" s="13">
        <v>2.94678</v>
      </c>
      <c r="F923" s="13"/>
      <c r="G923" s="13"/>
      <c r="H923" s="13"/>
      <c r="I923" s="13"/>
      <c r="J923" s="13"/>
      <c r="K923" s="13"/>
      <c r="L923" s="13"/>
      <c r="M923" s="13"/>
      <c r="N923" s="13"/>
      <c r="O923" s="13"/>
      <c r="P923" s="13"/>
    </row>
    <row r="924" spans="1:16" x14ac:dyDescent="0.3">
      <c r="A924" s="67" t="s">
        <v>4816</v>
      </c>
      <c r="B924" s="67" t="s">
        <v>1962</v>
      </c>
      <c r="C924" s="69">
        <v>3569226</v>
      </c>
      <c r="D924" s="13">
        <v>0.74997999999999998</v>
      </c>
      <c r="E924" s="13">
        <v>0.81579000000000002</v>
      </c>
      <c r="F924" s="13">
        <v>0.75114999999999998</v>
      </c>
      <c r="G924" s="13">
        <v>0.73487999999999998</v>
      </c>
      <c r="H924" s="13">
        <v>0.71726999999999996</v>
      </c>
      <c r="I924" s="13">
        <v>0.61004000000000003</v>
      </c>
      <c r="J924" s="13">
        <v>0.57547999999999999</v>
      </c>
      <c r="K924" s="13">
        <v>0.65088000000000001</v>
      </c>
      <c r="L924" s="13">
        <v>0.67410999999999999</v>
      </c>
      <c r="M924" s="13">
        <v>0.73662000000000005</v>
      </c>
      <c r="N924" s="13">
        <v>0.77514000000000005</v>
      </c>
      <c r="O924" s="13">
        <v>0.85770999999999997</v>
      </c>
      <c r="P924" s="13">
        <v>0.95384000000000002</v>
      </c>
    </row>
    <row r="925" spans="1:16" x14ac:dyDescent="0.3">
      <c r="A925" s="67" t="s">
        <v>2055</v>
      </c>
      <c r="B925" s="67" t="s">
        <v>2056</v>
      </c>
      <c r="C925" s="69">
        <v>3552221</v>
      </c>
      <c r="D925" s="13"/>
      <c r="E925" s="13">
        <v>0.91695000000000004</v>
      </c>
      <c r="F925" s="13">
        <v>0.81179999999999997</v>
      </c>
      <c r="G925" s="13">
        <v>0.80152000000000001</v>
      </c>
      <c r="H925" s="13">
        <v>0.78654999999999997</v>
      </c>
      <c r="I925" s="13">
        <v>1.3101700000000001</v>
      </c>
      <c r="J925" s="13">
        <v>1.15002</v>
      </c>
      <c r="K925" s="13">
        <v>1.04003</v>
      </c>
      <c r="L925" s="13">
        <v>1.06253</v>
      </c>
      <c r="M925" s="13">
        <v>1.17327</v>
      </c>
      <c r="N925" s="13">
        <v>1.18658</v>
      </c>
      <c r="O925" s="13">
        <v>0.89641000000000004</v>
      </c>
      <c r="P925" s="13">
        <v>0.98782999999999999</v>
      </c>
    </row>
    <row r="926" spans="1:16" x14ac:dyDescent="0.3">
      <c r="A926" s="67" t="s">
        <v>2066</v>
      </c>
      <c r="B926" s="67" t="s">
        <v>2067</v>
      </c>
      <c r="C926" s="69">
        <v>3550484</v>
      </c>
      <c r="D926" s="13">
        <v>0.60758000000000001</v>
      </c>
      <c r="E926" s="13">
        <v>0.67910000000000004</v>
      </c>
      <c r="F926" s="13">
        <v>0.63105999999999995</v>
      </c>
      <c r="G926" s="13">
        <v>0.63005</v>
      </c>
      <c r="H926" s="13">
        <v>0.62439999999999996</v>
      </c>
      <c r="I926" s="13">
        <v>0.51124000000000003</v>
      </c>
      <c r="J926" s="13">
        <v>0.47086</v>
      </c>
      <c r="K926" s="13">
        <v>0.54683000000000004</v>
      </c>
      <c r="L926" s="13">
        <v>0.59067999999999998</v>
      </c>
      <c r="M926" s="13">
        <v>0.63856000000000002</v>
      </c>
      <c r="N926" s="13">
        <v>0.68757000000000001</v>
      </c>
      <c r="O926" s="13">
        <v>0.76285999999999998</v>
      </c>
      <c r="P926" s="13">
        <v>0.83133999999999997</v>
      </c>
    </row>
    <row r="927" spans="1:16" x14ac:dyDescent="0.3">
      <c r="A927" s="67" t="s">
        <v>1890</v>
      </c>
      <c r="B927" s="67" t="s">
        <v>1891</v>
      </c>
      <c r="C927" s="69">
        <v>3549242</v>
      </c>
      <c r="D927" s="13"/>
      <c r="E927" s="13"/>
      <c r="F927" s="13"/>
      <c r="G927" s="13">
        <v>3.7183199999999998</v>
      </c>
      <c r="H927" s="13">
        <v>3.93493</v>
      </c>
      <c r="I927" s="13">
        <v>3.19062</v>
      </c>
      <c r="J927" s="13">
        <v>3.1698599999999999</v>
      </c>
      <c r="K927" s="13">
        <v>3.50814</v>
      </c>
      <c r="L927" s="13">
        <v>3.67441</v>
      </c>
      <c r="M927" s="13">
        <v>3.9854500000000002</v>
      </c>
      <c r="N927" s="13">
        <v>3.9392800000000001</v>
      </c>
      <c r="O927" s="13">
        <v>4.3023300000000004</v>
      </c>
      <c r="P927" s="13">
        <v>4.7190099999999999</v>
      </c>
    </row>
    <row r="928" spans="1:16" x14ac:dyDescent="0.3">
      <c r="A928" s="67" t="s">
        <v>2289</v>
      </c>
      <c r="B928" s="67" t="s">
        <v>2290</v>
      </c>
      <c r="C928" s="69">
        <v>3505507</v>
      </c>
      <c r="D928" s="13"/>
      <c r="E928" s="13">
        <v>0.10014000000000001</v>
      </c>
      <c r="F928" s="13">
        <v>9.2429999999999998E-2</v>
      </c>
      <c r="G928" s="13">
        <v>9.6710000000000004E-2</v>
      </c>
      <c r="H928" s="13">
        <v>9.5070000000000002E-2</v>
      </c>
      <c r="I928" s="13">
        <v>7.9589999999999994E-2</v>
      </c>
      <c r="J928" s="13">
        <v>7.8890000000000002E-2</v>
      </c>
      <c r="K928" s="13">
        <v>8.6870000000000003E-2</v>
      </c>
      <c r="L928" s="13">
        <v>8.8120000000000004E-2</v>
      </c>
      <c r="M928" s="13">
        <v>0.10026</v>
      </c>
      <c r="N928" s="13">
        <v>9.7850000000000006E-2</v>
      </c>
      <c r="O928" s="13">
        <v>0.11314</v>
      </c>
      <c r="P928" s="13">
        <v>0.10797</v>
      </c>
    </row>
    <row r="929" spans="1:16" x14ac:dyDescent="0.3">
      <c r="A929" s="67" t="s">
        <v>2305</v>
      </c>
      <c r="B929" s="67" t="s">
        <v>2306</v>
      </c>
      <c r="C929" s="69">
        <v>3501623</v>
      </c>
      <c r="D929" s="13">
        <v>0.18687999999999999</v>
      </c>
      <c r="E929" s="13">
        <v>0.20580999999999999</v>
      </c>
      <c r="F929" s="13">
        <v>0.16889000000000001</v>
      </c>
      <c r="G929" s="13">
        <v>0.16364000000000001</v>
      </c>
      <c r="H929" s="13">
        <v>0.15654999999999999</v>
      </c>
      <c r="I929" s="13">
        <v>0.14033000000000001</v>
      </c>
      <c r="J929" s="13">
        <v>0.11998</v>
      </c>
      <c r="K929" s="13">
        <v>0.13664999999999999</v>
      </c>
      <c r="L929" s="13">
        <v>0.14579</v>
      </c>
      <c r="M929" s="13">
        <v>0.16347</v>
      </c>
      <c r="N929" s="13">
        <v>0.17180000000000001</v>
      </c>
      <c r="O929" s="13">
        <v>0.19431999999999999</v>
      </c>
      <c r="P929" s="13">
        <v>0.21404000000000001</v>
      </c>
    </row>
    <row r="930" spans="1:16" x14ac:dyDescent="0.3">
      <c r="A930" s="67" t="s">
        <v>1971</v>
      </c>
      <c r="B930" s="67" t="s">
        <v>1972</v>
      </c>
      <c r="C930" s="69">
        <v>3487196</v>
      </c>
      <c r="D930" s="13"/>
      <c r="E930" s="13">
        <v>3.4738699999999998</v>
      </c>
      <c r="F930" s="13">
        <v>3.2073999999999998</v>
      </c>
      <c r="G930" s="13">
        <v>2.72037</v>
      </c>
      <c r="H930" s="13">
        <v>1.9339999999999999</v>
      </c>
      <c r="I930" s="13">
        <v>1.5724800000000001</v>
      </c>
      <c r="J930" s="13">
        <v>1.6414200000000001</v>
      </c>
      <c r="K930" s="13">
        <v>1.9528399999999999</v>
      </c>
      <c r="L930" s="13">
        <v>2.0373299999999999</v>
      </c>
      <c r="M930" s="13">
        <v>2.3041999999999998</v>
      </c>
      <c r="N930" s="13">
        <v>2.5159600000000002</v>
      </c>
      <c r="O930" s="13">
        <v>2.7279300000000002</v>
      </c>
      <c r="P930" s="13">
        <v>3.06935</v>
      </c>
    </row>
    <row r="931" spans="1:16" x14ac:dyDescent="0.3">
      <c r="A931" s="67" t="s">
        <v>1489</v>
      </c>
      <c r="B931" s="67" t="s">
        <v>1490</v>
      </c>
      <c r="C931" s="69">
        <v>3486725</v>
      </c>
      <c r="D931" s="13"/>
      <c r="E931" s="13"/>
      <c r="F931" s="13"/>
      <c r="G931" s="13">
        <v>1.0196799999999999</v>
      </c>
      <c r="H931" s="13">
        <v>1.22251</v>
      </c>
      <c r="I931" s="13">
        <v>1.0811299999999999</v>
      </c>
      <c r="J931" s="13">
        <v>1.23011</v>
      </c>
      <c r="K931" s="13">
        <v>1.35745</v>
      </c>
      <c r="L931" s="13">
        <v>1.4078200000000001</v>
      </c>
      <c r="M931" s="13">
        <v>1.9188099999999999</v>
      </c>
      <c r="N931" s="13">
        <v>2.1865800000000002</v>
      </c>
      <c r="O931" s="13">
        <v>2.3388599999999999</v>
      </c>
      <c r="P931" s="13">
        <v>2.4458199999999999</v>
      </c>
    </row>
    <row r="932" spans="1:16" x14ac:dyDescent="0.3">
      <c r="A932" s="67" t="s">
        <v>2477</v>
      </c>
      <c r="B932" s="67" t="s">
        <v>2478</v>
      </c>
      <c r="C932" s="69">
        <v>3476478</v>
      </c>
      <c r="D932" s="13"/>
      <c r="E932" s="13">
        <v>0.23394000000000001</v>
      </c>
      <c r="F932" s="13">
        <v>0.21412</v>
      </c>
      <c r="G932" s="13">
        <v>0.20635999999999999</v>
      </c>
      <c r="H932" s="13">
        <v>0.20549000000000001</v>
      </c>
      <c r="I932" s="13">
        <v>0.17605000000000001</v>
      </c>
      <c r="J932" s="13">
        <v>0.17258999999999999</v>
      </c>
      <c r="K932" s="13">
        <v>0.19344</v>
      </c>
      <c r="L932" s="13">
        <v>0.15565999999999999</v>
      </c>
      <c r="M932" s="13">
        <v>0.13113</v>
      </c>
      <c r="N932" s="13">
        <v>0.13397000000000001</v>
      </c>
      <c r="O932" s="13">
        <v>0.14829000000000001</v>
      </c>
      <c r="P932" s="13">
        <v>0.17130000000000001</v>
      </c>
    </row>
    <row r="933" spans="1:16" x14ac:dyDescent="0.3">
      <c r="A933" s="67" t="s">
        <v>5286</v>
      </c>
      <c r="B933" s="67" t="s">
        <v>5287</v>
      </c>
      <c r="C933" s="69">
        <v>3462973</v>
      </c>
      <c r="D933" s="13"/>
      <c r="E933" s="13"/>
      <c r="F933" s="13"/>
      <c r="G933" s="13">
        <v>1.5132699999999999</v>
      </c>
      <c r="H933" s="13"/>
      <c r="I933" s="13"/>
      <c r="J933" s="13"/>
      <c r="K933" s="13"/>
      <c r="L933" s="13"/>
      <c r="M933" s="13">
        <v>1.42103</v>
      </c>
      <c r="N933" s="13"/>
      <c r="O933" s="13"/>
      <c r="P933" s="13"/>
    </row>
    <row r="934" spans="1:16" x14ac:dyDescent="0.3">
      <c r="A934" s="67" t="s">
        <v>1996</v>
      </c>
      <c r="B934" s="67" t="s">
        <v>1997</v>
      </c>
      <c r="C934" s="69">
        <v>3457394</v>
      </c>
      <c r="D934" s="13">
        <v>0.24801000000000001</v>
      </c>
      <c r="E934" s="13"/>
      <c r="F934" s="13"/>
      <c r="G934" s="13">
        <v>0.24068999999999999</v>
      </c>
      <c r="H934" s="13"/>
      <c r="I934" s="13"/>
      <c r="J934" s="13">
        <v>0.20046</v>
      </c>
      <c r="K934" s="13"/>
      <c r="L934" s="13"/>
      <c r="M934" s="13">
        <v>0.26008999999999999</v>
      </c>
      <c r="N934" s="13"/>
      <c r="O934" s="13"/>
      <c r="P934" s="13">
        <v>0.32835999999999999</v>
      </c>
    </row>
    <row r="935" spans="1:16" x14ac:dyDescent="0.3">
      <c r="A935" s="67" t="s">
        <v>2139</v>
      </c>
      <c r="B935" s="67" t="s">
        <v>2140</v>
      </c>
      <c r="C935" s="69">
        <v>3454818</v>
      </c>
      <c r="D935" s="13"/>
      <c r="E935" s="13">
        <v>0.12959999999999999</v>
      </c>
      <c r="F935" s="13">
        <v>0.12142</v>
      </c>
      <c r="G935" s="13">
        <v>0.12033000000000001</v>
      </c>
      <c r="H935" s="13">
        <v>0.1196</v>
      </c>
      <c r="I935" s="13">
        <v>9.8680000000000004E-2</v>
      </c>
      <c r="J935" s="13">
        <v>9.7790000000000002E-2</v>
      </c>
      <c r="K935" s="13">
        <v>0.11047</v>
      </c>
      <c r="L935" s="13">
        <v>0.11589000000000001</v>
      </c>
      <c r="M935" s="13">
        <v>0.13056999999999999</v>
      </c>
      <c r="N935" s="13">
        <v>0.13564999999999999</v>
      </c>
      <c r="O935" s="13">
        <v>0.15282000000000001</v>
      </c>
      <c r="P935" s="13">
        <v>0.18045</v>
      </c>
    </row>
    <row r="936" spans="1:16" x14ac:dyDescent="0.3">
      <c r="A936" s="67" t="s">
        <v>1389</v>
      </c>
      <c r="B936" s="67" t="s">
        <v>1390</v>
      </c>
      <c r="C936" s="69">
        <v>3454367</v>
      </c>
      <c r="D936" s="13"/>
      <c r="E936" s="13"/>
      <c r="F936" s="13"/>
      <c r="G936" s="13"/>
      <c r="H936" s="13"/>
      <c r="I936" s="13"/>
      <c r="J936" s="13">
        <v>0.31683</v>
      </c>
      <c r="K936" s="13"/>
      <c r="L936" s="13"/>
      <c r="M936" s="13">
        <v>0.34042</v>
      </c>
      <c r="N936" s="13"/>
      <c r="O936" s="13"/>
      <c r="P936" s="13">
        <v>1.7154100000000001</v>
      </c>
    </row>
    <row r="937" spans="1:16" x14ac:dyDescent="0.3">
      <c r="A937" s="67" t="s">
        <v>2133</v>
      </c>
      <c r="B937" s="67" t="s">
        <v>2134</v>
      </c>
      <c r="C937" s="69">
        <v>3441996</v>
      </c>
      <c r="D937" s="13">
        <v>0.35954999999999998</v>
      </c>
      <c r="E937" s="13">
        <v>0.39306000000000002</v>
      </c>
      <c r="F937" s="13">
        <v>0.36307</v>
      </c>
      <c r="G937" s="13">
        <v>0.35463</v>
      </c>
      <c r="H937" s="13">
        <v>0.35820000000000002</v>
      </c>
      <c r="I937" s="13">
        <v>0.29948999999999998</v>
      </c>
      <c r="J937" s="13">
        <v>0.28960999999999998</v>
      </c>
      <c r="K937" s="13">
        <v>0.32889000000000002</v>
      </c>
      <c r="L937" s="13">
        <v>0.34900999999999999</v>
      </c>
      <c r="M937" s="13">
        <v>0.37279000000000001</v>
      </c>
      <c r="N937" s="13">
        <v>0.39250000000000002</v>
      </c>
      <c r="O937" s="13">
        <v>0.43268000000000001</v>
      </c>
      <c r="P937" s="13">
        <v>0.48925000000000002</v>
      </c>
    </row>
    <row r="938" spans="1:16" x14ac:dyDescent="0.3">
      <c r="A938" s="67" t="s">
        <v>2719</v>
      </c>
      <c r="B938" s="67" t="s">
        <v>2720</v>
      </c>
      <c r="C938" s="69">
        <v>3423575</v>
      </c>
      <c r="D938" s="13"/>
      <c r="E938" s="13">
        <v>7.2069999999999995E-2</v>
      </c>
      <c r="F938" s="13">
        <v>6.4670000000000005E-2</v>
      </c>
      <c r="G938" s="13">
        <v>4.0349999999999997E-2</v>
      </c>
      <c r="H938" s="13">
        <v>3.7400000000000003E-2</v>
      </c>
      <c r="I938" s="13">
        <v>3.1640000000000001E-2</v>
      </c>
      <c r="J938" s="13">
        <v>1.7229999999999999E-2</v>
      </c>
      <c r="K938" s="13">
        <v>1.8669999999999999E-2</v>
      </c>
      <c r="L938" s="13">
        <v>1.9120000000000002E-2</v>
      </c>
      <c r="M938" s="13">
        <v>2.1350000000000001E-2</v>
      </c>
      <c r="N938" s="13">
        <v>1.9400000000000001E-2</v>
      </c>
      <c r="O938" s="13">
        <v>1.421E-2</v>
      </c>
      <c r="P938" s="13">
        <v>2.316E-2</v>
      </c>
    </row>
    <row r="939" spans="1:16" x14ac:dyDescent="0.3">
      <c r="A939" s="67" t="s">
        <v>5288</v>
      </c>
      <c r="B939" s="67" t="s">
        <v>5289</v>
      </c>
      <c r="C939" s="69">
        <v>3406071</v>
      </c>
      <c r="D939" s="13"/>
      <c r="E939" s="13"/>
      <c r="F939" s="13"/>
      <c r="G939" s="13">
        <v>1.3400300000000001</v>
      </c>
      <c r="H939" s="13"/>
      <c r="I939" s="13"/>
      <c r="J939" s="13"/>
      <c r="K939" s="13"/>
      <c r="L939" s="13"/>
      <c r="M939" s="13">
        <v>1.15893</v>
      </c>
      <c r="N939" s="13"/>
      <c r="O939" s="13"/>
      <c r="P939" s="13"/>
    </row>
    <row r="940" spans="1:16" x14ac:dyDescent="0.3">
      <c r="A940" s="67" t="s">
        <v>2204</v>
      </c>
      <c r="B940" s="67" t="s">
        <v>2205</v>
      </c>
      <c r="C940" s="69">
        <v>3404512</v>
      </c>
      <c r="D940" s="13">
        <v>0.26277</v>
      </c>
      <c r="E940" s="13">
        <v>0.28605999999999998</v>
      </c>
      <c r="F940" s="13">
        <v>0.25596999999999998</v>
      </c>
      <c r="G940" s="13">
        <v>0.25167</v>
      </c>
      <c r="H940" s="13">
        <v>0.25599</v>
      </c>
      <c r="I940" s="13">
        <v>0.20967</v>
      </c>
      <c r="J940" s="13">
        <v>0.21331</v>
      </c>
      <c r="K940" s="13">
        <v>0.24224000000000001</v>
      </c>
      <c r="L940" s="13">
        <v>0.24815000000000001</v>
      </c>
      <c r="M940" s="13">
        <v>0.27556000000000003</v>
      </c>
      <c r="N940" s="13">
        <v>0.28699999999999998</v>
      </c>
      <c r="O940" s="13">
        <v>0.32279999999999998</v>
      </c>
      <c r="P940" s="13">
        <v>0.35405999999999999</v>
      </c>
    </row>
    <row r="941" spans="1:16" x14ac:dyDescent="0.3">
      <c r="A941" s="67" t="s">
        <v>2155</v>
      </c>
      <c r="B941" s="67" t="s">
        <v>2156</v>
      </c>
      <c r="C941" s="69">
        <v>3397013</v>
      </c>
      <c r="D941" s="13">
        <v>0.42404999999999998</v>
      </c>
      <c r="E941" s="13">
        <v>0.44440000000000002</v>
      </c>
      <c r="F941" s="13">
        <v>0.38651000000000002</v>
      </c>
      <c r="G941" s="13">
        <v>0.40708</v>
      </c>
      <c r="H941" s="13">
        <v>0.39027000000000001</v>
      </c>
      <c r="I941" s="13">
        <v>0.31852999999999998</v>
      </c>
      <c r="J941" s="13">
        <v>0.31291000000000002</v>
      </c>
      <c r="K941" s="13">
        <v>0.35988999999999999</v>
      </c>
      <c r="L941" s="13">
        <v>0.39359</v>
      </c>
      <c r="M941" s="13">
        <v>0.42860999999999999</v>
      </c>
      <c r="N941" s="13">
        <v>0.41539999999999999</v>
      </c>
      <c r="O941" s="13">
        <v>0.46590999999999999</v>
      </c>
      <c r="P941" s="13">
        <v>0.53144000000000002</v>
      </c>
    </row>
    <row r="942" spans="1:16" x14ac:dyDescent="0.3">
      <c r="A942" s="67" t="s">
        <v>2769</v>
      </c>
      <c r="B942" s="67" t="s">
        <v>2770</v>
      </c>
      <c r="C942" s="69">
        <v>3386017</v>
      </c>
      <c r="D942" s="13">
        <v>0.97863999999999995</v>
      </c>
      <c r="E942" s="13">
        <v>1.0442100000000001</v>
      </c>
      <c r="F942" s="13">
        <v>1.0085</v>
      </c>
      <c r="G942" s="13">
        <v>0.98828000000000005</v>
      </c>
      <c r="H942" s="13">
        <v>1.00922</v>
      </c>
      <c r="I942" s="13">
        <v>0.78037999999999996</v>
      </c>
      <c r="J942" s="13">
        <v>0.39165</v>
      </c>
      <c r="K942" s="13">
        <v>0.24318999999999999</v>
      </c>
      <c r="L942" s="13">
        <v>0.25630999999999998</v>
      </c>
      <c r="M942" s="13">
        <v>0.28538000000000002</v>
      </c>
      <c r="N942" s="13">
        <v>0.27644000000000002</v>
      </c>
      <c r="O942" s="13">
        <v>0.32449</v>
      </c>
      <c r="P942" s="13">
        <v>0.33256000000000002</v>
      </c>
    </row>
    <row r="943" spans="1:16" x14ac:dyDescent="0.3">
      <c r="A943" s="67" t="s">
        <v>5290</v>
      </c>
      <c r="B943" s="67" t="s">
        <v>2061</v>
      </c>
      <c r="C943" s="69">
        <v>3377215</v>
      </c>
      <c r="D943" s="13"/>
      <c r="E943" s="13"/>
      <c r="F943" s="13"/>
      <c r="G943" s="13"/>
      <c r="H943" s="13"/>
      <c r="I943" s="13"/>
      <c r="J943" s="13"/>
      <c r="K943" s="13"/>
      <c r="L943" s="13"/>
      <c r="M943" s="13"/>
      <c r="N943" s="13"/>
      <c r="O943" s="13"/>
      <c r="P943" s="13"/>
    </row>
    <row r="944" spans="1:16" x14ac:dyDescent="0.3">
      <c r="A944" s="67" t="s">
        <v>2114</v>
      </c>
      <c r="B944" s="67" t="s">
        <v>2115</v>
      </c>
      <c r="C944" s="69">
        <v>3327315</v>
      </c>
      <c r="D944" s="13"/>
      <c r="E944" s="13">
        <v>0.22301000000000001</v>
      </c>
      <c r="F944" s="13">
        <v>0.20594000000000001</v>
      </c>
      <c r="G944" s="13">
        <v>0.19980000000000001</v>
      </c>
      <c r="H944" s="13">
        <v>0.20266999999999999</v>
      </c>
      <c r="I944" s="13">
        <v>0.16674</v>
      </c>
      <c r="J944" s="13">
        <v>0.16325000000000001</v>
      </c>
      <c r="K944" s="13">
        <v>0.18579000000000001</v>
      </c>
      <c r="L944" s="13">
        <v>0.19667000000000001</v>
      </c>
      <c r="M944" s="13">
        <v>0.21421000000000001</v>
      </c>
      <c r="N944" s="13">
        <v>0.22555</v>
      </c>
      <c r="O944" s="13">
        <v>0.25078</v>
      </c>
      <c r="P944" s="13">
        <v>0.26469999999999999</v>
      </c>
    </row>
    <row r="945" spans="1:16" x14ac:dyDescent="0.3">
      <c r="A945" s="67" t="s">
        <v>2068</v>
      </c>
      <c r="B945" s="67" t="s">
        <v>2069</v>
      </c>
      <c r="C945" s="69">
        <v>3323943</v>
      </c>
      <c r="D945" s="13"/>
      <c r="E945" s="13"/>
      <c r="F945" s="13"/>
      <c r="G945" s="13"/>
      <c r="H945" s="13"/>
      <c r="I945" s="13"/>
      <c r="J945" s="13"/>
      <c r="K945" s="13"/>
      <c r="L945" s="13"/>
      <c r="M945" s="13"/>
      <c r="N945" s="13"/>
      <c r="O945" s="13"/>
      <c r="P945" s="13"/>
    </row>
    <row r="946" spans="1:16" x14ac:dyDescent="0.3">
      <c r="A946" s="67" t="s">
        <v>2003</v>
      </c>
      <c r="B946" s="67" t="s">
        <v>2004</v>
      </c>
      <c r="C946" s="69">
        <v>3318879</v>
      </c>
      <c r="D946" s="13">
        <v>3.9753699999999998</v>
      </c>
      <c r="E946" s="13">
        <v>4.1325700000000003</v>
      </c>
      <c r="F946" s="13">
        <v>3.8570099999999998</v>
      </c>
      <c r="G946" s="13">
        <v>3.7850899999999998</v>
      </c>
      <c r="H946" s="13">
        <v>4.0234699999999997</v>
      </c>
      <c r="I946" s="13">
        <v>3.4567000000000001</v>
      </c>
      <c r="J946" s="13">
        <v>3.19095</v>
      </c>
      <c r="K946" s="13">
        <v>3.8817200000000001</v>
      </c>
      <c r="L946" s="13">
        <v>4.1806299999999998</v>
      </c>
      <c r="M946" s="13">
        <v>4.6613499999999997</v>
      </c>
      <c r="N946" s="13">
        <v>4.9400000000000004</v>
      </c>
      <c r="O946" s="13">
        <v>5.1688700000000001</v>
      </c>
      <c r="P946" s="13">
        <v>7.0145900000000001</v>
      </c>
    </row>
    <row r="947" spans="1:16" x14ac:dyDescent="0.3">
      <c r="A947" s="67" t="s">
        <v>1630</v>
      </c>
      <c r="B947" s="67" t="s">
        <v>1631</v>
      </c>
      <c r="C947" s="69">
        <v>3309760</v>
      </c>
      <c r="D947" s="13"/>
      <c r="E947" s="13">
        <v>0.40606999999999999</v>
      </c>
      <c r="F947" s="13">
        <v>0.37372</v>
      </c>
      <c r="G947" s="13">
        <v>0.34356999999999999</v>
      </c>
      <c r="H947" s="13">
        <v>0.28138999999999997</v>
      </c>
      <c r="I947" s="13">
        <v>0.22655</v>
      </c>
      <c r="J947" s="13">
        <v>0.22226000000000001</v>
      </c>
      <c r="K947" s="13">
        <v>0.24551000000000001</v>
      </c>
      <c r="L947" s="13">
        <v>0.26111000000000001</v>
      </c>
      <c r="M947" s="13">
        <v>0.84323999999999999</v>
      </c>
      <c r="N947" s="13">
        <v>0.86409999999999998</v>
      </c>
      <c r="O947" s="13">
        <v>0.88232999999999995</v>
      </c>
      <c r="P947" s="13">
        <v>0.94084999999999996</v>
      </c>
    </row>
    <row r="948" spans="1:16" x14ac:dyDescent="0.3">
      <c r="A948" s="67" t="s">
        <v>2070</v>
      </c>
      <c r="B948" s="67" t="s">
        <v>2071</v>
      </c>
      <c r="C948" s="69">
        <v>3302492</v>
      </c>
      <c r="D948" s="13"/>
      <c r="E948" s="13"/>
      <c r="F948" s="13"/>
      <c r="G948" s="13"/>
      <c r="H948" s="13"/>
      <c r="I948" s="13"/>
      <c r="J948" s="13"/>
      <c r="K948" s="13"/>
      <c r="L948" s="13"/>
      <c r="M948" s="13"/>
      <c r="N948" s="13"/>
      <c r="O948" s="13"/>
      <c r="P948" s="13"/>
    </row>
    <row r="949" spans="1:16" x14ac:dyDescent="0.3">
      <c r="A949" s="67" t="s">
        <v>2285</v>
      </c>
      <c r="B949" s="67" t="s">
        <v>2286</v>
      </c>
      <c r="C949" s="69">
        <v>3301421</v>
      </c>
      <c r="D949" s="13"/>
      <c r="E949" s="13"/>
      <c r="F949" s="13"/>
      <c r="G949" s="13">
        <v>0.44605</v>
      </c>
      <c r="H949" s="13">
        <v>0.47899000000000003</v>
      </c>
      <c r="I949" s="13">
        <v>0.38131999999999999</v>
      </c>
      <c r="J949" s="13">
        <v>0.38551000000000002</v>
      </c>
      <c r="K949" s="13">
        <v>0.53008</v>
      </c>
      <c r="L949" s="13">
        <v>0.28666999999999998</v>
      </c>
      <c r="M949" s="13">
        <v>0.12144000000000001</v>
      </c>
      <c r="N949" s="13">
        <v>0.25497999999999998</v>
      </c>
      <c r="O949" s="13">
        <v>0.28856999999999999</v>
      </c>
      <c r="P949" s="13">
        <v>0.3402</v>
      </c>
    </row>
    <row r="950" spans="1:16" x14ac:dyDescent="0.3">
      <c r="A950" s="67" t="s">
        <v>4823</v>
      </c>
      <c r="B950" s="67" t="s">
        <v>4824</v>
      </c>
      <c r="C950" s="69">
        <v>3297353</v>
      </c>
      <c r="D950" s="13"/>
      <c r="E950" s="13"/>
      <c r="F950" s="13"/>
      <c r="G950" s="13">
        <v>3.8698700000000001</v>
      </c>
      <c r="H950" s="13"/>
      <c r="I950" s="13"/>
      <c r="J950" s="13"/>
      <c r="K950" s="13"/>
      <c r="L950" s="13"/>
      <c r="M950" s="13">
        <v>3.2590400000000002</v>
      </c>
      <c r="N950" s="13"/>
      <c r="O950" s="13"/>
      <c r="P950" s="13"/>
    </row>
    <row r="951" spans="1:16" x14ac:dyDescent="0.3">
      <c r="A951" s="67" t="s">
        <v>3405</v>
      </c>
      <c r="B951" s="67" t="s">
        <v>3406</v>
      </c>
      <c r="C951" s="69">
        <v>3295847</v>
      </c>
      <c r="D951" s="13"/>
      <c r="E951" s="13"/>
      <c r="F951" s="13"/>
      <c r="G951" s="13">
        <v>0.37140000000000001</v>
      </c>
      <c r="H951" s="13"/>
      <c r="I951" s="13"/>
      <c r="J951" s="13"/>
      <c r="K951" s="13"/>
      <c r="L951" s="13"/>
      <c r="M951" s="13">
        <v>0.39898</v>
      </c>
      <c r="N951" s="13"/>
      <c r="O951" s="13"/>
      <c r="P951" s="13"/>
    </row>
    <row r="952" spans="1:16" x14ac:dyDescent="0.3">
      <c r="A952" s="67" t="s">
        <v>2145</v>
      </c>
      <c r="B952" s="67" t="s">
        <v>2146</v>
      </c>
      <c r="C952" s="69">
        <v>3295642</v>
      </c>
      <c r="D952" s="13">
        <v>0.42625000000000002</v>
      </c>
      <c r="E952" s="13">
        <v>0.45917000000000002</v>
      </c>
      <c r="F952" s="13">
        <v>0.41610000000000003</v>
      </c>
      <c r="G952" s="13">
        <v>0.40816000000000002</v>
      </c>
      <c r="H952" s="13">
        <v>0.3866</v>
      </c>
      <c r="I952" s="13">
        <v>0.31302999999999997</v>
      </c>
      <c r="J952" s="13">
        <v>0.30238999999999999</v>
      </c>
      <c r="K952" s="13">
        <v>0.3569</v>
      </c>
      <c r="L952" s="13">
        <v>0.38478000000000001</v>
      </c>
      <c r="M952" s="13">
        <v>0.43317</v>
      </c>
      <c r="N952" s="13">
        <v>0.44058999999999998</v>
      </c>
      <c r="O952" s="13">
        <v>0.48742000000000002</v>
      </c>
      <c r="P952" s="13">
        <v>0.56588000000000005</v>
      </c>
    </row>
    <row r="953" spans="1:16" x14ac:dyDescent="0.3">
      <c r="A953" s="67" t="s">
        <v>2076</v>
      </c>
      <c r="B953" s="67" t="s">
        <v>2077</v>
      </c>
      <c r="C953" s="69">
        <v>3289283</v>
      </c>
      <c r="D953" s="13"/>
      <c r="E953" s="13"/>
      <c r="F953" s="13"/>
      <c r="G953" s="13"/>
      <c r="H953" s="13"/>
      <c r="I953" s="13"/>
      <c r="J953" s="13"/>
      <c r="K953" s="13"/>
      <c r="L953" s="13"/>
      <c r="M953" s="13"/>
      <c r="N953" s="13"/>
      <c r="O953" s="13"/>
      <c r="P953" s="13"/>
    </row>
    <row r="954" spans="1:16" x14ac:dyDescent="0.3">
      <c r="A954" s="67" t="s">
        <v>2100</v>
      </c>
      <c r="B954" s="67" t="s">
        <v>2101</v>
      </c>
      <c r="C954" s="69">
        <v>3284301</v>
      </c>
      <c r="D954" s="13">
        <v>0.13345000000000001</v>
      </c>
      <c r="E954" s="13">
        <v>0.14262</v>
      </c>
      <c r="F954" s="13">
        <v>0.13009999999999999</v>
      </c>
      <c r="G954" s="13">
        <v>0.12617</v>
      </c>
      <c r="H954" s="13">
        <v>0.12447999999999999</v>
      </c>
      <c r="I954" s="13">
        <v>0.10339</v>
      </c>
      <c r="J954" s="13">
        <v>0.10158</v>
      </c>
      <c r="K954" s="13">
        <v>0.11473</v>
      </c>
      <c r="L954" s="13">
        <v>0.11582000000000001</v>
      </c>
      <c r="M954" s="13">
        <v>0.13245000000000001</v>
      </c>
      <c r="N954" s="13">
        <v>0.14327000000000001</v>
      </c>
      <c r="O954" s="13">
        <v>0.15783</v>
      </c>
      <c r="P954" s="13">
        <v>0.18340999999999999</v>
      </c>
    </row>
    <row r="955" spans="1:16" x14ac:dyDescent="0.3">
      <c r="A955" s="67" t="s">
        <v>1465</v>
      </c>
      <c r="B955" s="67" t="s">
        <v>1466</v>
      </c>
      <c r="C955" s="69">
        <v>3281773</v>
      </c>
      <c r="D955" s="13">
        <v>7.7270000000000005E-2</v>
      </c>
      <c r="E955" s="13"/>
      <c r="F955" s="13"/>
      <c r="G955" s="13">
        <v>0.18113000000000001</v>
      </c>
      <c r="H955" s="13"/>
      <c r="I955" s="13"/>
      <c r="J955" s="13">
        <v>9.2299999999999993E-2</v>
      </c>
      <c r="K955" s="13"/>
      <c r="L955" s="13"/>
      <c r="M955" s="13">
        <v>0.13394</v>
      </c>
      <c r="N955" s="13"/>
      <c r="O955" s="13"/>
      <c r="P955" s="13">
        <v>0.37241000000000002</v>
      </c>
    </row>
    <row r="956" spans="1:16" x14ac:dyDescent="0.3">
      <c r="A956" s="67" t="s">
        <v>2143</v>
      </c>
      <c r="B956" s="67" t="s">
        <v>2144</v>
      </c>
      <c r="C956" s="69">
        <v>3264594</v>
      </c>
      <c r="D956" s="13">
        <v>2.88611</v>
      </c>
      <c r="E956" s="13">
        <v>3.1222400000000001</v>
      </c>
      <c r="F956" s="13">
        <v>2.90184</v>
      </c>
      <c r="G956" s="13">
        <v>2.8516699999999999</v>
      </c>
      <c r="H956" s="13">
        <v>2.8774299999999999</v>
      </c>
      <c r="I956" s="13">
        <v>2.5707300000000002</v>
      </c>
      <c r="J956" s="13">
        <v>2.44882</v>
      </c>
      <c r="K956" s="13">
        <v>2.7240500000000001</v>
      </c>
      <c r="L956" s="13">
        <v>2.8170299999999999</v>
      </c>
      <c r="M956" s="13">
        <v>3.0368599999999999</v>
      </c>
      <c r="N956" s="13">
        <v>3.0775199999999998</v>
      </c>
      <c r="O956" s="13">
        <v>3.3284600000000002</v>
      </c>
      <c r="P956" s="13">
        <v>3.6035200000000001</v>
      </c>
    </row>
    <row r="957" spans="1:16" x14ac:dyDescent="0.3">
      <c r="A957" s="67" t="s">
        <v>2525</v>
      </c>
      <c r="B957" s="67" t="s">
        <v>2526</v>
      </c>
      <c r="C957" s="69">
        <v>3258598</v>
      </c>
      <c r="D957" s="13">
        <v>0.41126000000000001</v>
      </c>
      <c r="E957" s="13">
        <v>0.45266000000000001</v>
      </c>
      <c r="F957" s="13">
        <v>0.43231999999999998</v>
      </c>
      <c r="G957" s="13">
        <v>0.43146000000000001</v>
      </c>
      <c r="H957" s="13">
        <v>0.41299999999999998</v>
      </c>
      <c r="I957" s="13">
        <v>0.34976000000000002</v>
      </c>
      <c r="J957" s="13">
        <v>0.34168999999999999</v>
      </c>
      <c r="K957" s="13">
        <v>0.38194</v>
      </c>
      <c r="L957" s="13">
        <v>0.40375</v>
      </c>
      <c r="M957" s="13">
        <v>0.42216999999999999</v>
      </c>
      <c r="N957" s="13">
        <v>0.45423000000000002</v>
      </c>
      <c r="O957" s="13">
        <v>0.49186000000000002</v>
      </c>
      <c r="P957" s="13">
        <v>0.54669000000000001</v>
      </c>
    </row>
    <row r="958" spans="1:16" x14ac:dyDescent="0.3">
      <c r="A958" s="67" t="s">
        <v>2104</v>
      </c>
      <c r="B958" s="67" t="s">
        <v>2105</v>
      </c>
      <c r="C958" s="69">
        <v>3256889</v>
      </c>
      <c r="D958" s="13"/>
      <c r="E958" s="13"/>
      <c r="F958" s="13"/>
      <c r="G958" s="13">
        <v>1.2834000000000001</v>
      </c>
      <c r="H958" s="13"/>
      <c r="I958" s="13"/>
      <c r="J958" s="13">
        <v>1.0210999999999999</v>
      </c>
      <c r="K958" s="13"/>
      <c r="L958" s="13"/>
      <c r="M958" s="13">
        <v>1.31846</v>
      </c>
      <c r="N958" s="13"/>
      <c r="O958" s="13"/>
      <c r="P958" s="13">
        <v>1.66431</v>
      </c>
    </row>
    <row r="959" spans="1:16" x14ac:dyDescent="0.3">
      <c r="A959" s="67" t="s">
        <v>1842</v>
      </c>
      <c r="B959" s="67" t="s">
        <v>1843</v>
      </c>
      <c r="C959" s="69">
        <v>3234834</v>
      </c>
      <c r="D959" s="13"/>
      <c r="E959" s="13"/>
      <c r="F959" s="13"/>
      <c r="G959" s="13">
        <v>0.14104</v>
      </c>
      <c r="H959" s="13">
        <v>0.14258999999999999</v>
      </c>
      <c r="I959" s="13">
        <v>0.11753</v>
      </c>
      <c r="J959" s="13">
        <v>0.11913</v>
      </c>
      <c r="K959" s="13">
        <v>0.14443</v>
      </c>
      <c r="L959" s="13">
        <v>0.16277</v>
      </c>
      <c r="M959" s="13">
        <v>0.18184</v>
      </c>
      <c r="N959" s="13">
        <v>0.18260000000000001</v>
      </c>
      <c r="O959" s="13">
        <v>0.19586000000000001</v>
      </c>
      <c r="P959" s="13">
        <v>0.21479000000000001</v>
      </c>
    </row>
    <row r="960" spans="1:16" x14ac:dyDescent="0.3">
      <c r="A960" s="67" t="s">
        <v>1660</v>
      </c>
      <c r="B960" s="67" t="s">
        <v>1661</v>
      </c>
      <c r="C960" s="69">
        <v>3231443</v>
      </c>
      <c r="D960" s="13"/>
      <c r="E960" s="13">
        <v>3.1221100000000002</v>
      </c>
      <c r="F960" s="13">
        <v>2.8398099999999999</v>
      </c>
      <c r="G960" s="13">
        <v>2.8991099999999999</v>
      </c>
      <c r="H960" s="13">
        <v>2.95275</v>
      </c>
      <c r="I960" s="13">
        <v>3.4520200000000001</v>
      </c>
      <c r="J960" s="13">
        <v>3.1791999999999998</v>
      </c>
      <c r="K960" s="13">
        <v>3.4235699999999998</v>
      </c>
      <c r="L960" s="13">
        <v>3.59796</v>
      </c>
      <c r="M960" s="13">
        <v>3.7547700000000002</v>
      </c>
      <c r="N960" s="13">
        <v>3.6238199999999998</v>
      </c>
      <c r="O960" s="13">
        <v>3.25766</v>
      </c>
      <c r="P960" s="13">
        <v>5.3167299999999997</v>
      </c>
    </row>
    <row r="961" spans="1:16" x14ac:dyDescent="0.3">
      <c r="A961" s="67" t="s">
        <v>2153</v>
      </c>
      <c r="B961" s="67" t="s">
        <v>2154</v>
      </c>
      <c r="C961" s="69">
        <v>3215007</v>
      </c>
      <c r="D961" s="13"/>
      <c r="E961" s="13">
        <v>0.68294999999999995</v>
      </c>
      <c r="F961" s="13">
        <v>0.62802999999999998</v>
      </c>
      <c r="G961" s="13">
        <v>0.61670999999999998</v>
      </c>
      <c r="H961" s="13">
        <v>0.65003</v>
      </c>
      <c r="I961" s="13">
        <v>0.47702</v>
      </c>
      <c r="J961" s="13">
        <v>0.50656999999999996</v>
      </c>
      <c r="K961" s="13">
        <v>0.57132000000000005</v>
      </c>
      <c r="L961" s="13">
        <v>0.60460999999999998</v>
      </c>
      <c r="M961" s="13">
        <v>0.64931000000000005</v>
      </c>
      <c r="N961" s="13">
        <v>0.68576000000000004</v>
      </c>
      <c r="O961" s="13">
        <v>0.74934000000000001</v>
      </c>
      <c r="P961" s="13">
        <v>0.82491000000000003</v>
      </c>
    </row>
    <row r="962" spans="1:16" x14ac:dyDescent="0.3">
      <c r="A962" s="67" t="s">
        <v>1591</v>
      </c>
      <c r="B962" s="67" t="s">
        <v>1592</v>
      </c>
      <c r="C962" s="69">
        <v>3207557</v>
      </c>
      <c r="D962" s="13">
        <v>0.27657999999999999</v>
      </c>
      <c r="E962" s="13"/>
      <c r="F962" s="13"/>
      <c r="G962" s="13">
        <v>0.23608000000000001</v>
      </c>
      <c r="H962" s="13"/>
      <c r="I962" s="13"/>
      <c r="J962" s="13">
        <v>9.7210000000000005E-2</v>
      </c>
      <c r="K962" s="13"/>
      <c r="L962" s="13"/>
      <c r="M962" s="13">
        <v>0.14763000000000001</v>
      </c>
      <c r="N962" s="13"/>
      <c r="O962" s="13"/>
      <c r="P962" s="13">
        <v>0.95343</v>
      </c>
    </row>
    <row r="963" spans="1:16" x14ac:dyDescent="0.3">
      <c r="A963" s="67" t="s">
        <v>4818</v>
      </c>
      <c r="B963" s="67" t="s">
        <v>4819</v>
      </c>
      <c r="C963" s="69">
        <v>3206353</v>
      </c>
      <c r="D963" s="13">
        <v>1.4075</v>
      </c>
      <c r="E963" s="13">
        <v>1.5295300000000001</v>
      </c>
      <c r="F963" s="13">
        <v>1.3896200000000001</v>
      </c>
      <c r="G963" s="13">
        <v>1.3565</v>
      </c>
      <c r="H963" s="13">
        <v>1.3562399999999999</v>
      </c>
      <c r="I963" s="13">
        <v>1.13686</v>
      </c>
      <c r="J963" s="13">
        <v>1.09354</v>
      </c>
      <c r="K963" s="13">
        <v>1.2341299999999999</v>
      </c>
      <c r="L963" s="13">
        <v>1.29159</v>
      </c>
      <c r="M963" s="13">
        <v>1.43414</v>
      </c>
      <c r="N963" s="13">
        <v>1.4362600000000001</v>
      </c>
      <c r="O963" s="13">
        <v>1.52948</v>
      </c>
      <c r="P963" s="13">
        <v>1.6641600000000001</v>
      </c>
    </row>
    <row r="964" spans="1:16" x14ac:dyDescent="0.3">
      <c r="A964" s="67" t="s">
        <v>2173</v>
      </c>
      <c r="B964" s="67" t="s">
        <v>2174</v>
      </c>
      <c r="C964" s="69">
        <v>3170906</v>
      </c>
      <c r="D964" s="13">
        <v>0.12645999999999999</v>
      </c>
      <c r="E964" s="13">
        <v>0.13366</v>
      </c>
      <c r="F964" s="13">
        <v>0.1198</v>
      </c>
      <c r="G964" s="13">
        <v>0.11814</v>
      </c>
      <c r="H964" s="13">
        <v>0.12222</v>
      </c>
      <c r="I964" s="13">
        <v>9.357E-2</v>
      </c>
      <c r="J964" s="13">
        <v>0.10301</v>
      </c>
      <c r="K964" s="13">
        <v>0.11376</v>
      </c>
      <c r="L964" s="13">
        <v>0.12576000000000001</v>
      </c>
      <c r="M964" s="13">
        <v>0.13854</v>
      </c>
      <c r="N964" s="13">
        <v>0.14335999999999999</v>
      </c>
      <c r="O964" s="13">
        <v>0.1754</v>
      </c>
      <c r="P964" s="13">
        <v>0.16719000000000001</v>
      </c>
    </row>
    <row r="965" spans="1:16" x14ac:dyDescent="0.3">
      <c r="A965" s="67" t="s">
        <v>4817</v>
      </c>
      <c r="B965" s="67" t="s">
        <v>2214</v>
      </c>
      <c r="C965" s="69">
        <v>3159167</v>
      </c>
      <c r="D965" s="13"/>
      <c r="E965" s="13"/>
      <c r="F965" s="13"/>
      <c r="G965" s="13">
        <v>0.37846000000000002</v>
      </c>
      <c r="H965" s="13"/>
      <c r="I965" s="13"/>
      <c r="J965" s="13">
        <v>0.28793000000000002</v>
      </c>
      <c r="K965" s="13"/>
      <c r="L965" s="13"/>
      <c r="M965" s="13">
        <v>0.39955000000000002</v>
      </c>
      <c r="N965" s="13"/>
      <c r="O965" s="13"/>
      <c r="P965" s="13">
        <v>0.53530999999999995</v>
      </c>
    </row>
    <row r="966" spans="1:16" x14ac:dyDescent="0.3">
      <c r="A966" s="67" t="s">
        <v>3013</v>
      </c>
      <c r="B966" s="67" t="s">
        <v>3014</v>
      </c>
      <c r="C966" s="69">
        <v>3136742</v>
      </c>
      <c r="D966" s="13"/>
      <c r="E966" s="13"/>
      <c r="F966" s="13">
        <v>0.14191000000000001</v>
      </c>
      <c r="G966" s="13">
        <v>0.13722999999999999</v>
      </c>
      <c r="H966" s="13">
        <v>0.13836999999999999</v>
      </c>
      <c r="I966" s="13">
        <v>0.11876</v>
      </c>
      <c r="J966" s="13">
        <v>0.11453000000000001</v>
      </c>
      <c r="K966" s="13">
        <v>0.12945000000000001</v>
      </c>
      <c r="L966" s="13">
        <v>7.4120000000000005E-2</v>
      </c>
      <c r="M966" s="13">
        <v>3.0980000000000001E-2</v>
      </c>
      <c r="N966" s="13">
        <v>3.1969999999999998E-2</v>
      </c>
      <c r="O966" s="13">
        <v>3.5060000000000001E-2</v>
      </c>
      <c r="P966" s="13">
        <v>4.0349999999999997E-2</v>
      </c>
    </row>
    <row r="967" spans="1:16" x14ac:dyDescent="0.3">
      <c r="A967" s="67" t="s">
        <v>1860</v>
      </c>
      <c r="B967" s="67" t="s">
        <v>1861</v>
      </c>
      <c r="C967" s="69">
        <v>3114866</v>
      </c>
      <c r="D967" s="13"/>
      <c r="E967" s="13"/>
      <c r="F967" s="13"/>
      <c r="G967" s="13">
        <v>0.47943999999999998</v>
      </c>
      <c r="H967" s="13">
        <v>0.48458000000000001</v>
      </c>
      <c r="I967" s="13">
        <v>0.42660999999999999</v>
      </c>
      <c r="J967" s="13">
        <v>0.43175000000000002</v>
      </c>
      <c r="K967" s="13">
        <v>0.54895000000000005</v>
      </c>
      <c r="L967" s="13">
        <v>0.62322999999999995</v>
      </c>
      <c r="M967" s="13">
        <v>0.64698999999999995</v>
      </c>
      <c r="N967" s="13">
        <v>0.65393000000000001</v>
      </c>
      <c r="O967" s="13">
        <v>0.71567999999999998</v>
      </c>
      <c r="P967" s="13">
        <v>0.81762999999999997</v>
      </c>
    </row>
    <row r="968" spans="1:16" x14ac:dyDescent="0.3">
      <c r="A968" s="67" t="s">
        <v>2029</v>
      </c>
      <c r="B968" s="67" t="s">
        <v>2030</v>
      </c>
      <c r="C968" s="69">
        <v>3088266</v>
      </c>
      <c r="D968" s="13"/>
      <c r="E968" s="13">
        <v>1.0449900000000001</v>
      </c>
      <c r="F968" s="13">
        <v>0.94642000000000004</v>
      </c>
      <c r="G968" s="13">
        <v>0.94428999999999996</v>
      </c>
      <c r="H968" s="13">
        <v>0.96894000000000002</v>
      </c>
      <c r="I968" s="13">
        <v>0.75512999999999997</v>
      </c>
      <c r="J968" s="13">
        <v>0.74707999999999997</v>
      </c>
      <c r="K968" s="13">
        <v>0.82594999999999996</v>
      </c>
      <c r="L968" s="13">
        <v>0.85609999999999997</v>
      </c>
      <c r="M968" s="13">
        <v>0.94164999999999999</v>
      </c>
      <c r="N968" s="13">
        <v>0.95506000000000002</v>
      </c>
      <c r="O968" s="13">
        <v>1.0835399999999999</v>
      </c>
      <c r="P968" s="13">
        <v>1.07622</v>
      </c>
    </row>
    <row r="969" spans="1:16" x14ac:dyDescent="0.3">
      <c r="A969" s="67" t="s">
        <v>2752</v>
      </c>
      <c r="B969" s="67" t="s">
        <v>2753</v>
      </c>
      <c r="C969" s="69">
        <v>3085600</v>
      </c>
      <c r="D969" s="13">
        <v>1.1527499999999999</v>
      </c>
      <c r="E969" s="13">
        <v>1.23665</v>
      </c>
      <c r="F969" s="13">
        <v>1.3662300000000001</v>
      </c>
      <c r="G969" s="13">
        <v>1.32806</v>
      </c>
      <c r="H969" s="13">
        <v>1.3663700000000001</v>
      </c>
      <c r="I969" s="13">
        <v>1.0536099999999999</v>
      </c>
      <c r="J969" s="13">
        <v>0.47497</v>
      </c>
      <c r="K969" s="13">
        <v>0.31706000000000001</v>
      </c>
      <c r="L969" s="13">
        <v>0.33751999999999999</v>
      </c>
      <c r="M969" s="13">
        <v>0.37639</v>
      </c>
      <c r="N969" s="13">
        <v>0.36449999999999999</v>
      </c>
      <c r="O969" s="13">
        <v>0.43089</v>
      </c>
      <c r="P969" s="13">
        <v>0.44879999999999998</v>
      </c>
    </row>
    <row r="970" spans="1:16" x14ac:dyDescent="0.3">
      <c r="A970" s="67" t="s">
        <v>1886</v>
      </c>
      <c r="B970" s="67" t="s">
        <v>1887</v>
      </c>
      <c r="C970" s="69">
        <v>3079476</v>
      </c>
      <c r="D970" s="13"/>
      <c r="E970" s="13"/>
      <c r="F970" s="13"/>
      <c r="G970" s="13">
        <v>0.89456999999999998</v>
      </c>
      <c r="H970" s="13">
        <v>0.91251000000000004</v>
      </c>
      <c r="I970" s="13">
        <v>0.75214000000000003</v>
      </c>
      <c r="J970" s="13">
        <v>0.80488000000000004</v>
      </c>
      <c r="K970" s="13">
        <v>0.89473000000000003</v>
      </c>
      <c r="L970" s="13">
        <v>0.94501999999999997</v>
      </c>
      <c r="M970" s="13">
        <v>1.0389699999999999</v>
      </c>
      <c r="N970" s="13">
        <v>1.0653699999999999</v>
      </c>
      <c r="O970" s="13">
        <v>1.1886699999999999</v>
      </c>
      <c r="P970" s="13">
        <v>1.2554700000000001</v>
      </c>
    </row>
    <row r="971" spans="1:16" x14ac:dyDescent="0.3">
      <c r="A971" s="67" t="s">
        <v>5578</v>
      </c>
      <c r="B971" s="67" t="s">
        <v>5579</v>
      </c>
      <c r="C971" s="69">
        <v>3075956</v>
      </c>
      <c r="D971" s="13"/>
      <c r="E971" s="13"/>
      <c r="F971" s="13"/>
      <c r="G971" s="13">
        <v>0.24084</v>
      </c>
      <c r="H971" s="13">
        <v>0.27359</v>
      </c>
      <c r="I971" s="13">
        <v>0.21736</v>
      </c>
      <c r="J971" s="13">
        <v>0.20674999999999999</v>
      </c>
      <c r="K971" s="13">
        <v>0.25078</v>
      </c>
      <c r="L971" s="13">
        <v>0.27989999999999998</v>
      </c>
      <c r="M971" s="13">
        <v>0.28932000000000002</v>
      </c>
      <c r="N971" s="13">
        <v>0.25303999999999999</v>
      </c>
      <c r="O971" s="13">
        <v>0.21926000000000001</v>
      </c>
      <c r="P971" s="13">
        <v>0.32897999999999999</v>
      </c>
    </row>
    <row r="972" spans="1:16" x14ac:dyDescent="0.3">
      <c r="A972" s="67" t="s">
        <v>2086</v>
      </c>
      <c r="B972" s="67" t="s">
        <v>2087</v>
      </c>
      <c r="C972" s="69">
        <v>3067868</v>
      </c>
      <c r="D972" s="13"/>
      <c r="E972" s="13">
        <v>2.3839600000000001</v>
      </c>
      <c r="F972" s="13">
        <v>2.2531699999999999</v>
      </c>
      <c r="G972" s="13">
        <v>2.1826099999999999</v>
      </c>
      <c r="H972" s="13">
        <v>2.25488</v>
      </c>
      <c r="I972" s="13">
        <v>1.9347799999999999</v>
      </c>
      <c r="J972" s="13">
        <v>1.9407000000000001</v>
      </c>
      <c r="K972" s="13">
        <v>2.11972</v>
      </c>
      <c r="L972" s="13">
        <v>2.22275</v>
      </c>
      <c r="M972" s="13">
        <v>2.4117899999999999</v>
      </c>
      <c r="N972" s="13">
        <v>2.46001</v>
      </c>
      <c r="O972" s="13">
        <v>2.7298100000000001</v>
      </c>
      <c r="P972" s="13">
        <v>2.9414899999999999</v>
      </c>
    </row>
    <row r="973" spans="1:16" x14ac:dyDescent="0.3">
      <c r="A973" s="67" t="s">
        <v>2117</v>
      </c>
      <c r="B973" s="67" t="s">
        <v>2118</v>
      </c>
      <c r="C973" s="69">
        <v>3055170</v>
      </c>
      <c r="D973" s="13"/>
      <c r="E973" s="13"/>
      <c r="F973" s="13"/>
      <c r="G973" s="13"/>
      <c r="H973" s="13"/>
      <c r="I973" s="13"/>
      <c r="J973" s="13"/>
      <c r="K973" s="13"/>
      <c r="L973" s="13"/>
      <c r="M973" s="13"/>
      <c r="N973" s="13"/>
      <c r="O973" s="13"/>
      <c r="P973" s="13"/>
    </row>
    <row r="974" spans="1:16" x14ac:dyDescent="0.3">
      <c r="A974" s="67" t="s">
        <v>2053</v>
      </c>
      <c r="B974" s="67" t="s">
        <v>2054</v>
      </c>
      <c r="C974" s="69">
        <v>3046870</v>
      </c>
      <c r="D974" s="13">
        <v>0.76351000000000002</v>
      </c>
      <c r="E974" s="13">
        <v>0.77451000000000003</v>
      </c>
      <c r="F974" s="13">
        <v>0.70626</v>
      </c>
      <c r="G974" s="13">
        <v>0.73202999999999996</v>
      </c>
      <c r="H974" s="13">
        <v>0.77842999999999996</v>
      </c>
      <c r="I974" s="13">
        <v>0.77739999999999998</v>
      </c>
      <c r="J974" s="13">
        <v>0.85824</v>
      </c>
      <c r="K974" s="13">
        <v>0.95240999999999998</v>
      </c>
      <c r="L974" s="13">
        <v>0.995</v>
      </c>
      <c r="M974" s="13">
        <v>0.94769000000000003</v>
      </c>
      <c r="N974" s="13">
        <v>0.96838000000000002</v>
      </c>
      <c r="O974" s="13">
        <v>1.0592999999999999</v>
      </c>
      <c r="P974" s="13">
        <v>1.2081299999999999</v>
      </c>
    </row>
    <row r="975" spans="1:16" x14ac:dyDescent="0.3">
      <c r="A975" s="67" t="s">
        <v>2088</v>
      </c>
      <c r="B975" s="67" t="s">
        <v>2089</v>
      </c>
      <c r="C975" s="69">
        <v>3041252</v>
      </c>
      <c r="D975" s="13">
        <v>0.41103000000000001</v>
      </c>
      <c r="E975" s="13"/>
      <c r="F975" s="13"/>
      <c r="G975" s="13">
        <v>0.39905000000000002</v>
      </c>
      <c r="H975" s="13"/>
      <c r="I975" s="13"/>
      <c r="J975" s="13">
        <v>0.32308999999999999</v>
      </c>
      <c r="K975" s="13"/>
      <c r="L975" s="13"/>
      <c r="M975" s="13">
        <v>0.41820000000000002</v>
      </c>
      <c r="N975" s="13"/>
      <c r="O975" s="13"/>
      <c r="P975" s="13">
        <v>0.53115999999999997</v>
      </c>
    </row>
    <row r="976" spans="1:16" x14ac:dyDescent="0.3">
      <c r="A976" s="67" t="s">
        <v>2299</v>
      </c>
      <c r="B976" s="67" t="s">
        <v>2300</v>
      </c>
      <c r="C976" s="69">
        <v>3038335</v>
      </c>
      <c r="D976" s="13"/>
      <c r="E976" s="13">
        <v>0.13369</v>
      </c>
      <c r="F976" s="13">
        <v>0.12753</v>
      </c>
      <c r="G976" s="13">
        <v>0.11738</v>
      </c>
      <c r="H976" s="13">
        <v>0.12501000000000001</v>
      </c>
      <c r="I976" s="13">
        <v>9.4E-2</v>
      </c>
      <c r="J976" s="13">
        <v>9.7519999999999996E-2</v>
      </c>
      <c r="K976" s="13">
        <v>0.11146</v>
      </c>
      <c r="L976" s="13">
        <v>0.12231</v>
      </c>
      <c r="M976" s="13">
        <v>0.13863</v>
      </c>
      <c r="N976" s="13">
        <v>0.13374</v>
      </c>
      <c r="O976" s="13">
        <v>0.15038000000000001</v>
      </c>
      <c r="P976" s="13">
        <v>0.16699</v>
      </c>
    </row>
    <row r="977" spans="1:16" x14ac:dyDescent="0.3">
      <c r="A977" s="67" t="s">
        <v>2550</v>
      </c>
      <c r="B977" s="67" t="s">
        <v>2551</v>
      </c>
      <c r="C977" s="69">
        <v>3037602</v>
      </c>
      <c r="D977" s="13"/>
      <c r="E977" s="13"/>
      <c r="F977" s="13">
        <v>0.55745</v>
      </c>
      <c r="G977" s="13">
        <v>0.55803000000000003</v>
      </c>
      <c r="H977" s="13">
        <v>0.57589000000000001</v>
      </c>
      <c r="I977" s="13">
        <v>0.47387000000000001</v>
      </c>
      <c r="J977" s="13">
        <v>0.45956000000000002</v>
      </c>
      <c r="K977" s="13">
        <v>0.43251000000000001</v>
      </c>
      <c r="L977" s="13">
        <v>0.39568999999999999</v>
      </c>
      <c r="M977" s="13">
        <v>0.37572</v>
      </c>
      <c r="N977" s="13">
        <v>0.36360999999999999</v>
      </c>
      <c r="O977" s="13">
        <v>0.34165000000000001</v>
      </c>
      <c r="P977" s="13">
        <v>0.32527</v>
      </c>
    </row>
    <row r="978" spans="1:16" x14ac:dyDescent="0.3">
      <c r="A978" s="67" t="s">
        <v>4873</v>
      </c>
      <c r="B978" s="67" t="s">
        <v>4874</v>
      </c>
      <c r="C978" s="69">
        <v>3032026</v>
      </c>
      <c r="D978" s="13"/>
      <c r="E978" s="13"/>
      <c r="F978" s="13"/>
      <c r="G978" s="13"/>
      <c r="H978" s="13">
        <v>0.14271</v>
      </c>
      <c r="I978" s="13"/>
      <c r="J978" s="13"/>
      <c r="K978" s="13">
        <v>1.9349999999999999E-2</v>
      </c>
      <c r="L978" s="13"/>
      <c r="M978" s="13"/>
      <c r="N978" s="13">
        <v>8.9800000000000001E-3</v>
      </c>
      <c r="O978" s="13"/>
      <c r="P978" s="13"/>
    </row>
    <row r="979" spans="1:16" x14ac:dyDescent="0.3">
      <c r="A979" s="67" t="s">
        <v>2255</v>
      </c>
      <c r="B979" s="67" t="s">
        <v>2256</v>
      </c>
      <c r="C979" s="69">
        <v>3018440</v>
      </c>
      <c r="D979" s="13"/>
      <c r="E979" s="13">
        <v>0.14269999999999999</v>
      </c>
      <c r="F979" s="13">
        <v>0.13813</v>
      </c>
      <c r="G979" s="13">
        <v>0.12728999999999999</v>
      </c>
      <c r="H979" s="13">
        <v>0.13163</v>
      </c>
      <c r="I979" s="13">
        <v>0.11226</v>
      </c>
      <c r="J979" s="13">
        <v>0.10002999999999999</v>
      </c>
      <c r="K979" s="13">
        <v>0.11353000000000001</v>
      </c>
      <c r="L979" s="13">
        <v>0.12114999999999999</v>
      </c>
      <c r="M979" s="13">
        <v>0.14216000000000001</v>
      </c>
      <c r="N979" s="13">
        <v>0.14634</v>
      </c>
      <c r="O979" s="13">
        <v>0.16708000000000001</v>
      </c>
      <c r="P979" s="13">
        <v>0.19414000000000001</v>
      </c>
    </row>
    <row r="980" spans="1:16" x14ac:dyDescent="0.3">
      <c r="A980" s="67" t="s">
        <v>1926</v>
      </c>
      <c r="B980" s="67" t="s">
        <v>1927</v>
      </c>
      <c r="C980" s="69">
        <v>3007938</v>
      </c>
      <c r="D980" s="13"/>
      <c r="E980" s="13"/>
      <c r="F980" s="13"/>
      <c r="G980" s="13">
        <v>1.48861</v>
      </c>
      <c r="H980" s="13">
        <v>1.5253000000000001</v>
      </c>
      <c r="I980" s="13">
        <v>1.18441</v>
      </c>
      <c r="J980" s="13">
        <v>1.2159599999999999</v>
      </c>
      <c r="K980" s="13">
        <v>1.3105800000000001</v>
      </c>
      <c r="L980" s="13">
        <v>1.3785400000000001</v>
      </c>
      <c r="M980" s="13">
        <v>1.50021</v>
      </c>
      <c r="N980" s="13">
        <v>1.51207</v>
      </c>
      <c r="O980" s="13">
        <v>1.71556</v>
      </c>
      <c r="P980" s="13">
        <v>1.9056900000000001</v>
      </c>
    </row>
    <row r="981" spans="1:16" x14ac:dyDescent="0.3">
      <c r="A981" s="67" t="s">
        <v>2110</v>
      </c>
      <c r="B981" s="67" t="s">
        <v>2111</v>
      </c>
      <c r="C981" s="69">
        <v>3007827</v>
      </c>
      <c r="D981" s="13"/>
      <c r="E981" s="13"/>
      <c r="F981" s="13"/>
      <c r="G981" s="13">
        <v>0.36035</v>
      </c>
      <c r="H981" s="13">
        <v>0.37745000000000001</v>
      </c>
      <c r="I981" s="13">
        <v>0.32362000000000002</v>
      </c>
      <c r="J981" s="13">
        <v>0.32496000000000003</v>
      </c>
      <c r="K981" s="13">
        <v>0.35465999999999998</v>
      </c>
      <c r="L981" s="13">
        <v>0.38083</v>
      </c>
      <c r="M981" s="13">
        <v>0.39855000000000002</v>
      </c>
      <c r="N981" s="13">
        <v>0.43298999999999999</v>
      </c>
      <c r="O981" s="13">
        <v>0.44341000000000003</v>
      </c>
      <c r="P981" s="13">
        <v>0.50473000000000001</v>
      </c>
    </row>
    <row r="982" spans="1:16" x14ac:dyDescent="0.3">
      <c r="A982" s="67" t="s">
        <v>2082</v>
      </c>
      <c r="B982" s="67" t="s">
        <v>2083</v>
      </c>
      <c r="C982" s="69">
        <v>2998355</v>
      </c>
      <c r="D982" s="13">
        <v>2.96102</v>
      </c>
      <c r="E982" s="13">
        <v>3.2124799999999998</v>
      </c>
      <c r="F982" s="13">
        <v>3.1861700000000002</v>
      </c>
      <c r="G982" s="13">
        <v>3.0525199999999999</v>
      </c>
      <c r="H982" s="13">
        <v>3.2554099999999999</v>
      </c>
      <c r="I982" s="13">
        <v>2.84321</v>
      </c>
      <c r="J982" s="13">
        <v>2.8790499999999999</v>
      </c>
      <c r="K982" s="13">
        <v>3.12575</v>
      </c>
      <c r="L982" s="13">
        <v>3.2652899999999998</v>
      </c>
      <c r="M982" s="13">
        <v>3.5287999999999999</v>
      </c>
      <c r="N982" s="13">
        <v>3.4270100000000001</v>
      </c>
      <c r="O982" s="13">
        <v>3.7736200000000002</v>
      </c>
      <c r="P982" s="13">
        <v>3.1428199999999999</v>
      </c>
    </row>
    <row r="983" spans="1:16" x14ac:dyDescent="0.3">
      <c r="A983" s="67" t="s">
        <v>4583</v>
      </c>
      <c r="B983" s="67" t="s">
        <v>4584</v>
      </c>
      <c r="C983" s="69">
        <v>2978644</v>
      </c>
      <c r="D983" s="13"/>
      <c r="E983" s="13"/>
      <c r="F983" s="13"/>
      <c r="G983" s="13">
        <v>0.20108000000000001</v>
      </c>
      <c r="H983" s="13"/>
      <c r="I983" s="13"/>
      <c r="J983" s="13">
        <v>0.15670000000000001</v>
      </c>
      <c r="K983" s="13"/>
      <c r="L983" s="13"/>
      <c r="M983" s="13">
        <v>0.22256999999999999</v>
      </c>
      <c r="N983" s="13"/>
      <c r="O983" s="13"/>
      <c r="P983" s="13">
        <v>1.583E-2</v>
      </c>
    </row>
    <row r="984" spans="1:16" x14ac:dyDescent="0.3">
      <c r="A984" s="67" t="s">
        <v>2025</v>
      </c>
      <c r="B984" s="67" t="s">
        <v>2026</v>
      </c>
      <c r="C984" s="69">
        <v>2971438</v>
      </c>
      <c r="D984" s="13"/>
      <c r="E984" s="13"/>
      <c r="F984" s="13"/>
      <c r="G984" s="13">
        <v>0.10754</v>
      </c>
      <c r="H984" s="13">
        <v>0.11395</v>
      </c>
      <c r="I984" s="13">
        <v>8.7340000000000001E-2</v>
      </c>
      <c r="J984" s="13">
        <v>8.9609999999999995E-2</v>
      </c>
      <c r="K984" s="13">
        <v>0.10104</v>
      </c>
      <c r="L984" s="13">
        <v>0.10856</v>
      </c>
      <c r="M984" s="13">
        <v>0.12237000000000001</v>
      </c>
      <c r="N984" s="13">
        <v>0.12343</v>
      </c>
      <c r="O984" s="13">
        <v>0.13779</v>
      </c>
      <c r="P984" s="13">
        <v>0.15284</v>
      </c>
    </row>
    <row r="985" spans="1:16" x14ac:dyDescent="0.3">
      <c r="A985" s="67" t="s">
        <v>2137</v>
      </c>
      <c r="B985" s="67" t="s">
        <v>2138</v>
      </c>
      <c r="C985" s="69">
        <v>2965957</v>
      </c>
      <c r="D985" s="13"/>
      <c r="E985" s="13"/>
      <c r="F985" s="13"/>
      <c r="G985" s="13"/>
      <c r="H985" s="13"/>
      <c r="I985" s="13"/>
      <c r="J985" s="13"/>
      <c r="K985" s="13"/>
      <c r="L985" s="13"/>
      <c r="M985" s="13"/>
      <c r="N985" s="13"/>
      <c r="O985" s="13"/>
      <c r="P985" s="13"/>
    </row>
    <row r="986" spans="1:16" x14ac:dyDescent="0.3">
      <c r="A986" s="67" t="s">
        <v>2249</v>
      </c>
      <c r="B986" s="67" t="s">
        <v>2250</v>
      </c>
      <c r="C986" s="69">
        <v>2942917</v>
      </c>
      <c r="D986" s="13"/>
      <c r="E986" s="13">
        <v>0.11395</v>
      </c>
      <c r="F986" s="13">
        <v>0.1026</v>
      </c>
      <c r="G986" s="13">
        <v>9.9440000000000001E-2</v>
      </c>
      <c r="H986" s="13">
        <v>9.9610000000000004E-2</v>
      </c>
      <c r="I986" s="13">
        <v>7.8450000000000006E-2</v>
      </c>
      <c r="J986" s="13">
        <v>7.5020000000000003E-2</v>
      </c>
      <c r="K986" s="13">
        <v>8.5239999999999996E-2</v>
      </c>
      <c r="L986" s="13">
        <v>9.9349999999999994E-2</v>
      </c>
      <c r="M986" s="13">
        <v>0.1081</v>
      </c>
      <c r="N986" s="13">
        <v>0.10972</v>
      </c>
      <c r="O986" s="13">
        <v>0.12421</v>
      </c>
      <c r="P986" s="13">
        <v>0.11833</v>
      </c>
    </row>
    <row r="987" spans="1:16" x14ac:dyDescent="0.3">
      <c r="A987" s="67" t="s">
        <v>2121</v>
      </c>
      <c r="B987" s="67" t="s">
        <v>2122</v>
      </c>
      <c r="C987" s="69">
        <v>2918739</v>
      </c>
      <c r="D987" s="13"/>
      <c r="E987" s="13"/>
      <c r="F987" s="13"/>
      <c r="G987" s="13">
        <v>1.58646</v>
      </c>
      <c r="H987" s="13">
        <v>1.55297</v>
      </c>
      <c r="I987" s="13">
        <v>1.3877699999999999</v>
      </c>
      <c r="J987" s="13">
        <v>1.0648599999999999</v>
      </c>
      <c r="K987" s="13">
        <v>1.1692800000000001</v>
      </c>
      <c r="L987" s="13">
        <v>1.2130000000000001</v>
      </c>
      <c r="M987" s="13">
        <v>1.3148500000000001</v>
      </c>
      <c r="N987" s="13">
        <v>1.36947</v>
      </c>
      <c r="O987" s="13"/>
      <c r="P987" s="13">
        <v>2.2306900000000001</v>
      </c>
    </row>
    <row r="988" spans="1:16" x14ac:dyDescent="0.3">
      <c r="A988" s="67" t="s">
        <v>2147</v>
      </c>
      <c r="B988" s="67" t="s">
        <v>2148</v>
      </c>
      <c r="C988" s="69">
        <v>2913720</v>
      </c>
      <c r="D988" s="13"/>
      <c r="E988" s="13"/>
      <c r="F988" s="13"/>
      <c r="G988" s="13"/>
      <c r="H988" s="13"/>
      <c r="I988" s="13"/>
      <c r="J988" s="13"/>
      <c r="K988" s="13"/>
      <c r="L988" s="13"/>
      <c r="M988" s="13"/>
      <c r="N988" s="13"/>
      <c r="O988" s="13"/>
      <c r="P988" s="13"/>
    </row>
    <row r="989" spans="1:16" x14ac:dyDescent="0.3">
      <c r="A989" s="67" t="s">
        <v>2151</v>
      </c>
      <c r="B989" s="67" t="s">
        <v>2152</v>
      </c>
      <c r="C989" s="69">
        <v>2902642</v>
      </c>
      <c r="D989" s="13"/>
      <c r="E989" s="13"/>
      <c r="F989" s="13"/>
      <c r="G989" s="13"/>
      <c r="H989" s="13"/>
      <c r="I989" s="13"/>
      <c r="J989" s="13"/>
      <c r="K989" s="13"/>
      <c r="L989" s="13"/>
      <c r="M989" s="13"/>
      <c r="N989" s="13"/>
      <c r="O989" s="13"/>
      <c r="P989" s="13"/>
    </row>
    <row r="990" spans="1:16" x14ac:dyDescent="0.3">
      <c r="A990" s="67" t="s">
        <v>2273</v>
      </c>
      <c r="B990" s="67" t="s">
        <v>2274</v>
      </c>
      <c r="C990" s="69">
        <v>2899424</v>
      </c>
      <c r="D990" s="13"/>
      <c r="E990" s="13"/>
      <c r="F990" s="13"/>
      <c r="G990" s="13">
        <v>0.14632000000000001</v>
      </c>
      <c r="H990" s="13"/>
      <c r="I990" s="13"/>
      <c r="J990" s="13">
        <v>0.12864999999999999</v>
      </c>
      <c r="K990" s="13"/>
      <c r="L990" s="13"/>
      <c r="M990" s="13">
        <v>0.12135</v>
      </c>
      <c r="N990" s="13"/>
      <c r="O990" s="13"/>
      <c r="P990" s="13">
        <v>0.15286</v>
      </c>
    </row>
    <row r="991" spans="1:16" x14ac:dyDescent="0.3">
      <c r="A991" s="67" t="s">
        <v>2297</v>
      </c>
      <c r="B991" s="67" t="s">
        <v>2298</v>
      </c>
      <c r="C991" s="69">
        <v>2888900</v>
      </c>
      <c r="D991" s="13"/>
      <c r="E991" s="13">
        <v>3.0260199999999999</v>
      </c>
      <c r="F991" s="13">
        <v>2.99248</v>
      </c>
      <c r="G991" s="13">
        <v>2.9070299999999998</v>
      </c>
      <c r="H991" s="13">
        <v>2.98786</v>
      </c>
      <c r="I991" s="13">
        <v>2.5042300000000002</v>
      </c>
      <c r="J991" s="13"/>
      <c r="K991" s="13">
        <v>2.7754599999999998</v>
      </c>
      <c r="L991" s="13"/>
      <c r="M991" s="13">
        <v>3.1210800000000001</v>
      </c>
      <c r="N991" s="13">
        <v>3.1951800000000001</v>
      </c>
      <c r="O991" s="13">
        <v>3.4321199999999998</v>
      </c>
      <c r="P991" s="13">
        <v>4.1083800000000004</v>
      </c>
    </row>
    <row r="992" spans="1:16" x14ac:dyDescent="0.3">
      <c r="A992" s="67" t="s">
        <v>2817</v>
      </c>
      <c r="B992" s="67" t="s">
        <v>2818</v>
      </c>
      <c r="C992" s="69">
        <v>2884814</v>
      </c>
      <c r="D992" s="13"/>
      <c r="E992" s="13"/>
      <c r="F992" s="13"/>
      <c r="G992" s="13">
        <v>1.6617999999999999</v>
      </c>
      <c r="H992" s="13"/>
      <c r="I992" s="13"/>
      <c r="J992" s="13">
        <v>1.04671</v>
      </c>
      <c r="K992" s="13"/>
      <c r="L992" s="13"/>
      <c r="M992" s="13">
        <v>0.87087000000000003</v>
      </c>
      <c r="N992" s="13"/>
      <c r="O992" s="13"/>
      <c r="P992" s="13">
        <v>0.47582000000000002</v>
      </c>
    </row>
    <row r="993" spans="1:16" x14ac:dyDescent="0.3">
      <c r="A993" s="67" t="s">
        <v>2127</v>
      </c>
      <c r="B993" s="67" t="s">
        <v>2128</v>
      </c>
      <c r="C993" s="69">
        <v>2874528</v>
      </c>
      <c r="D993" s="13">
        <v>0.59314999999999996</v>
      </c>
      <c r="E993" s="13">
        <v>0.67308000000000001</v>
      </c>
      <c r="F993" s="13">
        <v>0.62448999999999999</v>
      </c>
      <c r="G993" s="13">
        <v>0.61019999999999996</v>
      </c>
      <c r="H993" s="13">
        <v>0.60116000000000003</v>
      </c>
      <c r="I993" s="13">
        <v>0.50371999999999995</v>
      </c>
      <c r="J993" s="13">
        <v>0.49029</v>
      </c>
      <c r="K993" s="13">
        <v>0.54540999999999995</v>
      </c>
      <c r="L993" s="13">
        <v>0.5766</v>
      </c>
      <c r="M993" s="13">
        <v>0.61795</v>
      </c>
      <c r="N993" s="13">
        <v>0.63941999999999999</v>
      </c>
      <c r="O993" s="13">
        <v>0.70269000000000004</v>
      </c>
      <c r="P993" s="13">
        <v>0.78386999999999996</v>
      </c>
    </row>
    <row r="994" spans="1:16" x14ac:dyDescent="0.3">
      <c r="A994" s="67" t="s">
        <v>2267</v>
      </c>
      <c r="B994" s="67" t="s">
        <v>2268</v>
      </c>
      <c r="C994" s="69">
        <v>2866124</v>
      </c>
      <c r="D994" s="13"/>
      <c r="E994" s="13">
        <v>1.28227</v>
      </c>
      <c r="F994" s="13">
        <v>1.1936500000000001</v>
      </c>
      <c r="G994" s="13">
        <v>1.1369899999999999</v>
      </c>
      <c r="H994" s="13">
        <v>1.1434800000000001</v>
      </c>
      <c r="I994" s="13">
        <v>0.79688999999999999</v>
      </c>
      <c r="J994" s="13">
        <v>0.75687000000000004</v>
      </c>
      <c r="K994" s="13">
        <v>0.84833000000000003</v>
      </c>
      <c r="L994" s="13">
        <v>0.87507999999999997</v>
      </c>
      <c r="M994" s="13">
        <v>0.96014999999999995</v>
      </c>
      <c r="N994" s="13">
        <v>0.99938000000000005</v>
      </c>
      <c r="O994" s="13">
        <v>1.1242300000000001</v>
      </c>
      <c r="P994" s="13">
        <v>1.23441</v>
      </c>
    </row>
    <row r="995" spans="1:16" x14ac:dyDescent="0.3">
      <c r="A995" s="67" t="s">
        <v>1938</v>
      </c>
      <c r="B995" s="67" t="s">
        <v>1939</v>
      </c>
      <c r="C995" s="69">
        <v>2846886</v>
      </c>
      <c r="D995" s="13"/>
      <c r="E995" s="13"/>
      <c r="F995" s="13"/>
      <c r="G995" s="13">
        <v>4.3116599999999998</v>
      </c>
      <c r="H995" s="13">
        <v>4.4090699999999998</v>
      </c>
      <c r="I995" s="13">
        <v>3.7843599999999999</v>
      </c>
      <c r="J995" s="13">
        <v>3.3091900000000001</v>
      </c>
      <c r="K995" s="13">
        <v>3.6299899999999998</v>
      </c>
      <c r="L995" s="13">
        <v>3.6857199999999999</v>
      </c>
      <c r="M995" s="13">
        <v>3.8522500000000002</v>
      </c>
      <c r="N995" s="13">
        <v>3.9353699999999998</v>
      </c>
      <c r="O995" s="13">
        <v>4.0690200000000001</v>
      </c>
      <c r="P995" s="13">
        <v>4.4956300000000002</v>
      </c>
    </row>
    <row r="996" spans="1:16" x14ac:dyDescent="0.3">
      <c r="A996" s="67" t="s">
        <v>1956</v>
      </c>
      <c r="B996" s="67" t="s">
        <v>1957</v>
      </c>
      <c r="C996" s="69">
        <v>2838260</v>
      </c>
      <c r="D996" s="13"/>
      <c r="E996" s="13"/>
      <c r="F996" s="13"/>
      <c r="G996" s="13">
        <v>0.75631999999999999</v>
      </c>
      <c r="H996" s="13">
        <v>0.76131000000000004</v>
      </c>
      <c r="I996" s="13">
        <v>0.66002000000000005</v>
      </c>
      <c r="J996" s="13">
        <v>0.62465999999999999</v>
      </c>
      <c r="K996" s="13">
        <v>0.71635000000000004</v>
      </c>
      <c r="L996" s="13">
        <v>0.74519000000000002</v>
      </c>
      <c r="M996" s="13">
        <v>0.81874999999999998</v>
      </c>
      <c r="N996" s="13">
        <v>0.85921999999999998</v>
      </c>
      <c r="O996" s="13">
        <v>0.97070000000000001</v>
      </c>
      <c r="P996" s="13">
        <v>1.0804199999999999</v>
      </c>
    </row>
    <row r="997" spans="1:16" x14ac:dyDescent="0.3">
      <c r="A997" s="67" t="s">
        <v>2161</v>
      </c>
      <c r="B997" s="67" t="s">
        <v>2162</v>
      </c>
      <c r="C997" s="69">
        <v>2837154</v>
      </c>
      <c r="D997" s="13"/>
      <c r="E997" s="13"/>
      <c r="F997" s="13"/>
      <c r="G997" s="13"/>
      <c r="H997" s="13"/>
      <c r="I997" s="13"/>
      <c r="J997" s="13"/>
      <c r="K997" s="13"/>
      <c r="L997" s="13"/>
      <c r="M997" s="13"/>
      <c r="N997" s="13"/>
      <c r="O997" s="13"/>
      <c r="P997" s="13"/>
    </row>
    <row r="998" spans="1:16" x14ac:dyDescent="0.3">
      <c r="A998" s="67" t="s">
        <v>1395</v>
      </c>
      <c r="B998" s="67" t="s">
        <v>1396</v>
      </c>
      <c r="C998" s="69">
        <v>2825928</v>
      </c>
      <c r="D998" s="13"/>
      <c r="E998" s="13">
        <v>0.58572000000000002</v>
      </c>
      <c r="F998" s="13">
        <v>0.49553000000000003</v>
      </c>
      <c r="G998" s="13">
        <v>0.47082000000000002</v>
      </c>
      <c r="H998" s="13">
        <v>0.47699000000000003</v>
      </c>
      <c r="I998" s="13">
        <v>0.43826999999999999</v>
      </c>
      <c r="J998" s="13">
        <v>0.78005000000000002</v>
      </c>
      <c r="K998" s="13">
        <v>1.15587</v>
      </c>
      <c r="L998" s="13">
        <v>1.3327</v>
      </c>
      <c r="M998" s="13">
        <v>1.47855</v>
      </c>
      <c r="N998" s="13">
        <v>1.56958</v>
      </c>
      <c r="O998" s="13">
        <v>1.7691300000000001</v>
      </c>
      <c r="P998" s="13">
        <v>2.2808899999999999</v>
      </c>
    </row>
    <row r="999" spans="1:16" x14ac:dyDescent="0.3">
      <c r="A999" s="67" t="s">
        <v>1636</v>
      </c>
      <c r="B999" s="67" t="s">
        <v>1637</v>
      </c>
      <c r="C999" s="69">
        <v>2823909</v>
      </c>
      <c r="D999" s="13"/>
      <c r="E999" s="13"/>
      <c r="F999" s="13"/>
      <c r="G999" s="13">
        <v>0.18301999999999999</v>
      </c>
      <c r="H999" s="13"/>
      <c r="I999" s="13"/>
      <c r="J999" s="13">
        <v>0.14682000000000001</v>
      </c>
      <c r="K999" s="13"/>
      <c r="L999" s="13"/>
      <c r="M999" s="13">
        <v>0.19217000000000001</v>
      </c>
      <c r="N999" s="13"/>
      <c r="O999" s="13"/>
      <c r="P999" s="13">
        <v>0.63002999999999998</v>
      </c>
    </row>
    <row r="1000" spans="1:16" x14ac:dyDescent="0.3">
      <c r="A1000" s="67" t="s">
        <v>2414</v>
      </c>
      <c r="B1000" s="67" t="s">
        <v>2415</v>
      </c>
      <c r="C1000" s="69">
        <v>2823152</v>
      </c>
      <c r="D1000" s="13">
        <v>1.5269299999999999</v>
      </c>
      <c r="E1000" s="13">
        <v>1.6090599999999999</v>
      </c>
      <c r="F1000" s="13">
        <v>1.4931700000000001</v>
      </c>
      <c r="G1000" s="13">
        <v>1.44859</v>
      </c>
      <c r="H1000" s="13">
        <v>1.3816200000000001</v>
      </c>
      <c r="I1000" s="13">
        <v>0.86553000000000002</v>
      </c>
      <c r="J1000" s="13">
        <v>0.85453999999999997</v>
      </c>
      <c r="K1000" s="13">
        <v>0.96048999999999995</v>
      </c>
      <c r="L1000" s="13">
        <v>1.0349299999999999</v>
      </c>
      <c r="M1000" s="13">
        <v>1.12812</v>
      </c>
      <c r="N1000" s="13">
        <v>1.1519699999999999</v>
      </c>
      <c r="O1000" s="13">
        <v>1.23925</v>
      </c>
      <c r="P1000" s="13">
        <v>1.76898</v>
      </c>
    </row>
    <row r="1001" spans="1:16" x14ac:dyDescent="0.3">
      <c r="A1001" s="67" t="s">
        <v>5291</v>
      </c>
      <c r="B1001" s="67" t="s">
        <v>2081</v>
      </c>
      <c r="C1001" s="69">
        <v>2818765</v>
      </c>
      <c r="D1001" s="13">
        <v>0.66854000000000002</v>
      </c>
      <c r="E1001" s="13">
        <v>0.73033999999999999</v>
      </c>
      <c r="F1001" s="13">
        <v>0.67337999999999998</v>
      </c>
      <c r="G1001" s="13">
        <v>0.64929000000000003</v>
      </c>
      <c r="H1001" s="13">
        <v>0.64873999999999998</v>
      </c>
      <c r="I1001" s="13">
        <v>0.55845</v>
      </c>
      <c r="J1001" s="13">
        <v>0.52576000000000001</v>
      </c>
      <c r="K1001" s="13">
        <v>0.59513000000000005</v>
      </c>
      <c r="L1001" s="13">
        <v>0.62585999999999997</v>
      </c>
      <c r="M1001" s="13">
        <v>0.69077999999999995</v>
      </c>
      <c r="N1001" s="13">
        <v>0.72538999999999998</v>
      </c>
      <c r="O1001" s="13">
        <v>0.81172</v>
      </c>
      <c r="P1001" s="13">
        <v>0.89388000000000001</v>
      </c>
    </row>
    <row r="1002" spans="1:16" x14ac:dyDescent="0.3">
      <c r="A1002" s="67" t="s">
        <v>5580</v>
      </c>
      <c r="B1002" s="67" t="s">
        <v>5581</v>
      </c>
      <c r="C1002" s="69">
        <v>2816794</v>
      </c>
      <c r="D1002" s="13"/>
      <c r="E1002" s="13"/>
      <c r="F1002" s="13"/>
      <c r="G1002" s="13">
        <v>0.12103</v>
      </c>
      <c r="H1002" s="13"/>
      <c r="I1002" s="13"/>
      <c r="J1002" s="13">
        <v>9.2319999999999999E-2</v>
      </c>
      <c r="K1002" s="13"/>
      <c r="L1002" s="13"/>
      <c r="M1002" s="13">
        <v>0.12134</v>
      </c>
      <c r="N1002" s="13"/>
      <c r="O1002" s="13"/>
      <c r="P1002" s="13">
        <v>0.15085999999999999</v>
      </c>
    </row>
    <row r="1003" spans="1:16" x14ac:dyDescent="0.3">
      <c r="A1003" s="67" t="s">
        <v>1988</v>
      </c>
      <c r="B1003" s="67" t="s">
        <v>1989</v>
      </c>
      <c r="C1003" s="69">
        <v>2811144</v>
      </c>
      <c r="D1003" s="13"/>
      <c r="E1003" s="13"/>
      <c r="F1003" s="13"/>
      <c r="G1003" s="13">
        <v>7.0959999999999995E-2</v>
      </c>
      <c r="H1003" s="13"/>
      <c r="I1003" s="13"/>
      <c r="J1003" s="13">
        <v>5.5759999999999997E-2</v>
      </c>
      <c r="K1003" s="13"/>
      <c r="L1003" s="13"/>
      <c r="M1003" s="13"/>
      <c r="N1003" s="13"/>
      <c r="O1003" s="13"/>
      <c r="P1003" s="13">
        <v>9.5600000000000004E-2</v>
      </c>
    </row>
    <row r="1004" spans="1:16" x14ac:dyDescent="0.3">
      <c r="A1004" s="67" t="s">
        <v>2169</v>
      </c>
      <c r="B1004" s="67" t="s">
        <v>2170</v>
      </c>
      <c r="C1004" s="69">
        <v>2808822</v>
      </c>
      <c r="D1004" s="13"/>
      <c r="E1004" s="13"/>
      <c r="F1004" s="13"/>
      <c r="G1004" s="13"/>
      <c r="H1004" s="13"/>
      <c r="I1004" s="13"/>
      <c r="J1004" s="13"/>
      <c r="K1004" s="13"/>
      <c r="L1004" s="13"/>
      <c r="M1004" s="13"/>
      <c r="N1004" s="13"/>
      <c r="O1004" s="13"/>
      <c r="P1004" s="13"/>
    </row>
    <row r="1005" spans="1:16" x14ac:dyDescent="0.3">
      <c r="A1005" s="67" t="s">
        <v>2200</v>
      </c>
      <c r="B1005" s="67" t="s">
        <v>2201</v>
      </c>
      <c r="C1005" s="69">
        <v>2793554</v>
      </c>
      <c r="D1005" s="13"/>
      <c r="E1005" s="13">
        <v>0.28552</v>
      </c>
      <c r="F1005" s="13">
        <v>0.26896999999999999</v>
      </c>
      <c r="G1005" s="13">
        <v>0.25921</v>
      </c>
      <c r="H1005" s="13">
        <v>0.24704000000000001</v>
      </c>
      <c r="I1005" s="13"/>
      <c r="J1005" s="13">
        <v>0.21704000000000001</v>
      </c>
      <c r="K1005" s="13">
        <v>0.24657999999999999</v>
      </c>
      <c r="L1005" s="13">
        <v>0.25969999999999999</v>
      </c>
      <c r="M1005" s="13">
        <v>0.29862</v>
      </c>
      <c r="N1005" s="13">
        <v>0.32341999999999999</v>
      </c>
      <c r="O1005" s="13">
        <v>0.35371000000000002</v>
      </c>
      <c r="P1005" s="13">
        <v>0.35796</v>
      </c>
    </row>
    <row r="1006" spans="1:16" x14ac:dyDescent="0.3">
      <c r="A1006" s="67" t="s">
        <v>2181</v>
      </c>
      <c r="B1006" s="67" t="s">
        <v>2182</v>
      </c>
      <c r="C1006" s="69">
        <v>2779641</v>
      </c>
      <c r="D1006" s="13"/>
      <c r="E1006" s="13"/>
      <c r="F1006" s="13"/>
      <c r="G1006" s="13"/>
      <c r="H1006" s="13"/>
      <c r="I1006" s="13"/>
      <c r="J1006" s="13"/>
      <c r="K1006" s="13"/>
      <c r="L1006" s="13"/>
      <c r="M1006" s="13"/>
      <c r="N1006" s="13"/>
      <c r="O1006" s="13"/>
      <c r="P1006" s="13"/>
    </row>
    <row r="1007" spans="1:16" x14ac:dyDescent="0.3">
      <c r="A1007" s="67" t="s">
        <v>2388</v>
      </c>
      <c r="B1007" s="67" t="s">
        <v>2389</v>
      </c>
      <c r="C1007" s="69">
        <v>2768640</v>
      </c>
      <c r="D1007" s="13">
        <v>0.13092000000000001</v>
      </c>
      <c r="E1007" s="13">
        <v>0.13732</v>
      </c>
      <c r="F1007" s="13">
        <v>0.12862000000000001</v>
      </c>
      <c r="G1007" s="13">
        <v>0.12121</v>
      </c>
      <c r="H1007" s="13"/>
      <c r="I1007" s="13">
        <v>0.10524</v>
      </c>
      <c r="J1007" s="13">
        <v>0.10474</v>
      </c>
      <c r="K1007" s="13">
        <v>0.11421000000000001</v>
      </c>
      <c r="L1007" s="13">
        <v>0.11839</v>
      </c>
      <c r="M1007" s="13">
        <v>0.13175999999999999</v>
      </c>
      <c r="N1007" s="13">
        <v>0.13803000000000001</v>
      </c>
      <c r="O1007" s="13">
        <v>0.14685999999999999</v>
      </c>
      <c r="P1007" s="13">
        <v>0.18873000000000001</v>
      </c>
    </row>
    <row r="1008" spans="1:16" x14ac:dyDescent="0.3">
      <c r="A1008" s="67" t="s">
        <v>4822</v>
      </c>
      <c r="B1008" s="67" t="s">
        <v>2185</v>
      </c>
      <c r="C1008" s="69">
        <v>2763714</v>
      </c>
      <c r="D1008" s="13"/>
      <c r="E1008" s="13"/>
      <c r="F1008" s="13"/>
      <c r="G1008" s="13"/>
      <c r="H1008" s="13"/>
      <c r="I1008" s="13"/>
      <c r="J1008" s="13"/>
      <c r="K1008" s="13"/>
      <c r="L1008" s="13"/>
      <c r="M1008" s="13"/>
      <c r="N1008" s="13"/>
      <c r="O1008" s="13"/>
      <c r="P1008" s="13"/>
    </row>
    <row r="1009" spans="1:16" x14ac:dyDescent="0.3">
      <c r="A1009" s="67" t="s">
        <v>2371</v>
      </c>
      <c r="B1009" s="67" t="s">
        <v>2372</v>
      </c>
      <c r="C1009" s="69">
        <v>2761022</v>
      </c>
      <c r="D1009" s="13"/>
      <c r="E1009" s="13">
        <v>0.40311999999999998</v>
      </c>
      <c r="F1009" s="13">
        <v>0.37103999999999998</v>
      </c>
      <c r="G1009" s="13">
        <v>0.36429</v>
      </c>
      <c r="H1009" s="13">
        <v>0.37031999999999998</v>
      </c>
      <c r="I1009" s="13">
        <v>0.29601</v>
      </c>
      <c r="J1009" s="13">
        <v>0.29394999999999999</v>
      </c>
      <c r="K1009" s="13">
        <v>0.32280999999999999</v>
      </c>
      <c r="L1009" s="13">
        <v>0.3402</v>
      </c>
      <c r="M1009" s="13">
        <v>0.37054999999999999</v>
      </c>
      <c r="N1009" s="13">
        <v>0.32673000000000002</v>
      </c>
      <c r="O1009" s="13">
        <v>0.37008999999999997</v>
      </c>
      <c r="P1009" s="13">
        <v>0.41041</v>
      </c>
    </row>
    <row r="1010" spans="1:16" x14ac:dyDescent="0.3">
      <c r="A1010" s="67" t="s">
        <v>2263</v>
      </c>
      <c r="B1010" s="67" t="s">
        <v>2264</v>
      </c>
      <c r="C1010" s="69">
        <v>2756885</v>
      </c>
      <c r="D1010" s="13"/>
      <c r="E1010" s="13">
        <v>0.13353000000000001</v>
      </c>
      <c r="F1010" s="13">
        <v>0.12069000000000001</v>
      </c>
      <c r="G1010" s="13">
        <v>0.11418</v>
      </c>
      <c r="H1010" s="13">
        <v>0.11842999999999999</v>
      </c>
      <c r="I1010" s="13">
        <v>9.5799999999999996E-2</v>
      </c>
      <c r="J1010" s="13">
        <v>9.4509999999999997E-2</v>
      </c>
      <c r="K1010" s="13">
        <v>0.10893</v>
      </c>
      <c r="L1010" s="13">
        <v>0.10879999999999999</v>
      </c>
      <c r="M1010" s="13">
        <v>0.11963</v>
      </c>
      <c r="N1010" s="13">
        <v>0.12867000000000001</v>
      </c>
      <c r="O1010" s="13">
        <v>0.13578999999999999</v>
      </c>
      <c r="P1010" s="13">
        <v>0.14835999999999999</v>
      </c>
    </row>
    <row r="1011" spans="1:16" x14ac:dyDescent="0.3">
      <c r="A1011" s="67" t="s">
        <v>2315</v>
      </c>
      <c r="B1011" s="67" t="s">
        <v>2316</v>
      </c>
      <c r="C1011" s="69">
        <v>2753103</v>
      </c>
      <c r="D1011" s="13"/>
      <c r="E1011" s="13">
        <v>0.14438000000000001</v>
      </c>
      <c r="F1011" s="13">
        <v>0.13507</v>
      </c>
      <c r="G1011" s="13">
        <v>0.13389999999999999</v>
      </c>
      <c r="H1011" s="13">
        <v>0.13938</v>
      </c>
      <c r="I1011" s="13">
        <v>0.10345</v>
      </c>
      <c r="J1011" s="13">
        <v>0.10338</v>
      </c>
      <c r="K1011" s="13">
        <v>0.1166</v>
      </c>
      <c r="L1011" s="13">
        <v>0.12681000000000001</v>
      </c>
      <c r="M1011" s="13">
        <v>0.14066999999999999</v>
      </c>
      <c r="N1011" s="13">
        <v>0.14201</v>
      </c>
      <c r="O1011" s="13">
        <v>0.15836</v>
      </c>
      <c r="P1011" s="13">
        <v>0.18246000000000001</v>
      </c>
    </row>
    <row r="1012" spans="1:16" x14ac:dyDescent="0.3">
      <c r="A1012" s="67" t="s">
        <v>2149</v>
      </c>
      <c r="B1012" s="67" t="s">
        <v>2150</v>
      </c>
      <c r="C1012" s="69">
        <v>2743577</v>
      </c>
      <c r="D1012" s="13"/>
      <c r="E1012" s="13">
        <v>0.72953000000000001</v>
      </c>
      <c r="F1012" s="13">
        <v>0.67251000000000005</v>
      </c>
      <c r="G1012" s="13">
        <v>0.64505999999999997</v>
      </c>
      <c r="H1012" s="13">
        <v>0.65344000000000002</v>
      </c>
      <c r="I1012" s="13">
        <v>0.55737000000000003</v>
      </c>
      <c r="J1012" s="13">
        <v>0.53198000000000001</v>
      </c>
      <c r="K1012" s="13">
        <v>0.60333999999999999</v>
      </c>
      <c r="L1012" s="13">
        <v>0.625</v>
      </c>
      <c r="M1012" s="13">
        <v>0.69245000000000001</v>
      </c>
      <c r="N1012" s="13">
        <v>0.72307999999999995</v>
      </c>
      <c r="O1012" s="13">
        <v>0.81054000000000004</v>
      </c>
      <c r="P1012" s="13">
        <v>0.89315</v>
      </c>
    </row>
    <row r="1013" spans="1:16" x14ac:dyDescent="0.3">
      <c r="A1013" s="67" t="s">
        <v>2291</v>
      </c>
      <c r="B1013" s="67" t="s">
        <v>2292</v>
      </c>
      <c r="C1013" s="69">
        <v>2740834</v>
      </c>
      <c r="D1013" s="13">
        <v>0.40361000000000002</v>
      </c>
      <c r="E1013" s="13"/>
      <c r="F1013" s="13"/>
      <c r="G1013" s="13">
        <v>0.38634000000000002</v>
      </c>
      <c r="H1013" s="13"/>
      <c r="I1013" s="13"/>
      <c r="J1013" s="13">
        <v>0.29487000000000002</v>
      </c>
      <c r="K1013" s="13"/>
      <c r="L1013" s="13"/>
      <c r="M1013" s="13">
        <v>0.38530999999999999</v>
      </c>
      <c r="N1013" s="13"/>
      <c r="O1013" s="13"/>
      <c r="P1013" s="13">
        <v>0.48642999999999997</v>
      </c>
    </row>
    <row r="1014" spans="1:16" x14ac:dyDescent="0.3">
      <c r="A1014" s="67" t="s">
        <v>2737</v>
      </c>
      <c r="B1014" s="67" t="s">
        <v>2738</v>
      </c>
      <c r="C1014" s="69">
        <v>2740261</v>
      </c>
      <c r="D1014" s="13">
        <v>1.5362199999999999</v>
      </c>
      <c r="E1014" s="13">
        <v>1.6275500000000001</v>
      </c>
      <c r="F1014" s="13">
        <v>1.5322199999999999</v>
      </c>
      <c r="G1014" s="13">
        <v>1.5030699999999999</v>
      </c>
      <c r="H1014" s="13">
        <v>1.4291100000000001</v>
      </c>
      <c r="I1014" s="13">
        <v>0.86234999999999995</v>
      </c>
      <c r="J1014" s="13">
        <v>0.85651999999999995</v>
      </c>
      <c r="K1014" s="13">
        <v>0.91386999999999996</v>
      </c>
      <c r="L1014" s="13">
        <v>0.90022000000000002</v>
      </c>
      <c r="M1014" s="13">
        <v>0.92186000000000001</v>
      </c>
      <c r="N1014" s="13">
        <v>0.93650999999999995</v>
      </c>
      <c r="O1014" s="13">
        <v>1.0329699999999999</v>
      </c>
      <c r="P1014" s="13">
        <v>1.35225</v>
      </c>
    </row>
    <row r="1015" spans="1:16" x14ac:dyDescent="0.3">
      <c r="A1015" s="67" t="s">
        <v>1775</v>
      </c>
      <c r="B1015" s="67" t="s">
        <v>1776</v>
      </c>
      <c r="C1015" s="69">
        <v>2733885</v>
      </c>
      <c r="D1015" s="13"/>
      <c r="E1015" s="13">
        <v>2.8254899999999998</v>
      </c>
      <c r="F1015" s="13">
        <v>2.60717</v>
      </c>
      <c r="G1015" s="13">
        <v>2.5222799999999999</v>
      </c>
      <c r="H1015" s="13">
        <v>2.5293299999999999</v>
      </c>
      <c r="I1015" s="13">
        <v>1.87008</v>
      </c>
      <c r="J1015" s="13">
        <v>1.7688200000000001</v>
      </c>
      <c r="K1015" s="13">
        <v>1.8402099999999999</v>
      </c>
      <c r="L1015" s="13">
        <v>1.9658500000000001</v>
      </c>
      <c r="M1015" s="13">
        <v>2.1389100000000001</v>
      </c>
      <c r="N1015" s="13">
        <v>2.6285099999999999</v>
      </c>
      <c r="O1015" s="13">
        <v>3.1281300000000001</v>
      </c>
      <c r="P1015" s="13">
        <v>3.46129</v>
      </c>
    </row>
    <row r="1016" spans="1:16" x14ac:dyDescent="0.3">
      <c r="A1016" s="67" t="s">
        <v>5292</v>
      </c>
      <c r="B1016" s="67" t="s">
        <v>5293</v>
      </c>
      <c r="C1016" s="69">
        <v>2733002</v>
      </c>
      <c r="D1016" s="13"/>
      <c r="E1016" s="13">
        <v>0.35876999999999998</v>
      </c>
      <c r="F1016" s="13">
        <v>0.32723000000000002</v>
      </c>
      <c r="G1016" s="13">
        <v>0.14316000000000001</v>
      </c>
      <c r="H1016" s="13"/>
      <c r="I1016" s="13">
        <v>8.8220000000000007E-2</v>
      </c>
      <c r="J1016" s="13">
        <v>0.10773000000000001</v>
      </c>
      <c r="K1016" s="13">
        <v>0.12288</v>
      </c>
      <c r="L1016" s="13">
        <v>0.12695999999999999</v>
      </c>
      <c r="M1016" s="13">
        <v>0.14630000000000001</v>
      </c>
      <c r="N1016" s="13">
        <v>3.3640000000000003E-2</v>
      </c>
      <c r="O1016" s="13">
        <v>3.6020000000000003E-2</v>
      </c>
      <c r="P1016" s="13">
        <v>0.12179</v>
      </c>
    </row>
    <row r="1017" spans="1:16" x14ac:dyDescent="0.3">
      <c r="A1017" s="67" t="s">
        <v>2192</v>
      </c>
      <c r="B1017" s="67" t="s">
        <v>2193</v>
      </c>
      <c r="C1017" s="69">
        <v>2732018</v>
      </c>
      <c r="D1017" s="13"/>
      <c r="E1017" s="13"/>
      <c r="F1017" s="13"/>
      <c r="G1017" s="13"/>
      <c r="H1017" s="13"/>
      <c r="I1017" s="13"/>
      <c r="J1017" s="13"/>
      <c r="K1017" s="13"/>
      <c r="L1017" s="13"/>
      <c r="M1017" s="13"/>
      <c r="N1017" s="13"/>
      <c r="O1017" s="13"/>
      <c r="P1017" s="13"/>
    </row>
    <row r="1018" spans="1:16" x14ac:dyDescent="0.3">
      <c r="A1018" s="67" t="s">
        <v>2335</v>
      </c>
      <c r="B1018" s="67" t="s">
        <v>2336</v>
      </c>
      <c r="C1018" s="69">
        <v>2720258</v>
      </c>
      <c r="D1018" s="13">
        <v>3.8565299999999998</v>
      </c>
      <c r="E1018" s="13">
        <v>4.1220999999999997</v>
      </c>
      <c r="F1018" s="13">
        <v>4.2913899999999998</v>
      </c>
      <c r="G1018" s="13">
        <v>4.2851299999999997</v>
      </c>
      <c r="H1018" s="13">
        <v>4.2624399999999998</v>
      </c>
      <c r="I1018" s="13">
        <v>3.9777999999999998</v>
      </c>
      <c r="J1018" s="13">
        <v>3.7846799999999998</v>
      </c>
      <c r="K1018" s="13">
        <v>3.8312599999999999</v>
      </c>
      <c r="L1018" s="13">
        <v>3.9090199999999999</v>
      </c>
      <c r="M1018" s="13">
        <v>4.0606799999999996</v>
      </c>
      <c r="N1018" s="13">
        <v>4.0537799999999997</v>
      </c>
      <c r="O1018" s="13">
        <v>4.3871700000000002</v>
      </c>
      <c r="P1018" s="13">
        <v>5.31006</v>
      </c>
    </row>
    <row r="1019" spans="1:16" x14ac:dyDescent="0.3">
      <c r="A1019" s="67" t="s">
        <v>2179</v>
      </c>
      <c r="B1019" s="67" t="s">
        <v>2180</v>
      </c>
      <c r="C1019" s="69">
        <v>2712346</v>
      </c>
      <c r="D1019" s="13">
        <v>4.2619300000000004</v>
      </c>
      <c r="E1019" s="13">
        <v>4.6444799999999997</v>
      </c>
      <c r="F1019" s="13"/>
      <c r="G1019" s="13">
        <v>4.3898599999999997</v>
      </c>
      <c r="H1019" s="13">
        <v>4.4366000000000003</v>
      </c>
      <c r="I1019" s="13">
        <v>2.4468299999999998</v>
      </c>
      <c r="J1019" s="13">
        <v>2.4349400000000001</v>
      </c>
      <c r="K1019" s="13">
        <v>2.82158</v>
      </c>
      <c r="L1019" s="13">
        <v>2.91092</v>
      </c>
      <c r="M1019" s="13">
        <v>3.14167</v>
      </c>
      <c r="N1019" s="13">
        <v>3.2681800000000001</v>
      </c>
      <c r="O1019" s="13">
        <v>3.56467</v>
      </c>
      <c r="P1019" s="13">
        <v>4.6598199999999999</v>
      </c>
    </row>
    <row r="1020" spans="1:16" x14ac:dyDescent="0.3">
      <c r="A1020" s="67" t="s">
        <v>2245</v>
      </c>
      <c r="B1020" s="67" t="s">
        <v>2246</v>
      </c>
      <c r="C1020" s="69">
        <v>2684269</v>
      </c>
      <c r="D1020" s="13">
        <v>4.4474900000000002</v>
      </c>
      <c r="E1020" s="13">
        <v>4.9198599999999999</v>
      </c>
      <c r="F1020" s="13">
        <v>4.7259599999999997</v>
      </c>
      <c r="G1020" s="13">
        <v>4.6136999999999997</v>
      </c>
      <c r="H1020" s="13">
        <v>4.7787100000000002</v>
      </c>
      <c r="I1020" s="13">
        <v>4.0418200000000004</v>
      </c>
      <c r="J1020" s="13">
        <v>4.0012499999999998</v>
      </c>
      <c r="K1020" s="13">
        <v>4.3773099999999996</v>
      </c>
      <c r="L1020" s="13">
        <v>4.5970899999999997</v>
      </c>
      <c r="M1020" s="13">
        <v>4.9591399999999997</v>
      </c>
      <c r="N1020" s="13">
        <v>4.9395699999999998</v>
      </c>
      <c r="O1020" s="13">
        <v>5.4344400000000004</v>
      </c>
      <c r="P1020" s="13">
        <v>5.8191600000000001</v>
      </c>
    </row>
    <row r="1021" spans="1:16" x14ac:dyDescent="0.3">
      <c r="A1021" s="67" t="s">
        <v>2251</v>
      </c>
      <c r="B1021" s="67" t="s">
        <v>2252</v>
      </c>
      <c r="C1021" s="69">
        <v>2680669</v>
      </c>
      <c r="D1021" s="13"/>
      <c r="E1021" s="13"/>
      <c r="F1021" s="13"/>
      <c r="G1021" s="13">
        <v>5.568E-2</v>
      </c>
      <c r="H1021" s="13"/>
      <c r="I1021" s="13"/>
      <c r="J1021" s="13">
        <v>4.3279999999999999E-2</v>
      </c>
      <c r="K1021" s="13"/>
      <c r="L1021" s="13"/>
      <c r="M1021" s="13">
        <v>5.6030000000000003E-2</v>
      </c>
      <c r="N1021" s="13"/>
      <c r="O1021" s="13"/>
      <c r="P1021" s="13">
        <v>6.4449999999999993E-2</v>
      </c>
    </row>
    <row r="1022" spans="1:16" x14ac:dyDescent="0.3">
      <c r="A1022" s="67" t="s">
        <v>2167</v>
      </c>
      <c r="B1022" s="67" t="s">
        <v>2168</v>
      </c>
      <c r="C1022" s="69">
        <v>2675514</v>
      </c>
      <c r="D1022" s="13">
        <v>2.2709000000000001</v>
      </c>
      <c r="E1022" s="13">
        <v>2.4557500000000001</v>
      </c>
      <c r="F1022" s="13">
        <v>2.2701099999999999</v>
      </c>
      <c r="G1022" s="13">
        <v>2.2280500000000001</v>
      </c>
      <c r="H1022" s="13">
        <v>2.2885599999999999</v>
      </c>
      <c r="I1022" s="13">
        <v>2.0127199999999998</v>
      </c>
      <c r="J1022" s="13">
        <v>1.9512700000000001</v>
      </c>
      <c r="K1022" s="13"/>
      <c r="L1022" s="13">
        <v>2.2339799999999999</v>
      </c>
      <c r="M1022" s="13">
        <v>2.4433699999999998</v>
      </c>
      <c r="N1022" s="13">
        <v>2.51973</v>
      </c>
      <c r="O1022" s="13">
        <v>2.7312500000000002</v>
      </c>
      <c r="P1022" s="13">
        <v>3.05078</v>
      </c>
    </row>
    <row r="1023" spans="1:16" x14ac:dyDescent="0.3">
      <c r="A1023" s="67" t="s">
        <v>2257</v>
      </c>
      <c r="B1023" s="67" t="s">
        <v>2258</v>
      </c>
      <c r="C1023" s="69">
        <v>2664685</v>
      </c>
      <c r="D1023" s="13">
        <v>9.8710000000000006E-2</v>
      </c>
      <c r="E1023" s="13">
        <v>0.11056000000000001</v>
      </c>
      <c r="F1023" s="13">
        <v>9.9460000000000007E-2</v>
      </c>
      <c r="G1023" s="13">
        <v>9.7610000000000002E-2</v>
      </c>
      <c r="H1023" s="13">
        <v>7.9799999999999996E-2</v>
      </c>
      <c r="I1023" s="13">
        <v>6.3149999999999998E-2</v>
      </c>
      <c r="J1023" s="13">
        <v>6.3049999999999995E-2</v>
      </c>
      <c r="K1023" s="13">
        <v>7.2069999999999995E-2</v>
      </c>
      <c r="L1023" s="13">
        <v>7.5090000000000004E-2</v>
      </c>
      <c r="M1023" s="13">
        <v>8.405E-2</v>
      </c>
      <c r="N1023" s="13">
        <v>9.4579999999999997E-2</v>
      </c>
      <c r="O1023" s="13">
        <v>0.10305</v>
      </c>
      <c r="P1023" s="13">
        <v>0.17161000000000001</v>
      </c>
    </row>
    <row r="1024" spans="1:16" x14ac:dyDescent="0.3">
      <c r="A1024" s="67" t="s">
        <v>2175</v>
      </c>
      <c r="B1024" s="67" t="s">
        <v>2176</v>
      </c>
      <c r="C1024" s="69">
        <v>2659612</v>
      </c>
      <c r="D1024" s="13"/>
      <c r="E1024" s="13">
        <v>9.2249999999999999E-2</v>
      </c>
      <c r="F1024" s="13">
        <v>8.4930000000000005E-2</v>
      </c>
      <c r="G1024" s="13">
        <v>8.226E-2</v>
      </c>
      <c r="H1024" s="13">
        <v>8.3860000000000004E-2</v>
      </c>
      <c r="I1024" s="13">
        <v>6.5430000000000002E-2</v>
      </c>
      <c r="J1024" s="13">
        <v>6.6170000000000007E-2</v>
      </c>
      <c r="K1024" s="13">
        <v>7.4709999999999999E-2</v>
      </c>
      <c r="L1024" s="13">
        <v>7.8399999999999997E-2</v>
      </c>
      <c r="M1024" s="13">
        <v>8.831E-2</v>
      </c>
      <c r="N1024" s="13">
        <v>8.974E-2</v>
      </c>
      <c r="O1024" s="13">
        <v>0.10478</v>
      </c>
      <c r="P1024" s="13">
        <v>0.11833</v>
      </c>
    </row>
    <row r="1025" spans="1:16" x14ac:dyDescent="0.3">
      <c r="A1025" s="67" t="s">
        <v>2452</v>
      </c>
      <c r="B1025" s="67" t="s">
        <v>2453</v>
      </c>
      <c r="C1025" s="69">
        <v>2649495</v>
      </c>
      <c r="D1025" s="13">
        <v>4.0598299999999998</v>
      </c>
      <c r="E1025" s="13">
        <v>4.4981900000000001</v>
      </c>
      <c r="F1025" s="13">
        <v>4.2519999999999998</v>
      </c>
      <c r="G1025" s="13">
        <v>4.0679699999999999</v>
      </c>
      <c r="H1025" s="13">
        <v>4.2993100000000002</v>
      </c>
      <c r="I1025" s="13">
        <v>3.45764</v>
      </c>
      <c r="J1025" s="13">
        <v>3.3631899999999999</v>
      </c>
      <c r="K1025" s="13">
        <v>3.5077400000000001</v>
      </c>
      <c r="L1025" s="13">
        <v>3.6234199999999999</v>
      </c>
      <c r="M1025" s="13">
        <v>2.95248</v>
      </c>
      <c r="N1025" s="13">
        <v>3.0802700000000001</v>
      </c>
      <c r="O1025" s="13">
        <v>3.2376800000000001</v>
      </c>
      <c r="P1025" s="13">
        <v>2.3905599999999998</v>
      </c>
    </row>
    <row r="1026" spans="1:16" x14ac:dyDescent="0.3">
      <c r="A1026" s="67" t="s">
        <v>2194</v>
      </c>
      <c r="B1026" s="67" t="s">
        <v>2195</v>
      </c>
      <c r="C1026" s="69">
        <v>2648614</v>
      </c>
      <c r="D1026" s="13">
        <v>0.13483999999999999</v>
      </c>
      <c r="E1026" s="13">
        <v>0.14438000000000001</v>
      </c>
      <c r="F1026" s="13">
        <v>0.13231000000000001</v>
      </c>
      <c r="G1026" s="13">
        <v>0.13195000000000001</v>
      </c>
      <c r="H1026" s="13">
        <v>0.13017000000000001</v>
      </c>
      <c r="I1026" s="13">
        <v>0.10771</v>
      </c>
      <c r="J1026" s="13">
        <v>0.10614999999999999</v>
      </c>
      <c r="K1026" s="13">
        <v>0.11939</v>
      </c>
      <c r="L1026" s="13">
        <v>0.12615000000000001</v>
      </c>
      <c r="M1026" s="13">
        <v>0.14155000000000001</v>
      </c>
      <c r="N1026" s="13">
        <v>0.14346999999999999</v>
      </c>
      <c r="O1026" s="13">
        <v>0.15676999999999999</v>
      </c>
      <c r="P1026" s="13">
        <v>0.18157000000000001</v>
      </c>
    </row>
    <row r="1027" spans="1:16" x14ac:dyDescent="0.3">
      <c r="A1027" s="67" t="s">
        <v>2507</v>
      </c>
      <c r="B1027" s="67" t="s">
        <v>2508</v>
      </c>
      <c r="C1027" s="69">
        <v>2633316</v>
      </c>
      <c r="D1027" s="13"/>
      <c r="E1027" s="13">
        <v>1.96607</v>
      </c>
      <c r="F1027" s="13">
        <v>1.8447800000000001</v>
      </c>
      <c r="G1027" s="13">
        <v>1.7478899999999999</v>
      </c>
      <c r="H1027" s="13">
        <v>1.5707500000000001</v>
      </c>
      <c r="I1027" s="13">
        <v>0.89868999999999999</v>
      </c>
      <c r="J1027" s="13">
        <v>0.90910999999999997</v>
      </c>
      <c r="K1027" s="13">
        <v>1.02867</v>
      </c>
      <c r="L1027" s="13">
        <v>1.10456</v>
      </c>
      <c r="M1027" s="13">
        <v>1.2233499999999999</v>
      </c>
      <c r="N1027" s="13">
        <v>1.2622</v>
      </c>
      <c r="O1027" s="13">
        <v>1.41628</v>
      </c>
      <c r="P1027" s="13">
        <v>2.10717</v>
      </c>
    </row>
    <row r="1028" spans="1:16" x14ac:dyDescent="0.3">
      <c r="A1028" s="67" t="s">
        <v>2186</v>
      </c>
      <c r="B1028" s="67" t="s">
        <v>2187</v>
      </c>
      <c r="C1028" s="69">
        <v>2632801</v>
      </c>
      <c r="D1028" s="13"/>
      <c r="E1028" s="13"/>
      <c r="F1028" s="13"/>
      <c r="G1028" s="13"/>
      <c r="H1028" s="13">
        <v>4.1250000000000002E-2</v>
      </c>
      <c r="I1028" s="13">
        <v>3.3480000000000003E-2</v>
      </c>
      <c r="J1028" s="13">
        <v>3.3029999999999997E-2</v>
      </c>
      <c r="K1028" s="13">
        <v>3.739E-2</v>
      </c>
      <c r="L1028" s="13">
        <v>4.0009999999999997E-2</v>
      </c>
      <c r="M1028" s="13">
        <v>4.4699999999999997E-2</v>
      </c>
      <c r="N1028" s="13">
        <v>4.6589999999999999E-2</v>
      </c>
      <c r="O1028" s="13">
        <v>5.1869999999999999E-2</v>
      </c>
      <c r="P1028" s="13"/>
    </row>
    <row r="1029" spans="1:16" x14ac:dyDescent="0.3">
      <c r="A1029" s="67" t="s">
        <v>2188</v>
      </c>
      <c r="B1029" s="67" t="s">
        <v>2189</v>
      </c>
      <c r="C1029" s="69">
        <v>2632801</v>
      </c>
      <c r="D1029" s="13"/>
      <c r="E1029" s="13"/>
      <c r="F1029" s="13"/>
      <c r="G1029" s="13"/>
      <c r="H1029" s="13">
        <v>4.1250000000000002E-2</v>
      </c>
      <c r="I1029" s="13">
        <v>3.3480000000000003E-2</v>
      </c>
      <c r="J1029" s="13">
        <v>3.3029999999999997E-2</v>
      </c>
      <c r="K1029" s="13">
        <v>3.739E-2</v>
      </c>
      <c r="L1029" s="13">
        <v>4.0009999999999997E-2</v>
      </c>
      <c r="M1029" s="13">
        <v>4.4699999999999997E-2</v>
      </c>
      <c r="N1029" s="13">
        <v>4.6589999999999999E-2</v>
      </c>
      <c r="O1029" s="13">
        <v>5.1869999999999999E-2</v>
      </c>
      <c r="P1029" s="13"/>
    </row>
    <row r="1030" spans="1:16" x14ac:dyDescent="0.3">
      <c r="A1030" s="67" t="s">
        <v>1864</v>
      </c>
      <c r="B1030" s="67" t="s">
        <v>1865</v>
      </c>
      <c r="C1030" s="69">
        <v>2613988</v>
      </c>
      <c r="D1030" s="13">
        <v>4.8278600000000003</v>
      </c>
      <c r="E1030" s="13">
        <v>5.1722599999999996</v>
      </c>
      <c r="F1030" s="13">
        <v>5.0829800000000001</v>
      </c>
      <c r="G1030" s="13">
        <v>4.9523799999999998</v>
      </c>
      <c r="H1030" s="13">
        <v>5.3090799999999998</v>
      </c>
      <c r="I1030" s="13">
        <v>4.5053099999999997</v>
      </c>
      <c r="J1030" s="13">
        <v>4.5176600000000002</v>
      </c>
      <c r="K1030" s="13">
        <v>4.9871999999999996</v>
      </c>
      <c r="L1030" s="13">
        <v>5.3340899999999998</v>
      </c>
      <c r="M1030" s="13">
        <v>5.6903899999999998</v>
      </c>
      <c r="N1030" s="13">
        <v>5.8724299999999996</v>
      </c>
      <c r="O1030" s="13">
        <v>6.3227500000000001</v>
      </c>
      <c r="P1030" s="13">
        <v>7.4865000000000004</v>
      </c>
    </row>
    <row r="1031" spans="1:16" x14ac:dyDescent="0.3">
      <c r="A1031" s="67" t="s">
        <v>2237</v>
      </c>
      <c r="B1031" s="67" t="s">
        <v>2238</v>
      </c>
      <c r="C1031" s="69">
        <v>2610890</v>
      </c>
      <c r="D1031" s="13">
        <v>1.1207400000000001</v>
      </c>
      <c r="E1031" s="13">
        <v>1.19564</v>
      </c>
      <c r="F1031" s="13">
        <v>1.1109599999999999</v>
      </c>
      <c r="G1031" s="13">
        <v>1.0687800000000001</v>
      </c>
      <c r="H1031" s="13">
        <v>1.1095299999999999</v>
      </c>
      <c r="I1031" s="13">
        <v>0.85668</v>
      </c>
      <c r="J1031" s="13">
        <v>0.86612999999999996</v>
      </c>
      <c r="K1031" s="13">
        <v>0.98341999999999996</v>
      </c>
      <c r="L1031" s="13">
        <v>1.04406</v>
      </c>
      <c r="M1031" s="13">
        <v>1.1682900000000001</v>
      </c>
      <c r="N1031" s="13">
        <v>1.18567</v>
      </c>
      <c r="O1031" s="13">
        <v>1.3210299999999999</v>
      </c>
      <c r="P1031" s="13">
        <v>1.383</v>
      </c>
    </row>
    <row r="1032" spans="1:16" x14ac:dyDescent="0.3">
      <c r="A1032" s="67" t="s">
        <v>2206</v>
      </c>
      <c r="B1032" s="67" t="s">
        <v>2207</v>
      </c>
      <c r="C1032" s="69">
        <v>2606978</v>
      </c>
      <c r="D1032" s="13">
        <v>0.14671000000000001</v>
      </c>
      <c r="E1032" s="13">
        <v>0.16087000000000001</v>
      </c>
      <c r="F1032" s="13">
        <v>0.13457</v>
      </c>
      <c r="G1032" s="13">
        <v>0.13128000000000001</v>
      </c>
      <c r="H1032" s="13">
        <v>0.13127</v>
      </c>
      <c r="I1032" s="13">
        <v>0.10907</v>
      </c>
      <c r="J1032" s="13"/>
      <c r="K1032" s="13">
        <v>0.12083000000000001</v>
      </c>
      <c r="L1032" s="13">
        <v>0.12837000000000001</v>
      </c>
      <c r="M1032" s="13">
        <v>0.14330999999999999</v>
      </c>
      <c r="N1032" s="13">
        <v>0.14204</v>
      </c>
      <c r="O1032" s="13">
        <v>0.16878000000000001</v>
      </c>
      <c r="P1032" s="13">
        <v>0.18235999999999999</v>
      </c>
    </row>
    <row r="1033" spans="1:16" x14ac:dyDescent="0.3">
      <c r="A1033" s="67" t="s">
        <v>2208</v>
      </c>
      <c r="B1033" s="67" t="s">
        <v>2209</v>
      </c>
      <c r="C1033" s="69">
        <v>2606978</v>
      </c>
      <c r="D1033" s="13">
        <v>0.14671000000000001</v>
      </c>
      <c r="E1033" s="13">
        <v>0.16087000000000001</v>
      </c>
      <c r="F1033" s="13">
        <v>0.13457</v>
      </c>
      <c r="G1033" s="13">
        <v>0.13128000000000001</v>
      </c>
      <c r="H1033" s="13">
        <v>0.13127</v>
      </c>
      <c r="I1033" s="13">
        <v>0.10907</v>
      </c>
      <c r="J1033" s="13"/>
      <c r="K1033" s="13">
        <v>0.12083000000000001</v>
      </c>
      <c r="L1033" s="13">
        <v>0.12837000000000001</v>
      </c>
      <c r="M1033" s="13">
        <v>0.14330999999999999</v>
      </c>
      <c r="N1033" s="13">
        <v>0.14204</v>
      </c>
      <c r="O1033" s="13">
        <v>0.16878000000000001</v>
      </c>
      <c r="P1033" s="13">
        <v>0.18235999999999999</v>
      </c>
    </row>
    <row r="1034" spans="1:16" x14ac:dyDescent="0.3">
      <c r="A1034" s="67" t="s">
        <v>2202</v>
      </c>
      <c r="B1034" s="67" t="s">
        <v>2203</v>
      </c>
      <c r="C1034" s="69">
        <v>2601932</v>
      </c>
      <c r="D1034" s="13">
        <v>0.35543000000000002</v>
      </c>
      <c r="E1034" s="13">
        <v>0.38646999999999998</v>
      </c>
      <c r="F1034" s="13">
        <v>0.34933999999999998</v>
      </c>
      <c r="G1034" s="13">
        <v>0.34173999999999999</v>
      </c>
      <c r="H1034" s="13">
        <v>0.34261000000000003</v>
      </c>
      <c r="I1034" s="13">
        <v>0.29105999999999999</v>
      </c>
      <c r="J1034" s="13">
        <v>0.28277999999999998</v>
      </c>
      <c r="K1034" s="13">
        <v>0.32300000000000001</v>
      </c>
      <c r="L1034" s="13">
        <v>0.33946999999999999</v>
      </c>
      <c r="M1034" s="13">
        <v>0.36971999999999999</v>
      </c>
      <c r="N1034" s="13">
        <v>0.38111</v>
      </c>
      <c r="O1034" s="13">
        <v>0.42575000000000002</v>
      </c>
      <c r="P1034" s="13">
        <v>0.47262999999999999</v>
      </c>
    </row>
    <row r="1035" spans="1:16" x14ac:dyDescent="0.3">
      <c r="A1035" s="67" t="s">
        <v>2327</v>
      </c>
      <c r="B1035" s="67" t="s">
        <v>2328</v>
      </c>
      <c r="C1035" s="69">
        <v>2587076</v>
      </c>
      <c r="D1035" s="13">
        <v>0.41675000000000001</v>
      </c>
      <c r="E1035" s="13"/>
      <c r="F1035" s="13"/>
      <c r="G1035" s="13">
        <v>0.40223999999999999</v>
      </c>
      <c r="H1035" s="13"/>
      <c r="I1035" s="13"/>
      <c r="J1035" s="13">
        <v>0.33759</v>
      </c>
      <c r="K1035" s="13"/>
      <c r="L1035" s="13"/>
      <c r="M1035" s="13">
        <v>0.43790000000000001</v>
      </c>
      <c r="N1035" s="13"/>
      <c r="O1035" s="13"/>
      <c r="P1035" s="13">
        <v>0.55469000000000002</v>
      </c>
    </row>
    <row r="1036" spans="1:16" x14ac:dyDescent="0.3">
      <c r="A1036" s="67" t="s">
        <v>1880</v>
      </c>
      <c r="B1036" s="67" t="s">
        <v>1881</v>
      </c>
      <c r="C1036" s="69">
        <v>2580427</v>
      </c>
      <c r="D1036" s="13"/>
      <c r="E1036" s="13"/>
      <c r="F1036" s="13">
        <v>0.23522999999999999</v>
      </c>
      <c r="G1036" s="13">
        <v>0.2233</v>
      </c>
      <c r="H1036" s="13">
        <v>0.21576999999999999</v>
      </c>
      <c r="I1036" s="13">
        <v>0.17954000000000001</v>
      </c>
      <c r="J1036" s="13">
        <v>0.17316999999999999</v>
      </c>
      <c r="K1036" s="13">
        <v>0.19314999999999999</v>
      </c>
      <c r="L1036" s="13">
        <v>0.20066000000000001</v>
      </c>
      <c r="M1036" s="13">
        <v>0.24872</v>
      </c>
      <c r="N1036" s="13">
        <v>0.42032999999999998</v>
      </c>
      <c r="O1036" s="13">
        <v>0.45679999999999998</v>
      </c>
      <c r="P1036" s="13">
        <v>0.52473000000000003</v>
      </c>
    </row>
    <row r="1037" spans="1:16" x14ac:dyDescent="0.3">
      <c r="A1037" s="67" t="s">
        <v>2231</v>
      </c>
      <c r="B1037" s="67" t="s">
        <v>2232</v>
      </c>
      <c r="C1037" s="69">
        <v>2564868</v>
      </c>
      <c r="D1037" s="13"/>
      <c r="E1037" s="13"/>
      <c r="F1037" s="13"/>
      <c r="G1037" s="13"/>
      <c r="H1037" s="13"/>
      <c r="I1037" s="13"/>
      <c r="J1037" s="13"/>
      <c r="K1037" s="13"/>
      <c r="L1037" s="13"/>
      <c r="M1037" s="13"/>
      <c r="N1037" s="13"/>
      <c r="O1037" s="13"/>
      <c r="P1037" s="13"/>
    </row>
    <row r="1038" spans="1:16" x14ac:dyDescent="0.3">
      <c r="A1038" s="67" t="s">
        <v>2062</v>
      </c>
      <c r="B1038" s="67" t="s">
        <v>2063</v>
      </c>
      <c r="C1038" s="69">
        <v>2562762</v>
      </c>
      <c r="D1038" s="13"/>
      <c r="E1038" s="13"/>
      <c r="F1038" s="13"/>
      <c r="G1038" s="13">
        <v>0.30836000000000002</v>
      </c>
      <c r="H1038" s="13"/>
      <c r="I1038" s="13"/>
      <c r="J1038" s="13">
        <v>0.51648000000000005</v>
      </c>
      <c r="K1038" s="13"/>
      <c r="L1038" s="13"/>
      <c r="M1038" s="13"/>
      <c r="N1038" s="13"/>
      <c r="O1038" s="13"/>
      <c r="P1038" s="13">
        <v>0.33546999999999999</v>
      </c>
    </row>
    <row r="1039" spans="1:16" x14ac:dyDescent="0.3">
      <c r="A1039" s="67" t="s">
        <v>2408</v>
      </c>
      <c r="B1039" s="67" t="s">
        <v>2409</v>
      </c>
      <c r="C1039" s="69">
        <v>2531194</v>
      </c>
      <c r="D1039" s="13"/>
      <c r="E1039" s="13">
        <v>3.6176499999999998</v>
      </c>
      <c r="F1039" s="13">
        <v>3.4550000000000001</v>
      </c>
      <c r="G1039" s="13">
        <v>3.5657000000000001</v>
      </c>
      <c r="H1039" s="13">
        <v>3.7720899999999999</v>
      </c>
      <c r="I1039" s="13">
        <v>2.01315</v>
      </c>
      <c r="J1039" s="13">
        <v>1.78746</v>
      </c>
      <c r="K1039" s="13">
        <v>1.98509</v>
      </c>
      <c r="L1039" s="13">
        <v>2.0300199999999999</v>
      </c>
      <c r="M1039" s="13">
        <v>2.18546</v>
      </c>
      <c r="N1039" s="13">
        <v>2.2359100000000001</v>
      </c>
      <c r="O1039" s="13">
        <v>3.4915600000000002</v>
      </c>
      <c r="P1039" s="13">
        <v>5.6425400000000003</v>
      </c>
    </row>
    <row r="1040" spans="1:16" x14ac:dyDescent="0.3">
      <c r="A1040" s="67" t="s">
        <v>2311</v>
      </c>
      <c r="B1040" s="67" t="s">
        <v>2312</v>
      </c>
      <c r="C1040" s="69">
        <v>2525250</v>
      </c>
      <c r="D1040" s="13"/>
      <c r="E1040" s="13"/>
      <c r="F1040" s="13"/>
      <c r="G1040" s="13">
        <v>0.21962000000000001</v>
      </c>
      <c r="H1040" s="13">
        <v>0.2492</v>
      </c>
      <c r="I1040" s="13">
        <v>0.24368999999999999</v>
      </c>
      <c r="J1040" s="13">
        <v>0.24601000000000001</v>
      </c>
      <c r="K1040" s="13">
        <v>0.29310999999999998</v>
      </c>
      <c r="L1040" s="13">
        <v>0.33227000000000001</v>
      </c>
      <c r="M1040" s="13">
        <v>0.35502</v>
      </c>
      <c r="N1040" s="13">
        <v>0.37662000000000001</v>
      </c>
      <c r="O1040" s="13">
        <v>0.29794999999999999</v>
      </c>
      <c r="P1040" s="13">
        <v>0.26393</v>
      </c>
    </row>
    <row r="1041" spans="1:16" x14ac:dyDescent="0.3">
      <c r="A1041" s="67" t="s">
        <v>4836</v>
      </c>
      <c r="B1041" s="67" t="s">
        <v>4837</v>
      </c>
      <c r="C1041" s="69">
        <v>2522231</v>
      </c>
      <c r="D1041" s="13">
        <v>0.90990000000000004</v>
      </c>
      <c r="E1041" s="13">
        <v>1.0095700000000001</v>
      </c>
      <c r="F1041" s="13">
        <v>0.95108999999999999</v>
      </c>
      <c r="G1041" s="13">
        <v>0.93247000000000002</v>
      </c>
      <c r="H1041" s="13">
        <v>0.93120999999999998</v>
      </c>
      <c r="I1041" s="13">
        <v>1.04501</v>
      </c>
      <c r="J1041" s="13">
        <v>0.96336999999999995</v>
      </c>
      <c r="K1041" s="13">
        <v>0.94267999999999996</v>
      </c>
      <c r="L1041" s="13"/>
      <c r="M1041" s="13"/>
      <c r="N1041" s="13"/>
      <c r="O1041" s="13"/>
      <c r="P1041" s="13"/>
    </row>
    <row r="1042" spans="1:16" x14ac:dyDescent="0.3">
      <c r="A1042" s="67" t="s">
        <v>2261</v>
      </c>
      <c r="B1042" s="67" t="s">
        <v>2262</v>
      </c>
      <c r="C1042" s="69">
        <v>2520360</v>
      </c>
      <c r="D1042" s="13"/>
      <c r="E1042" s="13">
        <v>3.4369399999999999</v>
      </c>
      <c r="F1042" s="13">
        <v>3.1597400000000002</v>
      </c>
      <c r="G1042" s="13">
        <v>3.01186</v>
      </c>
      <c r="H1042" s="13">
        <v>3.0186899999999999</v>
      </c>
      <c r="I1042" s="13">
        <v>2.4232999999999998</v>
      </c>
      <c r="J1042" s="13">
        <v>2.4070999999999998</v>
      </c>
      <c r="K1042" s="13">
        <v>2.7002899999999999</v>
      </c>
      <c r="L1042" s="13">
        <v>2.9169999999999998</v>
      </c>
      <c r="M1042" s="13">
        <v>3.2008999999999999</v>
      </c>
      <c r="N1042" s="13">
        <v>3.2172200000000002</v>
      </c>
      <c r="O1042" s="13">
        <v>3.5821700000000001</v>
      </c>
      <c r="P1042" s="13">
        <v>3.9128500000000002</v>
      </c>
    </row>
    <row r="1043" spans="1:16" x14ac:dyDescent="0.3">
      <c r="A1043" s="67" t="s">
        <v>2777</v>
      </c>
      <c r="B1043" s="67" t="s">
        <v>2778</v>
      </c>
      <c r="C1043" s="69">
        <v>2510510</v>
      </c>
      <c r="D1043" s="13">
        <v>2.3519800000000002</v>
      </c>
      <c r="E1043" s="13">
        <v>2.5289100000000002</v>
      </c>
      <c r="F1043" s="13">
        <v>2.3530000000000002</v>
      </c>
      <c r="G1043" s="13">
        <v>2.3089900000000001</v>
      </c>
      <c r="H1043" s="13">
        <v>2.3560300000000001</v>
      </c>
      <c r="I1043" s="13">
        <v>2.06935</v>
      </c>
      <c r="J1043" s="13">
        <v>1.9989699999999999</v>
      </c>
      <c r="K1043" s="13">
        <v>2.2395700000000001</v>
      </c>
      <c r="L1043" s="13">
        <v>2.3147600000000002</v>
      </c>
      <c r="M1043" s="13">
        <v>2.5145499999999998</v>
      </c>
      <c r="N1043" s="13">
        <v>2.5836399999999999</v>
      </c>
      <c r="O1043" s="13">
        <v>2.7985199999999999</v>
      </c>
      <c r="P1043" s="13">
        <v>3.0930900000000001</v>
      </c>
    </row>
    <row r="1044" spans="1:16" x14ac:dyDescent="0.3">
      <c r="A1044" s="67" t="s">
        <v>1948</v>
      </c>
      <c r="B1044" s="67" t="s">
        <v>1949</v>
      </c>
      <c r="C1044" s="69">
        <v>2506371</v>
      </c>
      <c r="D1044" s="13"/>
      <c r="E1044" s="13"/>
      <c r="F1044" s="13"/>
      <c r="G1044" s="13">
        <v>0.45667999999999997</v>
      </c>
      <c r="H1044" s="13">
        <v>0.47443999999999997</v>
      </c>
      <c r="I1044" s="13">
        <v>0.36397000000000002</v>
      </c>
      <c r="J1044" s="13">
        <v>0.377</v>
      </c>
      <c r="K1044" s="13">
        <v>0.41682999999999998</v>
      </c>
      <c r="L1044" s="13">
        <v>0.44179000000000002</v>
      </c>
      <c r="M1044" s="13">
        <v>0.51112999999999997</v>
      </c>
      <c r="N1044" s="13">
        <v>0.53935</v>
      </c>
      <c r="O1044" s="13">
        <v>0.64280000000000004</v>
      </c>
      <c r="P1044" s="13">
        <v>0.60111000000000003</v>
      </c>
    </row>
    <row r="1045" spans="1:16" x14ac:dyDescent="0.3">
      <c r="A1045" s="67" t="s">
        <v>1973</v>
      </c>
      <c r="B1045" s="67" t="s">
        <v>1974</v>
      </c>
      <c r="C1045" s="69">
        <v>2504687</v>
      </c>
      <c r="D1045" s="13"/>
      <c r="E1045" s="13"/>
      <c r="F1045" s="13"/>
      <c r="G1045" s="13">
        <v>0.50473000000000001</v>
      </c>
      <c r="H1045" s="13">
        <v>0.49887999999999999</v>
      </c>
      <c r="I1045" s="13">
        <v>0.44289000000000001</v>
      </c>
      <c r="J1045" s="13">
        <v>0.42248999999999998</v>
      </c>
      <c r="K1045" s="13">
        <v>0.48887999999999998</v>
      </c>
      <c r="L1045" s="13">
        <v>0.50444999999999995</v>
      </c>
      <c r="M1045" s="13">
        <v>0.55833999999999995</v>
      </c>
      <c r="N1045" s="13">
        <v>0.61175000000000002</v>
      </c>
      <c r="O1045" s="13"/>
      <c r="P1045" s="13">
        <v>0.77280000000000004</v>
      </c>
    </row>
    <row r="1046" spans="1:16" x14ac:dyDescent="0.3">
      <c r="A1046" s="67" t="s">
        <v>2112</v>
      </c>
      <c r="B1046" s="67" t="s">
        <v>2113</v>
      </c>
      <c r="C1046" s="69">
        <v>2497944</v>
      </c>
      <c r="D1046" s="13">
        <v>1.2910699999999999</v>
      </c>
      <c r="E1046" s="13"/>
      <c r="F1046" s="13"/>
      <c r="G1046" s="13">
        <v>1.2666200000000001</v>
      </c>
      <c r="H1046" s="13"/>
      <c r="I1046" s="13"/>
      <c r="J1046" s="13">
        <v>1.00187</v>
      </c>
      <c r="K1046" s="13"/>
      <c r="L1046" s="13"/>
      <c r="M1046" s="13">
        <v>1.2730399999999999</v>
      </c>
      <c r="N1046" s="13"/>
      <c r="O1046" s="13"/>
      <c r="P1046" s="13">
        <v>1.6201300000000001</v>
      </c>
    </row>
    <row r="1047" spans="1:16" x14ac:dyDescent="0.3">
      <c r="A1047" s="67" t="s">
        <v>2239</v>
      </c>
      <c r="B1047" s="67" t="s">
        <v>2240</v>
      </c>
      <c r="C1047" s="69">
        <v>2484004</v>
      </c>
      <c r="D1047" s="13">
        <v>0.66693000000000002</v>
      </c>
      <c r="E1047" s="13">
        <v>0.72350000000000003</v>
      </c>
      <c r="F1047" s="13">
        <v>0.66612000000000005</v>
      </c>
      <c r="G1047" s="13">
        <v>0.64429000000000003</v>
      </c>
      <c r="H1047" s="13">
        <v>0.64842999999999995</v>
      </c>
      <c r="I1047" s="13">
        <v>0.55298999999999998</v>
      </c>
      <c r="J1047" s="13">
        <v>0.52786999999999995</v>
      </c>
      <c r="K1047" s="13">
        <v>0.59807999999999995</v>
      </c>
      <c r="L1047" s="13">
        <v>0.62322999999999995</v>
      </c>
      <c r="M1047" s="13">
        <v>0.68894999999999995</v>
      </c>
      <c r="N1047" s="13">
        <v>0.72748000000000002</v>
      </c>
      <c r="O1047" s="13">
        <v>0.81242999999999999</v>
      </c>
      <c r="P1047" s="13">
        <v>0.89200999999999997</v>
      </c>
    </row>
    <row r="1048" spans="1:16" x14ac:dyDescent="0.3">
      <c r="A1048" s="67" t="s">
        <v>1447</v>
      </c>
      <c r="B1048" s="67" t="s">
        <v>1448</v>
      </c>
      <c r="C1048" s="69">
        <v>2475570</v>
      </c>
      <c r="D1048" s="13"/>
      <c r="E1048" s="13"/>
      <c r="F1048" s="13"/>
      <c r="G1048" s="13">
        <v>0.94947999999999999</v>
      </c>
      <c r="H1048" s="13"/>
      <c r="I1048" s="13"/>
      <c r="J1048" s="13">
        <v>0.84197</v>
      </c>
      <c r="K1048" s="13"/>
      <c r="L1048" s="13"/>
      <c r="M1048" s="13">
        <v>1.06626</v>
      </c>
      <c r="N1048" s="13"/>
      <c r="O1048" s="13"/>
      <c r="P1048" s="13">
        <v>1.34474</v>
      </c>
    </row>
    <row r="1049" spans="1:16" x14ac:dyDescent="0.3">
      <c r="A1049" s="67" t="s">
        <v>2353</v>
      </c>
      <c r="B1049" s="67" t="s">
        <v>2354</v>
      </c>
      <c r="C1049" s="69">
        <v>2471829</v>
      </c>
      <c r="D1049" s="13">
        <v>2.2342200000000001</v>
      </c>
      <c r="E1049" s="13">
        <v>2.5060799999999999</v>
      </c>
      <c r="F1049" s="13">
        <v>2.4402300000000001</v>
      </c>
      <c r="G1049" s="13">
        <v>2.45994</v>
      </c>
      <c r="H1049" s="13">
        <v>2.5540699999999998</v>
      </c>
      <c r="I1049" s="13">
        <v>2.1030600000000002</v>
      </c>
      <c r="J1049" s="13">
        <v>2.1880700000000002</v>
      </c>
      <c r="K1049" s="13">
        <v>2.4898099999999999</v>
      </c>
      <c r="L1049" s="13">
        <v>2.6549999999999998</v>
      </c>
      <c r="M1049" s="13">
        <v>2.8540199999999998</v>
      </c>
      <c r="N1049" s="13">
        <v>2.9655999999999998</v>
      </c>
      <c r="O1049" s="13">
        <v>3.3486899999999999</v>
      </c>
      <c r="P1049" s="13">
        <v>3.8640599999999998</v>
      </c>
    </row>
    <row r="1050" spans="1:16" x14ac:dyDescent="0.3">
      <c r="A1050" s="67" t="s">
        <v>2355</v>
      </c>
      <c r="B1050" s="67" t="s">
        <v>2356</v>
      </c>
      <c r="C1050" s="69">
        <v>2471525</v>
      </c>
      <c r="D1050" s="13"/>
      <c r="E1050" s="13">
        <v>0.85526999999999997</v>
      </c>
      <c r="F1050" s="13">
        <v>0.81920999999999999</v>
      </c>
      <c r="G1050" s="13">
        <v>0.80035000000000001</v>
      </c>
      <c r="H1050" s="13">
        <v>0.79964000000000002</v>
      </c>
      <c r="I1050" s="13">
        <v>0.69850999999999996</v>
      </c>
      <c r="J1050" s="13">
        <v>0.66876000000000002</v>
      </c>
      <c r="K1050" s="13">
        <v>0.74890999999999996</v>
      </c>
      <c r="L1050" s="13">
        <v>0.78381999999999996</v>
      </c>
      <c r="M1050" s="13">
        <v>0.84972999999999999</v>
      </c>
      <c r="N1050" s="13">
        <v>0.85650000000000004</v>
      </c>
      <c r="O1050" s="13">
        <v>0.97721000000000002</v>
      </c>
      <c r="P1050" s="13">
        <v>1.0525599999999999</v>
      </c>
    </row>
    <row r="1051" spans="1:16" x14ac:dyDescent="0.3">
      <c r="A1051" s="67" t="s">
        <v>4900</v>
      </c>
      <c r="B1051" s="67" t="s">
        <v>4901</v>
      </c>
      <c r="C1051" s="69">
        <v>2455772</v>
      </c>
      <c r="D1051" s="13"/>
      <c r="E1051" s="13"/>
      <c r="F1051" s="13"/>
      <c r="G1051" s="13">
        <v>0.11765</v>
      </c>
      <c r="H1051" s="13"/>
      <c r="I1051" s="13"/>
      <c r="J1051" s="13">
        <v>1.738E-2</v>
      </c>
      <c r="K1051" s="13"/>
      <c r="L1051" s="13"/>
      <c r="M1051" s="13">
        <v>2.716E-2</v>
      </c>
      <c r="N1051" s="13"/>
      <c r="O1051" s="13"/>
      <c r="P1051" s="13"/>
    </row>
    <row r="1052" spans="1:16" x14ac:dyDescent="0.3">
      <c r="A1052" s="67" t="s">
        <v>2253</v>
      </c>
      <c r="B1052" s="67" t="s">
        <v>2254</v>
      </c>
      <c r="C1052" s="69">
        <v>2444187</v>
      </c>
      <c r="D1052" s="13"/>
      <c r="E1052" s="13"/>
      <c r="F1052" s="13"/>
      <c r="G1052" s="13"/>
      <c r="H1052" s="13"/>
      <c r="I1052" s="13"/>
      <c r="J1052" s="13"/>
      <c r="K1052" s="13"/>
      <c r="L1052" s="13"/>
      <c r="M1052" s="13"/>
      <c r="N1052" s="13"/>
      <c r="O1052" s="13"/>
      <c r="P1052" s="13"/>
    </row>
    <row r="1053" spans="1:16" x14ac:dyDescent="0.3">
      <c r="A1053" s="67" t="s">
        <v>2947</v>
      </c>
      <c r="B1053" s="67" t="s">
        <v>2948</v>
      </c>
      <c r="C1053" s="69">
        <v>2442588</v>
      </c>
      <c r="D1053" s="13"/>
      <c r="E1053" s="13">
        <v>1.28349</v>
      </c>
      <c r="F1053" s="13">
        <v>1.02085</v>
      </c>
      <c r="G1053" s="13">
        <v>1.0005200000000001</v>
      </c>
      <c r="H1053" s="13">
        <v>0.73716999999999999</v>
      </c>
      <c r="I1053" s="13">
        <v>0.57723999999999998</v>
      </c>
      <c r="J1053" s="13">
        <v>0.55661000000000005</v>
      </c>
      <c r="K1053" s="13">
        <v>0.68506</v>
      </c>
      <c r="L1053" s="13">
        <v>0.70765</v>
      </c>
      <c r="M1053" s="13">
        <v>0.74380000000000002</v>
      </c>
      <c r="N1053" s="13">
        <v>0.72824</v>
      </c>
      <c r="O1053" s="13">
        <v>0.83267000000000002</v>
      </c>
      <c r="P1053" s="13">
        <v>0.98475999999999997</v>
      </c>
    </row>
    <row r="1054" spans="1:16" x14ac:dyDescent="0.3">
      <c r="A1054" s="67" t="s">
        <v>2321</v>
      </c>
      <c r="B1054" s="67" t="s">
        <v>2322</v>
      </c>
      <c r="C1054" s="69">
        <v>2441132</v>
      </c>
      <c r="D1054" s="13"/>
      <c r="E1054" s="13">
        <v>0.26911000000000002</v>
      </c>
      <c r="F1054" s="13">
        <v>0.24368000000000001</v>
      </c>
      <c r="G1054" s="13">
        <v>0.24201</v>
      </c>
      <c r="H1054" s="13">
        <v>0.24157000000000001</v>
      </c>
      <c r="I1054" s="13">
        <v>0.20305999999999999</v>
      </c>
      <c r="J1054" s="13">
        <v>0.20041999999999999</v>
      </c>
      <c r="K1054" s="13">
        <v>0.23508000000000001</v>
      </c>
      <c r="L1054" s="13">
        <v>0.24154999999999999</v>
      </c>
      <c r="M1054" s="13">
        <v>0.26413999999999999</v>
      </c>
      <c r="N1054" s="13">
        <v>0.28386</v>
      </c>
      <c r="O1054" s="13">
        <v>0.30614000000000002</v>
      </c>
      <c r="P1054" s="13">
        <v>0.34700999999999999</v>
      </c>
    </row>
    <row r="1055" spans="1:16" x14ac:dyDescent="0.3">
      <c r="A1055" s="67" t="s">
        <v>2259</v>
      </c>
      <c r="B1055" s="67" t="s">
        <v>2260</v>
      </c>
      <c r="C1055" s="69">
        <v>2437560</v>
      </c>
      <c r="D1055" s="13"/>
      <c r="E1055" s="13"/>
      <c r="F1055" s="13"/>
      <c r="G1055" s="13"/>
      <c r="H1055" s="13"/>
      <c r="I1055" s="13"/>
      <c r="J1055" s="13"/>
      <c r="K1055" s="13"/>
      <c r="L1055" s="13"/>
      <c r="M1055" s="13"/>
      <c r="N1055" s="13"/>
      <c r="O1055" s="13"/>
      <c r="P1055" s="13"/>
    </row>
    <row r="1056" spans="1:16" x14ac:dyDescent="0.3">
      <c r="A1056" s="67" t="s">
        <v>2123</v>
      </c>
      <c r="B1056" s="67" t="s">
        <v>2124</v>
      </c>
      <c r="C1056" s="69">
        <v>2422865</v>
      </c>
      <c r="D1056" s="13"/>
      <c r="E1056" s="13">
        <v>3.2155800000000001</v>
      </c>
      <c r="F1056" s="13"/>
      <c r="G1056" s="13"/>
      <c r="H1056" s="13">
        <v>3.3757700000000002</v>
      </c>
      <c r="I1056" s="13"/>
      <c r="J1056" s="13">
        <v>2.8012000000000001</v>
      </c>
      <c r="K1056" s="13">
        <v>2.8683299999999998</v>
      </c>
      <c r="L1056" s="13">
        <v>2.9950199999999998</v>
      </c>
      <c r="M1056" s="13">
        <v>3.1883499999999998</v>
      </c>
      <c r="N1056" s="13">
        <v>3.0115599999999998</v>
      </c>
      <c r="O1056" s="13">
        <v>3.2341500000000001</v>
      </c>
      <c r="P1056" s="13">
        <v>3.4988299999999999</v>
      </c>
    </row>
    <row r="1057" spans="1:16" x14ac:dyDescent="0.3">
      <c r="A1057" s="67" t="s">
        <v>2444</v>
      </c>
      <c r="B1057" s="67" t="s">
        <v>2445</v>
      </c>
      <c r="C1057" s="69">
        <v>2412640</v>
      </c>
      <c r="D1057" s="13">
        <v>1.3961600000000001</v>
      </c>
      <c r="E1057" s="13">
        <v>1.49569</v>
      </c>
      <c r="F1057" s="13">
        <v>1.40394</v>
      </c>
      <c r="G1057" s="13">
        <v>1.36222</v>
      </c>
      <c r="H1057" s="13">
        <v>1.4261900000000001</v>
      </c>
      <c r="I1057" s="13">
        <v>0.93713000000000002</v>
      </c>
      <c r="J1057" s="13">
        <v>0.99161999999999995</v>
      </c>
      <c r="K1057" s="13">
        <v>1.05881</v>
      </c>
      <c r="L1057" s="13">
        <v>1.0551699999999999</v>
      </c>
      <c r="M1057" s="13">
        <v>1.3193299999999999</v>
      </c>
      <c r="N1057" s="13">
        <v>1.2046300000000001</v>
      </c>
      <c r="O1057" s="13">
        <v>1.36286</v>
      </c>
      <c r="P1057" s="13">
        <v>1.45723</v>
      </c>
    </row>
    <row r="1058" spans="1:16" x14ac:dyDescent="0.3">
      <c r="A1058" s="67" t="s">
        <v>2436</v>
      </c>
      <c r="B1058" s="67" t="s">
        <v>2437</v>
      </c>
      <c r="C1058" s="69">
        <v>2392886</v>
      </c>
      <c r="D1058" s="13"/>
      <c r="E1058" s="13">
        <v>5.02522</v>
      </c>
      <c r="F1058" s="13">
        <v>4.5833500000000003</v>
      </c>
      <c r="G1058" s="13">
        <v>4.4620899999999999</v>
      </c>
      <c r="H1058" s="13">
        <v>4.64642</v>
      </c>
      <c r="I1058" s="13">
        <v>3.6168100000000001</v>
      </c>
      <c r="J1058" s="13">
        <v>3.5768800000000001</v>
      </c>
      <c r="K1058" s="13">
        <v>3.8406500000000001</v>
      </c>
      <c r="L1058" s="13">
        <v>4.1184200000000004</v>
      </c>
      <c r="M1058" s="13">
        <v>4.5485300000000004</v>
      </c>
      <c r="N1058" s="13">
        <v>3.9923299999999999</v>
      </c>
      <c r="O1058" s="13">
        <v>4.5451199999999998</v>
      </c>
      <c r="P1058" s="13">
        <v>4.8020699999999996</v>
      </c>
    </row>
    <row r="1059" spans="1:16" x14ac:dyDescent="0.3">
      <c r="A1059" s="67" t="s">
        <v>2072</v>
      </c>
      <c r="B1059" s="67" t="s">
        <v>2073</v>
      </c>
      <c r="C1059" s="69">
        <v>2382420</v>
      </c>
      <c r="D1059" s="13"/>
      <c r="E1059" s="13">
        <v>8.5550000000000001E-2</v>
      </c>
      <c r="F1059" s="13">
        <v>8.5540000000000005E-2</v>
      </c>
      <c r="G1059" s="13">
        <v>8.1040000000000001E-2</v>
      </c>
      <c r="H1059" s="13">
        <v>8.3320000000000005E-2</v>
      </c>
      <c r="I1059" s="13">
        <v>8.3960000000000007E-2</v>
      </c>
      <c r="J1059" s="13">
        <v>8.09E-2</v>
      </c>
      <c r="K1059" s="13">
        <v>8.7139999999999995E-2</v>
      </c>
      <c r="L1059" s="13">
        <v>0.10593</v>
      </c>
      <c r="M1059" s="13">
        <v>0.12401</v>
      </c>
      <c r="N1059" s="13">
        <v>0.13059000000000001</v>
      </c>
      <c r="O1059" s="13">
        <v>0.13131999999999999</v>
      </c>
      <c r="P1059" s="13">
        <v>0.17282</v>
      </c>
    </row>
    <row r="1060" spans="1:16" x14ac:dyDescent="0.3">
      <c r="A1060" s="67" t="s">
        <v>2198</v>
      </c>
      <c r="B1060" s="67" t="s">
        <v>2199</v>
      </c>
      <c r="C1060" s="69">
        <v>2381896</v>
      </c>
      <c r="D1060" s="13"/>
      <c r="E1060" s="13"/>
      <c r="F1060" s="13"/>
      <c r="G1060" s="13"/>
      <c r="H1060" s="13"/>
      <c r="I1060" s="13"/>
      <c r="J1060" s="13"/>
      <c r="K1060" s="13"/>
      <c r="L1060" s="13"/>
      <c r="M1060" s="13">
        <v>1.1733499999999999</v>
      </c>
      <c r="N1060" s="13"/>
      <c r="O1060" s="13"/>
      <c r="P1060" s="13">
        <v>1.42082</v>
      </c>
    </row>
    <row r="1061" spans="1:16" x14ac:dyDescent="0.3">
      <c r="A1061" s="67" t="s">
        <v>1317</v>
      </c>
      <c r="B1061" s="67" t="s">
        <v>2582</v>
      </c>
      <c r="C1061" s="69">
        <v>2363446</v>
      </c>
      <c r="D1061" s="13">
        <v>0.1043</v>
      </c>
      <c r="E1061" s="13">
        <v>0.11268</v>
      </c>
      <c r="F1061" s="13">
        <v>0.10377</v>
      </c>
      <c r="G1061" s="13">
        <v>0.10178</v>
      </c>
      <c r="H1061" s="13">
        <v>0.1019</v>
      </c>
      <c r="I1061" s="13">
        <v>9.1719999999999996E-2</v>
      </c>
      <c r="J1061" s="13">
        <v>9.0469999999999995E-2</v>
      </c>
      <c r="K1061" s="13">
        <v>0.10238999999999999</v>
      </c>
      <c r="L1061" s="13">
        <v>0.10828</v>
      </c>
      <c r="M1061" s="13">
        <v>0.12146999999999999</v>
      </c>
      <c r="N1061" s="13">
        <v>0.12559999999999999</v>
      </c>
      <c r="O1061" s="13">
        <v>0.14027000000000001</v>
      </c>
      <c r="P1061" s="13">
        <v>0.16120999999999999</v>
      </c>
    </row>
    <row r="1062" spans="1:16" x14ac:dyDescent="0.3">
      <c r="A1062" s="67" t="s">
        <v>4825</v>
      </c>
      <c r="B1062" s="67" t="s">
        <v>4826</v>
      </c>
      <c r="C1062" s="69">
        <v>2361003</v>
      </c>
      <c r="D1062" s="13"/>
      <c r="E1062" s="13">
        <v>0.62494000000000005</v>
      </c>
      <c r="F1062" s="13">
        <v>0.63077000000000005</v>
      </c>
      <c r="G1062" s="13">
        <v>0.62429999999999997</v>
      </c>
      <c r="H1062" s="13">
        <v>0.61753000000000002</v>
      </c>
      <c r="I1062" s="13"/>
      <c r="J1062" s="13"/>
      <c r="K1062" s="13"/>
      <c r="L1062" s="13"/>
      <c r="M1062" s="13"/>
      <c r="N1062" s="13"/>
      <c r="O1062" s="13"/>
      <c r="P1062" s="13"/>
    </row>
    <row r="1063" spans="1:16" x14ac:dyDescent="0.3">
      <c r="A1063" s="67" t="s">
        <v>2098</v>
      </c>
      <c r="B1063" s="67" t="s">
        <v>2099</v>
      </c>
      <c r="C1063" s="69">
        <v>2359868</v>
      </c>
      <c r="D1063" s="13"/>
      <c r="E1063" s="13">
        <v>0.18703</v>
      </c>
      <c r="F1063" s="13">
        <v>0.16993</v>
      </c>
      <c r="G1063" s="13">
        <v>0.15973000000000001</v>
      </c>
      <c r="H1063" s="13">
        <v>0.15903</v>
      </c>
      <c r="I1063" s="13">
        <v>0.13486000000000001</v>
      </c>
      <c r="J1063" s="13">
        <v>0.12873999999999999</v>
      </c>
      <c r="K1063" s="13">
        <v>0.14784</v>
      </c>
      <c r="L1063" s="13">
        <v>0.15303</v>
      </c>
      <c r="M1063" s="13">
        <v>0.17079</v>
      </c>
      <c r="N1063" s="13">
        <v>0.19733000000000001</v>
      </c>
      <c r="O1063" s="13">
        <v>0.38588</v>
      </c>
      <c r="P1063" s="13">
        <v>0.49423</v>
      </c>
    </row>
    <row r="1064" spans="1:16" x14ac:dyDescent="0.3">
      <c r="A1064" s="67" t="s">
        <v>4829</v>
      </c>
      <c r="B1064" s="67" t="s">
        <v>4830</v>
      </c>
      <c r="C1064" s="69">
        <v>2347895</v>
      </c>
      <c r="D1064" s="13"/>
      <c r="E1064" s="13">
        <v>0.43757000000000001</v>
      </c>
      <c r="F1064" s="13">
        <v>0.40216000000000002</v>
      </c>
      <c r="G1064" s="13">
        <v>0.39773999999999998</v>
      </c>
      <c r="H1064" s="13">
        <v>0.39752999999999999</v>
      </c>
      <c r="I1064" s="13">
        <v>0.33714</v>
      </c>
      <c r="J1064" s="13">
        <v>0.3301</v>
      </c>
      <c r="K1064" s="13">
        <v>0.37816</v>
      </c>
      <c r="L1064" s="13">
        <v>0.39274999999999999</v>
      </c>
      <c r="M1064" s="13">
        <v>0.42670000000000002</v>
      </c>
      <c r="N1064" s="13">
        <v>0.43035000000000001</v>
      </c>
      <c r="O1064" s="13">
        <v>0.4677</v>
      </c>
      <c r="P1064" s="13">
        <v>0.51627999999999996</v>
      </c>
    </row>
    <row r="1065" spans="1:16" x14ac:dyDescent="0.3">
      <c r="A1065" s="67" t="s">
        <v>2277</v>
      </c>
      <c r="B1065" s="67" t="s">
        <v>2278</v>
      </c>
      <c r="C1065" s="69">
        <v>2338287</v>
      </c>
      <c r="D1065" s="13"/>
      <c r="E1065" s="13"/>
      <c r="F1065" s="13"/>
      <c r="G1065" s="13"/>
      <c r="H1065" s="13"/>
      <c r="I1065" s="13"/>
      <c r="J1065" s="13"/>
      <c r="K1065" s="13"/>
      <c r="L1065" s="13"/>
      <c r="M1065" s="13"/>
      <c r="N1065" s="13"/>
      <c r="O1065" s="13"/>
      <c r="P1065" s="13"/>
    </row>
    <row r="1066" spans="1:16" x14ac:dyDescent="0.3">
      <c r="A1066" s="67" t="s">
        <v>5582</v>
      </c>
      <c r="B1066" s="67" t="s">
        <v>5583</v>
      </c>
      <c r="C1066" s="69">
        <v>2322527</v>
      </c>
      <c r="D1066" s="13"/>
      <c r="E1066" s="13"/>
      <c r="F1066" s="13"/>
      <c r="G1066" s="13">
        <v>3.8353000000000002</v>
      </c>
      <c r="H1066" s="13"/>
      <c r="I1066" s="13"/>
      <c r="J1066" s="13">
        <v>2.9550000000000001</v>
      </c>
      <c r="K1066" s="13"/>
      <c r="L1066" s="13"/>
      <c r="M1066" s="13">
        <v>1.9305600000000001</v>
      </c>
      <c r="N1066" s="13"/>
      <c r="O1066" s="13"/>
      <c r="P1066" s="13">
        <v>2.3154699999999999</v>
      </c>
    </row>
    <row r="1067" spans="1:16" x14ac:dyDescent="0.3">
      <c r="A1067" s="67" t="s">
        <v>2281</v>
      </c>
      <c r="B1067" s="67" t="s">
        <v>2282</v>
      </c>
      <c r="C1067" s="69">
        <v>2322337</v>
      </c>
      <c r="D1067" s="13"/>
      <c r="E1067" s="13"/>
      <c r="F1067" s="13"/>
      <c r="G1067" s="13"/>
      <c r="H1067" s="13"/>
      <c r="I1067" s="13"/>
      <c r="J1067" s="13"/>
      <c r="K1067" s="13"/>
      <c r="L1067" s="13"/>
      <c r="M1067" s="13"/>
      <c r="N1067" s="13"/>
      <c r="O1067" s="13"/>
      <c r="P1067" s="13"/>
    </row>
    <row r="1068" spans="1:16" x14ac:dyDescent="0.3">
      <c r="A1068" s="67" t="s">
        <v>2094</v>
      </c>
      <c r="B1068" s="67" t="s">
        <v>2095</v>
      </c>
      <c r="C1068" s="69">
        <v>2298547</v>
      </c>
      <c r="D1068" s="13"/>
      <c r="E1068" s="13"/>
      <c r="F1068" s="13"/>
      <c r="G1068" s="13">
        <v>0.19585</v>
      </c>
      <c r="H1068" s="13">
        <v>0.19425999999999999</v>
      </c>
      <c r="I1068" s="13">
        <v>0.15778</v>
      </c>
      <c r="J1068" s="13">
        <v>0.15201999999999999</v>
      </c>
      <c r="K1068" s="13">
        <v>0.17147999999999999</v>
      </c>
      <c r="L1068" s="13">
        <v>0.18126999999999999</v>
      </c>
      <c r="M1068" s="13">
        <v>0.20247000000000001</v>
      </c>
      <c r="N1068" s="13">
        <v>0.20973</v>
      </c>
      <c r="O1068" s="13"/>
      <c r="P1068" s="13">
        <v>0.27867999999999998</v>
      </c>
    </row>
    <row r="1069" spans="1:16" x14ac:dyDescent="0.3">
      <c r="A1069" s="67" t="s">
        <v>1783</v>
      </c>
      <c r="B1069" s="67" t="s">
        <v>1784</v>
      </c>
      <c r="C1069" s="69">
        <v>2294423</v>
      </c>
      <c r="D1069" s="13"/>
      <c r="E1069" s="13"/>
      <c r="F1069" s="13"/>
      <c r="G1069" s="13"/>
      <c r="H1069" s="13">
        <v>1.1251</v>
      </c>
      <c r="I1069" s="13">
        <v>1.00251</v>
      </c>
      <c r="J1069" s="13">
        <v>0.92159999999999997</v>
      </c>
      <c r="K1069" s="13">
        <v>1.00566</v>
      </c>
      <c r="L1069" s="13"/>
      <c r="M1069" s="13"/>
      <c r="N1069" s="13"/>
      <c r="O1069" s="13"/>
      <c r="P1069" s="13">
        <v>1.4394400000000001</v>
      </c>
    </row>
    <row r="1070" spans="1:16" x14ac:dyDescent="0.3">
      <c r="A1070" s="67" t="s">
        <v>3720</v>
      </c>
      <c r="B1070" s="67" t="s">
        <v>3721</v>
      </c>
      <c r="C1070" s="69">
        <v>2279826</v>
      </c>
      <c r="D1070" s="13"/>
      <c r="E1070" s="13">
        <v>0.57403000000000004</v>
      </c>
      <c r="F1070" s="13">
        <v>0.53005000000000002</v>
      </c>
      <c r="G1070" s="13">
        <v>0.52712999999999999</v>
      </c>
      <c r="H1070" s="13">
        <v>0.51958000000000004</v>
      </c>
      <c r="I1070" s="13">
        <v>0.21426000000000001</v>
      </c>
      <c r="J1070" s="13">
        <v>0.20680999999999999</v>
      </c>
      <c r="K1070" s="13">
        <v>0.16328999999999999</v>
      </c>
      <c r="L1070" s="13">
        <v>0.13882</v>
      </c>
      <c r="M1070" s="13">
        <v>4.8079999999999998E-2</v>
      </c>
      <c r="N1070" s="13">
        <v>4.9549999999999997E-2</v>
      </c>
      <c r="O1070" s="13">
        <v>5.4980000000000001E-2</v>
      </c>
      <c r="P1070" s="13"/>
    </row>
    <row r="1071" spans="1:16" x14ac:dyDescent="0.3">
      <c r="A1071" s="67" t="s">
        <v>2295</v>
      </c>
      <c r="B1071" s="67" t="s">
        <v>2296</v>
      </c>
      <c r="C1071" s="69">
        <v>2269961</v>
      </c>
      <c r="D1071" s="13"/>
      <c r="E1071" s="13"/>
      <c r="F1071" s="13"/>
      <c r="G1071" s="13"/>
      <c r="H1071" s="13"/>
      <c r="I1071" s="13"/>
      <c r="J1071" s="13"/>
      <c r="K1071" s="13"/>
      <c r="L1071" s="13"/>
      <c r="M1071" s="13"/>
      <c r="N1071" s="13"/>
      <c r="O1071" s="13"/>
      <c r="P1071" s="13"/>
    </row>
    <row r="1072" spans="1:16" x14ac:dyDescent="0.3">
      <c r="A1072" s="67" t="s">
        <v>2347</v>
      </c>
      <c r="B1072" s="67" t="s">
        <v>2348</v>
      </c>
      <c r="C1072" s="69">
        <v>2268779</v>
      </c>
      <c r="D1072" s="13"/>
      <c r="E1072" s="13">
        <v>1.4867999999999999</v>
      </c>
      <c r="F1072" s="13">
        <v>1.38788</v>
      </c>
      <c r="G1072" s="13">
        <v>1.3618399999999999</v>
      </c>
      <c r="H1072" s="13">
        <v>1.3783000000000001</v>
      </c>
      <c r="I1072" s="13">
        <v>1.17428</v>
      </c>
      <c r="J1072" s="13">
        <v>1.0943499999999999</v>
      </c>
      <c r="K1072" s="13">
        <v>1.25467</v>
      </c>
      <c r="L1072" s="13">
        <v>1.3021400000000001</v>
      </c>
      <c r="M1072" s="13">
        <v>1.4596499999999999</v>
      </c>
      <c r="N1072" s="13">
        <v>1.5526</v>
      </c>
      <c r="O1072" s="13">
        <v>1.7718700000000001</v>
      </c>
      <c r="P1072" s="13">
        <v>1.9216599999999999</v>
      </c>
    </row>
    <row r="1073" spans="1:16" x14ac:dyDescent="0.3">
      <c r="A1073" s="67" t="s">
        <v>2247</v>
      </c>
      <c r="B1073" s="67" t="s">
        <v>2248</v>
      </c>
      <c r="C1073" s="69">
        <v>2263896</v>
      </c>
      <c r="D1073" s="13">
        <v>0.41200999999999999</v>
      </c>
      <c r="E1073" s="13">
        <v>0.43806</v>
      </c>
      <c r="F1073" s="13">
        <v>0.40610000000000002</v>
      </c>
      <c r="G1073" s="13">
        <v>0.40229999999999999</v>
      </c>
      <c r="H1073" s="13">
        <v>0.39462000000000003</v>
      </c>
      <c r="I1073" s="13">
        <v>0.33495999999999998</v>
      </c>
      <c r="J1073" s="13">
        <v>0.31791000000000003</v>
      </c>
      <c r="K1073" s="13">
        <v>0.37404999999999999</v>
      </c>
      <c r="L1073" s="13">
        <v>0.38440999999999997</v>
      </c>
      <c r="M1073" s="13">
        <v>0.42486000000000002</v>
      </c>
      <c r="N1073" s="13">
        <v>0.43714999999999998</v>
      </c>
      <c r="O1073" s="13">
        <v>0.50041999999999998</v>
      </c>
      <c r="P1073" s="13">
        <v>0.53993000000000002</v>
      </c>
    </row>
    <row r="1074" spans="1:16" x14ac:dyDescent="0.3">
      <c r="A1074" s="67" t="s">
        <v>2177</v>
      </c>
      <c r="B1074" s="67" t="s">
        <v>2178</v>
      </c>
      <c r="C1074" s="69">
        <v>2254885</v>
      </c>
      <c r="D1074" s="13">
        <v>1.7684200000000001</v>
      </c>
      <c r="E1074" s="13">
        <v>1.89036</v>
      </c>
      <c r="F1074" s="13">
        <v>1.73817</v>
      </c>
      <c r="G1074" s="13">
        <v>1.66394</v>
      </c>
      <c r="H1074" s="13">
        <v>1.70783</v>
      </c>
      <c r="I1074" s="13">
        <v>1.4017599999999999</v>
      </c>
      <c r="J1074" s="13">
        <v>1.77234</v>
      </c>
      <c r="K1074" s="13">
        <v>1.95617</v>
      </c>
      <c r="L1074" s="13">
        <v>2.02962</v>
      </c>
      <c r="M1074" s="13">
        <v>2.1567699999999999</v>
      </c>
      <c r="N1074" s="13">
        <v>2.07396</v>
      </c>
      <c r="O1074" s="13">
        <v>3.14527</v>
      </c>
      <c r="P1074" s="13">
        <v>3.3675899999999999</v>
      </c>
    </row>
    <row r="1075" spans="1:16" x14ac:dyDescent="0.3">
      <c r="A1075" s="67" t="s">
        <v>2529</v>
      </c>
      <c r="B1075" s="67" t="s">
        <v>2530</v>
      </c>
      <c r="C1075" s="69">
        <v>2251738</v>
      </c>
      <c r="D1075" s="13"/>
      <c r="E1075" s="13"/>
      <c r="F1075" s="13"/>
      <c r="G1075" s="13">
        <v>0.43407000000000001</v>
      </c>
      <c r="H1075" s="13"/>
      <c r="I1075" s="13"/>
      <c r="J1075" s="13">
        <v>0.30868000000000001</v>
      </c>
      <c r="K1075" s="13"/>
      <c r="L1075" s="13"/>
      <c r="M1075" s="13">
        <v>0.40266999999999997</v>
      </c>
      <c r="N1075" s="13"/>
      <c r="O1075" s="13"/>
      <c r="P1075" s="13">
        <v>0.40009</v>
      </c>
    </row>
    <row r="1076" spans="1:16" x14ac:dyDescent="0.3">
      <c r="A1076" s="67" t="s">
        <v>5294</v>
      </c>
      <c r="B1076" s="67" t="s">
        <v>2416</v>
      </c>
      <c r="C1076" s="69">
        <v>2240861</v>
      </c>
      <c r="D1076" s="13">
        <v>2.75664</v>
      </c>
      <c r="E1076" s="13">
        <v>2.9636999999999998</v>
      </c>
      <c r="F1076" s="13">
        <v>2.7513899999999998</v>
      </c>
      <c r="G1076" s="13">
        <v>2.7019299999999999</v>
      </c>
      <c r="H1076" s="13">
        <v>2.80722</v>
      </c>
      <c r="I1076" s="13">
        <v>2.40584</v>
      </c>
      <c r="J1076" s="13">
        <v>2.3196500000000002</v>
      </c>
      <c r="K1076" s="13">
        <v>2.5977999999999999</v>
      </c>
      <c r="L1076" s="13">
        <v>2.66561</v>
      </c>
      <c r="M1076" s="13">
        <v>2.8847299999999998</v>
      </c>
      <c r="N1076" s="13">
        <v>2.99213</v>
      </c>
      <c r="O1076" s="13">
        <v>3.2327900000000001</v>
      </c>
      <c r="P1076" s="13">
        <v>3.5912899999999999</v>
      </c>
    </row>
    <row r="1077" spans="1:16" x14ac:dyDescent="0.3">
      <c r="A1077" s="67" t="s">
        <v>2303</v>
      </c>
      <c r="B1077" s="67" t="s">
        <v>2304</v>
      </c>
      <c r="C1077" s="69">
        <v>2228468</v>
      </c>
      <c r="D1077" s="13"/>
      <c r="E1077" s="13"/>
      <c r="F1077" s="13"/>
      <c r="G1077" s="13"/>
      <c r="H1077" s="13"/>
      <c r="I1077" s="13"/>
      <c r="J1077" s="13"/>
      <c r="K1077" s="13"/>
      <c r="L1077" s="13"/>
      <c r="M1077" s="13"/>
      <c r="N1077" s="13"/>
      <c r="O1077" s="13"/>
      <c r="P1077" s="13"/>
    </row>
    <row r="1078" spans="1:16" x14ac:dyDescent="0.3">
      <c r="A1078" s="67" t="s">
        <v>2377</v>
      </c>
      <c r="B1078" s="67" t="s">
        <v>2378</v>
      </c>
      <c r="C1078" s="69">
        <v>2218070</v>
      </c>
      <c r="D1078" s="13"/>
      <c r="E1078" s="13"/>
      <c r="F1078" s="13"/>
      <c r="G1078" s="13"/>
      <c r="H1078" s="13">
        <v>5.3060000000000003E-2</v>
      </c>
      <c r="I1078" s="13">
        <v>4.3069999999999997E-2</v>
      </c>
      <c r="J1078" s="13">
        <v>4.2540000000000001E-2</v>
      </c>
      <c r="K1078" s="13">
        <v>4.8340000000000001E-2</v>
      </c>
      <c r="L1078" s="13">
        <v>5.1499999999999997E-2</v>
      </c>
      <c r="M1078" s="13">
        <v>5.7630000000000001E-2</v>
      </c>
      <c r="N1078" s="13">
        <v>6.0179999999999997E-2</v>
      </c>
      <c r="O1078" s="13">
        <v>6.6979999999999998E-2</v>
      </c>
      <c r="P1078" s="13"/>
    </row>
    <row r="1079" spans="1:16" x14ac:dyDescent="0.3">
      <c r="A1079" s="67" t="s">
        <v>2333</v>
      </c>
      <c r="B1079" s="67" t="s">
        <v>2334</v>
      </c>
      <c r="C1079" s="69">
        <v>2218070</v>
      </c>
      <c r="D1079" s="13"/>
      <c r="E1079" s="13"/>
      <c r="F1079" s="13"/>
      <c r="G1079" s="13"/>
      <c r="H1079" s="13">
        <v>5.3060000000000003E-2</v>
      </c>
      <c r="I1079" s="13">
        <v>4.3069999999999997E-2</v>
      </c>
      <c r="J1079" s="13">
        <v>4.2540000000000001E-2</v>
      </c>
      <c r="K1079" s="13">
        <v>4.8340000000000001E-2</v>
      </c>
      <c r="L1079" s="13">
        <v>5.1499999999999997E-2</v>
      </c>
      <c r="M1079" s="13">
        <v>5.7630000000000001E-2</v>
      </c>
      <c r="N1079" s="13">
        <v>6.0179999999999997E-2</v>
      </c>
      <c r="O1079" s="13">
        <v>6.6979999999999998E-2</v>
      </c>
      <c r="P1079" s="13"/>
    </row>
    <row r="1080" spans="1:16" x14ac:dyDescent="0.3">
      <c r="A1080" s="67" t="s">
        <v>2309</v>
      </c>
      <c r="B1080" s="67" t="s">
        <v>2310</v>
      </c>
      <c r="C1080" s="69">
        <v>2211688</v>
      </c>
      <c r="D1080" s="13"/>
      <c r="E1080" s="13"/>
      <c r="F1080" s="13"/>
      <c r="G1080" s="13"/>
      <c r="H1080" s="13"/>
      <c r="I1080" s="13"/>
      <c r="J1080" s="13"/>
      <c r="K1080" s="13"/>
      <c r="L1080" s="13"/>
      <c r="M1080" s="13"/>
      <c r="N1080" s="13"/>
      <c r="O1080" s="13"/>
      <c r="P1080" s="13"/>
    </row>
    <row r="1081" spans="1:16" x14ac:dyDescent="0.3">
      <c r="A1081" s="67" t="s">
        <v>2398</v>
      </c>
      <c r="B1081" s="67" t="s">
        <v>2399</v>
      </c>
      <c r="C1081" s="69">
        <v>2204201</v>
      </c>
      <c r="D1081" s="13"/>
      <c r="E1081" s="13"/>
      <c r="F1081" s="13">
        <v>0.11719</v>
      </c>
      <c r="G1081" s="13">
        <v>0.11094999999999999</v>
      </c>
      <c r="H1081" s="13">
        <v>0.11545999999999999</v>
      </c>
      <c r="I1081" s="13">
        <v>9.5780000000000004E-2</v>
      </c>
      <c r="J1081" s="13">
        <v>9.3799999999999994E-2</v>
      </c>
      <c r="K1081" s="13">
        <v>0.10978</v>
      </c>
      <c r="L1081" s="13">
        <v>0.11676</v>
      </c>
      <c r="M1081" s="13">
        <v>0.13231999999999999</v>
      </c>
      <c r="N1081" s="13">
        <v>0.13636000000000001</v>
      </c>
      <c r="O1081" s="13">
        <v>0.15298</v>
      </c>
      <c r="P1081" s="13">
        <v>0.16794000000000001</v>
      </c>
    </row>
    <row r="1082" spans="1:16" x14ac:dyDescent="0.3">
      <c r="A1082" s="67" t="s">
        <v>4831</v>
      </c>
      <c r="B1082" s="67" t="s">
        <v>4832</v>
      </c>
      <c r="C1082" s="69">
        <v>2185597</v>
      </c>
      <c r="D1082" s="13"/>
      <c r="E1082" s="13">
        <v>2.94868</v>
      </c>
      <c r="F1082" s="13">
        <v>2.8193299999999999</v>
      </c>
      <c r="G1082" s="13">
        <v>2.62696</v>
      </c>
      <c r="H1082" s="13">
        <v>2.7010999999999998</v>
      </c>
      <c r="I1082" s="13">
        <v>2.4251299999999998</v>
      </c>
      <c r="J1082" s="13">
        <v>2.08527</v>
      </c>
      <c r="K1082" s="13">
        <v>1.2717000000000001</v>
      </c>
      <c r="L1082" s="13">
        <v>1.34256</v>
      </c>
      <c r="M1082" s="13">
        <v>1.4504699999999999</v>
      </c>
      <c r="N1082" s="13">
        <v>1.4896400000000001</v>
      </c>
      <c r="O1082" s="13"/>
      <c r="P1082" s="13"/>
    </row>
    <row r="1083" spans="1:16" x14ac:dyDescent="0.3">
      <c r="A1083" s="67" t="s">
        <v>2313</v>
      </c>
      <c r="B1083" s="67" t="s">
        <v>2314</v>
      </c>
      <c r="C1083" s="69">
        <v>2180498</v>
      </c>
      <c r="D1083" s="13"/>
      <c r="E1083" s="13"/>
      <c r="F1083" s="13"/>
      <c r="G1083" s="13"/>
      <c r="H1083" s="13"/>
      <c r="I1083" s="13"/>
      <c r="J1083" s="13"/>
      <c r="K1083" s="13"/>
      <c r="L1083" s="13"/>
      <c r="M1083" s="13"/>
      <c r="N1083" s="13"/>
      <c r="O1083" s="13"/>
      <c r="P1083" s="13"/>
    </row>
    <row r="1084" spans="1:16" x14ac:dyDescent="0.3">
      <c r="A1084" s="67" t="s">
        <v>2603</v>
      </c>
      <c r="B1084" s="67" t="s">
        <v>2604</v>
      </c>
      <c r="C1084" s="69">
        <v>2158444</v>
      </c>
      <c r="D1084" s="13"/>
      <c r="E1084" s="13">
        <v>1.2200599999999999</v>
      </c>
      <c r="F1084" s="13">
        <v>1.0779000000000001</v>
      </c>
      <c r="G1084" s="13">
        <v>1.03773</v>
      </c>
      <c r="H1084" s="13">
        <v>0.79093999999999998</v>
      </c>
      <c r="I1084" s="13">
        <v>0.61485999999999996</v>
      </c>
      <c r="J1084" s="13">
        <v>0.59492</v>
      </c>
      <c r="K1084" s="13">
        <v>0.67406999999999995</v>
      </c>
      <c r="L1084" s="13">
        <v>0.74229000000000001</v>
      </c>
      <c r="M1084" s="13">
        <v>0.84169000000000005</v>
      </c>
      <c r="N1084" s="13">
        <v>0.84433999999999998</v>
      </c>
      <c r="O1084" s="13">
        <v>0.94696000000000002</v>
      </c>
      <c r="P1084" s="13">
        <v>1.10449</v>
      </c>
    </row>
    <row r="1085" spans="1:16" x14ac:dyDescent="0.3">
      <c r="A1085" s="67" t="s">
        <v>2489</v>
      </c>
      <c r="B1085" s="67" t="s">
        <v>2490</v>
      </c>
      <c r="C1085" s="69">
        <v>2150940</v>
      </c>
      <c r="D1085" s="13"/>
      <c r="E1085" s="13"/>
      <c r="F1085" s="13"/>
      <c r="G1085" s="13">
        <v>0.34093000000000001</v>
      </c>
      <c r="H1085" s="13"/>
      <c r="I1085" s="13"/>
      <c r="J1085" s="13">
        <v>0.27116000000000001</v>
      </c>
      <c r="K1085" s="13"/>
      <c r="L1085" s="13"/>
      <c r="M1085" s="13">
        <v>0.36618000000000001</v>
      </c>
      <c r="N1085" s="13"/>
      <c r="O1085" s="13"/>
      <c r="P1085" s="13">
        <v>4.8500000000000001E-3</v>
      </c>
    </row>
    <row r="1086" spans="1:16" x14ac:dyDescent="0.3">
      <c r="A1086" s="67" t="s">
        <v>2301</v>
      </c>
      <c r="B1086" s="67" t="s">
        <v>2302</v>
      </c>
      <c r="C1086" s="69">
        <v>2149731</v>
      </c>
      <c r="D1086" s="13">
        <v>0.87902000000000002</v>
      </c>
      <c r="E1086" s="13">
        <v>0.96182000000000001</v>
      </c>
      <c r="F1086" s="13">
        <v>0.91125999999999996</v>
      </c>
      <c r="G1086" s="13">
        <v>0.88549</v>
      </c>
      <c r="H1086" s="13">
        <v>0.90415000000000001</v>
      </c>
      <c r="I1086" s="13">
        <v>0.78129000000000004</v>
      </c>
      <c r="J1086" s="13">
        <v>0.75356000000000001</v>
      </c>
      <c r="K1086" s="13">
        <v>0.84567000000000003</v>
      </c>
      <c r="L1086" s="13">
        <v>0.89942999999999995</v>
      </c>
      <c r="M1086" s="13">
        <v>0.96787000000000001</v>
      </c>
      <c r="N1086" s="13">
        <v>1.00556</v>
      </c>
      <c r="O1086" s="13">
        <v>0.68208999999999997</v>
      </c>
      <c r="P1086" s="13">
        <v>0.75851999999999997</v>
      </c>
    </row>
    <row r="1087" spans="1:16" x14ac:dyDescent="0.3">
      <c r="A1087" s="67" t="s">
        <v>2183</v>
      </c>
      <c r="B1087" s="67" t="s">
        <v>2184</v>
      </c>
      <c r="C1087" s="69">
        <v>2128104</v>
      </c>
      <c r="D1087" s="13"/>
      <c r="E1087" s="13"/>
      <c r="F1087" s="13">
        <v>0.72363</v>
      </c>
      <c r="G1087" s="13">
        <v>0.87424999999999997</v>
      </c>
      <c r="H1087" s="13">
        <v>0.88644999999999996</v>
      </c>
      <c r="I1087" s="13">
        <v>0.75939999999999996</v>
      </c>
      <c r="J1087" s="13">
        <v>0.72316000000000003</v>
      </c>
      <c r="K1087" s="13">
        <v>0.81947000000000003</v>
      </c>
      <c r="L1087" s="13">
        <v>0.84423000000000004</v>
      </c>
      <c r="M1087" s="13">
        <v>0.92093999999999998</v>
      </c>
      <c r="N1087" s="13">
        <v>0.98240000000000005</v>
      </c>
      <c r="O1087" s="13">
        <v>1.0963099999999999</v>
      </c>
      <c r="P1087" s="13">
        <v>1.20112</v>
      </c>
    </row>
    <row r="1088" spans="1:16" x14ac:dyDescent="0.3">
      <c r="A1088" s="67" t="s">
        <v>2367</v>
      </c>
      <c r="B1088" s="67" t="s">
        <v>2368</v>
      </c>
      <c r="C1088" s="69">
        <v>2108866</v>
      </c>
      <c r="D1088" s="13"/>
      <c r="E1088" s="13">
        <v>3.4800900000000001</v>
      </c>
      <c r="F1088" s="13">
        <v>3.1958799999999998</v>
      </c>
      <c r="G1088" s="13">
        <v>3.0951900000000001</v>
      </c>
      <c r="H1088" s="13">
        <v>3.0201899999999999</v>
      </c>
      <c r="I1088" s="13">
        <v>2.68208</v>
      </c>
      <c r="J1088" s="13">
        <v>2.4438200000000001</v>
      </c>
      <c r="K1088" s="13">
        <v>2.6648100000000001</v>
      </c>
      <c r="L1088" s="13">
        <v>2.7659500000000001</v>
      </c>
      <c r="M1088" s="13">
        <v>2.9622199999999999</v>
      </c>
      <c r="N1088" s="13">
        <v>3.3812899999999999</v>
      </c>
      <c r="O1088" s="13">
        <v>3.7310099999999999</v>
      </c>
      <c r="P1088" s="13">
        <v>4.07484</v>
      </c>
    </row>
    <row r="1089" spans="1:16" x14ac:dyDescent="0.3">
      <c r="A1089" s="67" t="s">
        <v>5295</v>
      </c>
      <c r="B1089" s="67" t="s">
        <v>4571</v>
      </c>
      <c r="C1089" s="69">
        <v>2106789</v>
      </c>
      <c r="D1089" s="13">
        <v>5.8796600000000003</v>
      </c>
      <c r="E1089" s="13">
        <v>6.0000999999999998</v>
      </c>
      <c r="F1089" s="13">
        <v>5.3900100000000002</v>
      </c>
      <c r="G1089" s="13">
        <v>5.0234800000000002</v>
      </c>
      <c r="H1089" s="13">
        <v>5.0739900000000002</v>
      </c>
      <c r="I1089" s="13">
        <v>4.0848800000000001</v>
      </c>
      <c r="J1089" s="13">
        <v>3.84781</v>
      </c>
      <c r="K1089" s="13">
        <v>4.1312300000000004</v>
      </c>
      <c r="L1089" s="13">
        <v>3.8554400000000002</v>
      </c>
      <c r="M1089" s="13">
        <v>4.1060699999999999</v>
      </c>
      <c r="N1089" s="13">
        <v>4.0576499999999998</v>
      </c>
      <c r="O1089" s="13">
        <v>4.4402400000000002</v>
      </c>
      <c r="P1089" s="13">
        <v>4.6289100000000003</v>
      </c>
    </row>
    <row r="1090" spans="1:16" x14ac:dyDescent="0.3">
      <c r="A1090" s="67" t="s">
        <v>4859</v>
      </c>
      <c r="B1090" s="67" t="s">
        <v>4860</v>
      </c>
      <c r="C1090" s="69">
        <v>2092279</v>
      </c>
      <c r="D1090" s="13">
        <v>0.71753999999999996</v>
      </c>
      <c r="E1090" s="13">
        <v>0.77212000000000003</v>
      </c>
      <c r="F1090" s="13">
        <v>0.71506999999999998</v>
      </c>
      <c r="G1090" s="13">
        <v>0.69864999999999999</v>
      </c>
      <c r="H1090" s="13"/>
      <c r="I1090" s="13"/>
      <c r="J1090" s="13"/>
      <c r="K1090" s="13"/>
      <c r="L1090" s="13"/>
      <c r="M1090" s="13"/>
      <c r="N1090" s="13"/>
      <c r="O1090" s="13"/>
      <c r="P1090" s="13"/>
    </row>
    <row r="1091" spans="1:16" x14ac:dyDescent="0.3">
      <c r="A1091" s="67" t="s">
        <v>2404</v>
      </c>
      <c r="B1091" s="67" t="s">
        <v>2405</v>
      </c>
      <c r="C1091" s="69">
        <v>2087938</v>
      </c>
      <c r="D1091" s="13">
        <v>2.7633000000000001</v>
      </c>
      <c r="E1091" s="13">
        <v>2.9855999999999998</v>
      </c>
      <c r="F1091" s="13">
        <v>2.7628400000000002</v>
      </c>
      <c r="G1091" s="13">
        <v>2.7</v>
      </c>
      <c r="H1091" s="13">
        <v>2.74349</v>
      </c>
      <c r="I1091" s="13">
        <v>2.3360400000000001</v>
      </c>
      <c r="J1091" s="13">
        <v>2.3296399999999999</v>
      </c>
      <c r="K1091" s="13">
        <v>2.5985299999999998</v>
      </c>
      <c r="L1091" s="13">
        <v>2.6715200000000001</v>
      </c>
      <c r="M1091" s="13">
        <v>2.8923199999999998</v>
      </c>
      <c r="N1091" s="13">
        <v>2.9885899999999999</v>
      </c>
      <c r="O1091" s="13">
        <v>3.24593</v>
      </c>
      <c r="P1091" s="13">
        <v>3.3768199999999999</v>
      </c>
    </row>
    <row r="1092" spans="1:16" x14ac:dyDescent="0.3">
      <c r="A1092" s="67" t="s">
        <v>2225</v>
      </c>
      <c r="B1092" s="67" t="s">
        <v>2226</v>
      </c>
      <c r="C1092" s="69">
        <v>2081097</v>
      </c>
      <c r="D1092" s="13"/>
      <c r="E1092" s="13"/>
      <c r="F1092" s="13"/>
      <c r="G1092" s="13">
        <v>0.12397</v>
      </c>
      <c r="H1092" s="13">
        <v>0.12411</v>
      </c>
      <c r="I1092" s="13">
        <v>0.10352</v>
      </c>
      <c r="J1092" s="13">
        <v>0.10085</v>
      </c>
      <c r="K1092" s="13">
        <v>0.11362999999999999</v>
      </c>
      <c r="L1092" s="13">
        <v>0.12003999999999999</v>
      </c>
      <c r="M1092" s="13">
        <v>0.13333999999999999</v>
      </c>
      <c r="N1092" s="13">
        <v>0.13733999999999999</v>
      </c>
      <c r="O1092" s="13">
        <v>0.15892999999999999</v>
      </c>
      <c r="P1092" s="13">
        <v>0.17476</v>
      </c>
    </row>
    <row r="1093" spans="1:16" x14ac:dyDescent="0.3">
      <c r="A1093" s="67" t="s">
        <v>2337</v>
      </c>
      <c r="B1093" s="67" t="s">
        <v>2338</v>
      </c>
      <c r="C1093" s="69">
        <v>2077792</v>
      </c>
      <c r="D1093" s="13"/>
      <c r="E1093" s="13"/>
      <c r="F1093" s="13"/>
      <c r="G1093" s="13"/>
      <c r="H1093" s="13"/>
      <c r="I1093" s="13"/>
      <c r="J1093" s="13"/>
      <c r="K1093" s="13"/>
      <c r="L1093" s="13"/>
      <c r="M1093" s="13"/>
      <c r="N1093" s="13"/>
      <c r="O1093" s="13"/>
      <c r="P1093" s="13"/>
    </row>
    <row r="1094" spans="1:16" x14ac:dyDescent="0.3">
      <c r="A1094" s="67" t="s">
        <v>2456</v>
      </c>
      <c r="B1094" s="67" t="s">
        <v>2457</v>
      </c>
      <c r="C1094" s="69">
        <v>2073865</v>
      </c>
      <c r="D1094" s="13"/>
      <c r="E1094" s="13"/>
      <c r="F1094" s="13"/>
      <c r="G1094" s="13">
        <v>7.6249999999999998E-2</v>
      </c>
      <c r="H1094" s="13"/>
      <c r="I1094" s="13"/>
      <c r="J1094" s="13">
        <v>5.688E-2</v>
      </c>
      <c r="K1094" s="13"/>
      <c r="L1094" s="13"/>
      <c r="M1094" s="13"/>
      <c r="N1094" s="13"/>
      <c r="O1094" s="13"/>
      <c r="P1094" s="13">
        <v>1.8780000000000002E-2</v>
      </c>
    </row>
    <row r="1095" spans="1:16" x14ac:dyDescent="0.3">
      <c r="A1095" s="67" t="s">
        <v>2921</v>
      </c>
      <c r="B1095" s="67" t="s">
        <v>2922</v>
      </c>
      <c r="C1095" s="69">
        <v>2073062</v>
      </c>
      <c r="D1095" s="13">
        <v>3.9858099999999999</v>
      </c>
      <c r="E1095" s="13">
        <v>4.2772500000000004</v>
      </c>
      <c r="F1095" s="13">
        <v>4.4469200000000004</v>
      </c>
      <c r="G1095" s="13">
        <v>4.5473400000000002</v>
      </c>
      <c r="H1095" s="13">
        <v>4.4791400000000001</v>
      </c>
      <c r="I1095" s="13">
        <v>4.1937600000000002</v>
      </c>
      <c r="J1095" s="13">
        <v>4.0082599999999999</v>
      </c>
      <c r="K1095" s="13">
        <v>4.0145499999999998</v>
      </c>
      <c r="L1095" s="13">
        <v>4.0610299999999997</v>
      </c>
      <c r="M1095" s="13">
        <v>4.1567299999999996</v>
      </c>
      <c r="N1095" s="13">
        <v>4.09964</v>
      </c>
      <c r="O1095" s="13">
        <v>4.3480100000000004</v>
      </c>
      <c r="P1095" s="13">
        <v>5.4225099999999999</v>
      </c>
    </row>
    <row r="1096" spans="1:16" x14ac:dyDescent="0.3">
      <c r="A1096" s="67" t="s">
        <v>2287</v>
      </c>
      <c r="B1096" s="67" t="s">
        <v>2288</v>
      </c>
      <c r="C1096" s="69">
        <v>2069302</v>
      </c>
      <c r="D1096" s="13">
        <v>3.1379100000000002</v>
      </c>
      <c r="E1096" s="13">
        <v>3.4090400000000001</v>
      </c>
      <c r="F1096" s="13">
        <v>3.21977</v>
      </c>
      <c r="G1096" s="13">
        <v>3.0272100000000002</v>
      </c>
      <c r="H1096" s="13">
        <v>3.1234000000000002</v>
      </c>
      <c r="I1096" s="13">
        <v>2.7371300000000001</v>
      </c>
      <c r="J1096" s="13">
        <v>2.67591</v>
      </c>
      <c r="K1096" s="13">
        <v>2.9659399999999998</v>
      </c>
      <c r="L1096" s="13">
        <v>3.1467299999999998</v>
      </c>
      <c r="M1096" s="13">
        <v>3.4196300000000002</v>
      </c>
      <c r="N1096" s="13">
        <v>3.2574200000000002</v>
      </c>
      <c r="O1096" s="13">
        <v>3.5152299999999999</v>
      </c>
      <c r="P1096" s="13">
        <v>3.96245</v>
      </c>
    </row>
    <row r="1097" spans="1:16" x14ac:dyDescent="0.3">
      <c r="A1097" s="67" t="s">
        <v>2341</v>
      </c>
      <c r="B1097" s="67" t="s">
        <v>2342</v>
      </c>
      <c r="C1097" s="69">
        <v>2065576</v>
      </c>
      <c r="D1097" s="13"/>
      <c r="E1097" s="13"/>
      <c r="F1097" s="13"/>
      <c r="G1097" s="13"/>
      <c r="H1097" s="13"/>
      <c r="I1097" s="13"/>
      <c r="J1097" s="13"/>
      <c r="K1097" s="13"/>
      <c r="L1097" s="13"/>
      <c r="M1097" s="13"/>
      <c r="N1097" s="13"/>
      <c r="O1097" s="13"/>
      <c r="P1097" s="13"/>
    </row>
    <row r="1098" spans="1:16" x14ac:dyDescent="0.3">
      <c r="A1098" s="67" t="s">
        <v>2345</v>
      </c>
      <c r="B1098" s="67" t="s">
        <v>2346</v>
      </c>
      <c r="C1098" s="69">
        <v>2063072</v>
      </c>
      <c r="D1098" s="13"/>
      <c r="E1098" s="13"/>
      <c r="F1098" s="13"/>
      <c r="G1098" s="13"/>
      <c r="H1098" s="13"/>
      <c r="I1098" s="13"/>
      <c r="J1098" s="13"/>
      <c r="K1098" s="13"/>
      <c r="L1098" s="13"/>
      <c r="M1098" s="13"/>
      <c r="N1098" s="13"/>
      <c r="O1098" s="13"/>
      <c r="P1098" s="13"/>
    </row>
    <row r="1099" spans="1:16" x14ac:dyDescent="0.3">
      <c r="A1099" s="67" t="s">
        <v>2319</v>
      </c>
      <c r="B1099" s="67" t="s">
        <v>2320</v>
      </c>
      <c r="C1099" s="69">
        <v>2060367</v>
      </c>
      <c r="D1099" s="13"/>
      <c r="E1099" s="13">
        <v>0.14035</v>
      </c>
      <c r="F1099" s="13">
        <v>0.12887000000000001</v>
      </c>
      <c r="G1099" s="13">
        <v>0.13027</v>
      </c>
      <c r="H1099" s="13">
        <v>0.13314999999999999</v>
      </c>
      <c r="I1099" s="13">
        <v>0.10321</v>
      </c>
      <c r="J1099" s="13">
        <v>0.10271</v>
      </c>
      <c r="K1099" s="13">
        <v>0.11483</v>
      </c>
      <c r="L1099" s="13">
        <v>0.12109</v>
      </c>
      <c r="M1099" s="13">
        <v>0.13347000000000001</v>
      </c>
      <c r="N1099" s="13">
        <v>0.14050000000000001</v>
      </c>
      <c r="O1099" s="13">
        <v>0.15354000000000001</v>
      </c>
      <c r="P1099" s="13">
        <v>0.17352000000000001</v>
      </c>
    </row>
    <row r="1100" spans="1:16" x14ac:dyDescent="0.3">
      <c r="A1100" s="67" t="s">
        <v>1311</v>
      </c>
      <c r="B1100" s="67" t="s">
        <v>1312</v>
      </c>
      <c r="C1100" s="69">
        <v>2048115</v>
      </c>
      <c r="D1100" s="13"/>
      <c r="E1100" s="13"/>
      <c r="F1100" s="13"/>
      <c r="G1100" s="13"/>
      <c r="H1100" s="13">
        <v>2.68363</v>
      </c>
      <c r="I1100" s="13">
        <v>2.1543399999999999</v>
      </c>
      <c r="J1100" s="13">
        <v>2.1972</v>
      </c>
      <c r="K1100" s="13">
        <v>2.4655499999999999</v>
      </c>
      <c r="L1100" s="13">
        <v>2.5909900000000001</v>
      </c>
      <c r="M1100" s="13">
        <v>2.7499799999999999</v>
      </c>
      <c r="N1100" s="13">
        <v>2.8703500000000002</v>
      </c>
      <c r="O1100" s="13">
        <v>3.1308099999999999</v>
      </c>
      <c r="P1100" s="13">
        <v>3.4423400000000002</v>
      </c>
    </row>
    <row r="1101" spans="1:16" x14ac:dyDescent="0.3">
      <c r="A1101" s="67" t="s">
        <v>4845</v>
      </c>
      <c r="B1101" s="67" t="s">
        <v>4846</v>
      </c>
      <c r="C1101" s="69">
        <v>2034977</v>
      </c>
      <c r="D1101" s="13">
        <v>5.2200000000000003E-2</v>
      </c>
      <c r="E1101" s="13"/>
      <c r="F1101" s="13"/>
      <c r="G1101" s="13">
        <v>5.355E-2</v>
      </c>
      <c r="H1101" s="13"/>
      <c r="I1101" s="13"/>
      <c r="J1101" s="13">
        <v>3.9449999999999999E-2</v>
      </c>
      <c r="K1101" s="13"/>
      <c r="L1101" s="13"/>
      <c r="M1101" s="13"/>
      <c r="N1101" s="13"/>
      <c r="O1101" s="13"/>
      <c r="P1101" s="13"/>
    </row>
    <row r="1102" spans="1:16" x14ac:dyDescent="0.3">
      <c r="A1102" s="67" t="s">
        <v>2365</v>
      </c>
      <c r="B1102" s="67" t="s">
        <v>2366</v>
      </c>
      <c r="C1102" s="69">
        <v>2019923</v>
      </c>
      <c r="D1102" s="13"/>
      <c r="E1102" s="13">
        <v>0.23804</v>
      </c>
      <c r="F1102" s="13">
        <v>0.20637</v>
      </c>
      <c r="G1102" s="13">
        <v>0.20016</v>
      </c>
      <c r="H1102" s="13">
        <v>0.20537</v>
      </c>
      <c r="I1102" s="13">
        <v>0.16941000000000001</v>
      </c>
      <c r="J1102" s="13">
        <v>0.16633000000000001</v>
      </c>
      <c r="K1102" s="13">
        <v>0.21265000000000001</v>
      </c>
      <c r="L1102" s="13">
        <v>0.22255</v>
      </c>
      <c r="M1102" s="13">
        <v>0.24940999999999999</v>
      </c>
      <c r="N1102" s="13">
        <v>0.26629000000000003</v>
      </c>
      <c r="O1102" s="13">
        <v>0.33551999999999998</v>
      </c>
      <c r="P1102" s="13">
        <v>0.38380999999999998</v>
      </c>
    </row>
    <row r="1103" spans="1:16" x14ac:dyDescent="0.3">
      <c r="A1103" s="67" t="s">
        <v>1664</v>
      </c>
      <c r="B1103" s="67" t="s">
        <v>1665</v>
      </c>
      <c r="C1103" s="69">
        <v>2012928</v>
      </c>
      <c r="D1103" s="13"/>
      <c r="E1103" s="13"/>
      <c r="F1103" s="13"/>
      <c r="G1103" s="13"/>
      <c r="H1103" s="13"/>
      <c r="I1103" s="13">
        <v>0.10303</v>
      </c>
      <c r="J1103" s="13"/>
      <c r="K1103" s="13"/>
      <c r="L1103" s="13"/>
      <c r="M1103" s="13"/>
      <c r="N1103" s="13"/>
      <c r="O1103" s="13"/>
      <c r="P1103" s="13"/>
    </row>
    <row r="1104" spans="1:16" x14ac:dyDescent="0.3">
      <c r="A1104" s="67" t="s">
        <v>2628</v>
      </c>
      <c r="B1104" s="67" t="s">
        <v>2629</v>
      </c>
      <c r="C1104" s="69">
        <v>2009577</v>
      </c>
      <c r="D1104" s="13"/>
      <c r="E1104" s="13">
        <v>0.23288</v>
      </c>
      <c r="F1104" s="13">
        <v>0.23002</v>
      </c>
      <c r="G1104" s="13">
        <v>0.23147999999999999</v>
      </c>
      <c r="H1104" s="13">
        <v>0.23208000000000001</v>
      </c>
      <c r="I1104" s="13">
        <v>0.19253999999999999</v>
      </c>
      <c r="J1104" s="13">
        <v>0.19855</v>
      </c>
      <c r="K1104" s="13">
        <v>0.23063</v>
      </c>
      <c r="L1104" s="13">
        <v>0.23685999999999999</v>
      </c>
      <c r="M1104" s="13">
        <v>0.25889000000000001</v>
      </c>
      <c r="N1104" s="13">
        <v>0.26662999999999998</v>
      </c>
      <c r="O1104" s="13">
        <v>0.27795999999999998</v>
      </c>
      <c r="P1104" s="13">
        <v>0.33711999999999998</v>
      </c>
    </row>
    <row r="1105" spans="1:16" x14ac:dyDescent="0.3">
      <c r="A1105" s="67" t="s">
        <v>2475</v>
      </c>
      <c r="B1105" s="67" t="s">
        <v>2476</v>
      </c>
      <c r="C1105" s="69">
        <v>1979414</v>
      </c>
      <c r="D1105" s="13"/>
      <c r="E1105" s="13"/>
      <c r="F1105" s="13"/>
      <c r="G1105" s="13">
        <v>0.52388000000000001</v>
      </c>
      <c r="H1105" s="13">
        <v>0.54086999999999996</v>
      </c>
      <c r="I1105" s="13">
        <v>0.26263999999999998</v>
      </c>
      <c r="J1105" s="13">
        <v>0.26394000000000001</v>
      </c>
      <c r="K1105" s="13">
        <v>0.30025000000000002</v>
      </c>
      <c r="L1105" s="13">
        <v>0.31872</v>
      </c>
      <c r="M1105" s="13">
        <v>0.34934999999999999</v>
      </c>
      <c r="N1105" s="13">
        <v>0.35682999999999998</v>
      </c>
      <c r="O1105" s="13">
        <v>0.3992</v>
      </c>
      <c r="P1105" s="13">
        <v>0.42333999999999999</v>
      </c>
    </row>
    <row r="1106" spans="1:16" x14ac:dyDescent="0.3">
      <c r="A1106" s="67" t="s">
        <v>2657</v>
      </c>
      <c r="B1106" s="67" t="s">
        <v>2658</v>
      </c>
      <c r="C1106" s="69">
        <v>1964921</v>
      </c>
      <c r="D1106" s="13"/>
      <c r="E1106" s="13"/>
      <c r="F1106" s="13"/>
      <c r="G1106" s="13">
        <v>4.5587999999999997</v>
      </c>
      <c r="H1106" s="13">
        <v>4.4801500000000001</v>
      </c>
      <c r="I1106" s="13">
        <v>4.2494699999999996</v>
      </c>
      <c r="J1106" s="13">
        <v>4.1179500000000004</v>
      </c>
      <c r="K1106" s="13">
        <v>4.1322400000000004</v>
      </c>
      <c r="L1106" s="13">
        <v>4.2819799999999999</v>
      </c>
      <c r="M1106" s="13">
        <v>4.3938100000000002</v>
      </c>
      <c r="N1106" s="13">
        <v>4.34992</v>
      </c>
      <c r="O1106" s="13">
        <v>2.7689699999999999</v>
      </c>
      <c r="P1106" s="13">
        <v>3.90333</v>
      </c>
    </row>
    <row r="1107" spans="1:16" x14ac:dyDescent="0.3">
      <c r="A1107" s="67" t="s">
        <v>2632</v>
      </c>
      <c r="B1107" s="67" t="s">
        <v>2633</v>
      </c>
      <c r="C1107" s="69">
        <v>1959451</v>
      </c>
      <c r="D1107" s="13"/>
      <c r="E1107" s="13"/>
      <c r="F1107" s="13"/>
      <c r="G1107" s="13">
        <v>0.33227000000000001</v>
      </c>
      <c r="H1107" s="13"/>
      <c r="I1107" s="13"/>
      <c r="J1107" s="13">
        <v>0.28376000000000001</v>
      </c>
      <c r="K1107" s="13"/>
      <c r="L1107" s="13"/>
      <c r="M1107" s="13">
        <v>0.24468000000000001</v>
      </c>
      <c r="N1107" s="13"/>
      <c r="O1107" s="13"/>
      <c r="P1107" s="13">
        <v>0.31675999999999999</v>
      </c>
    </row>
    <row r="1108" spans="1:16" x14ac:dyDescent="0.3">
      <c r="A1108" s="67" t="s">
        <v>2373</v>
      </c>
      <c r="B1108" s="67" t="s">
        <v>2374</v>
      </c>
      <c r="C1108" s="69">
        <v>1941909</v>
      </c>
      <c r="D1108" s="13">
        <v>1.97228</v>
      </c>
      <c r="E1108" s="13">
        <v>2.1381399999999999</v>
      </c>
      <c r="F1108" s="13">
        <v>1.9533400000000001</v>
      </c>
      <c r="G1108" s="13">
        <v>1.9120699999999999</v>
      </c>
      <c r="H1108" s="13">
        <v>1.9553199999999999</v>
      </c>
      <c r="I1108" s="13">
        <v>1.7056</v>
      </c>
      <c r="J1108" s="13">
        <v>1.65228</v>
      </c>
      <c r="K1108" s="13"/>
      <c r="L1108" s="13">
        <v>1.88707</v>
      </c>
      <c r="M1108" s="13">
        <v>2.0720499999999999</v>
      </c>
      <c r="N1108" s="13">
        <v>2.13802</v>
      </c>
      <c r="O1108" s="13">
        <v>2.3498999999999999</v>
      </c>
      <c r="P1108" s="13">
        <v>2.5893199999999998</v>
      </c>
    </row>
    <row r="1109" spans="1:16" x14ac:dyDescent="0.3">
      <c r="A1109" s="67" t="s">
        <v>3676</v>
      </c>
      <c r="B1109" s="67" t="s">
        <v>2435</v>
      </c>
      <c r="C1109" s="69">
        <v>1928469</v>
      </c>
      <c r="D1109" s="13"/>
      <c r="E1109" s="13"/>
      <c r="F1109" s="13"/>
      <c r="G1109" s="13">
        <v>0.10465000000000001</v>
      </c>
      <c r="H1109" s="13">
        <v>0.11953999999999999</v>
      </c>
      <c r="I1109" s="13"/>
      <c r="J1109" s="13">
        <v>8.4970000000000004E-2</v>
      </c>
      <c r="K1109" s="13">
        <v>0.10242</v>
      </c>
      <c r="L1109" s="13">
        <v>9.4030000000000002E-2</v>
      </c>
      <c r="M1109" s="13">
        <v>0.10312</v>
      </c>
      <c r="N1109" s="13">
        <v>0.20599000000000001</v>
      </c>
      <c r="O1109" s="13">
        <v>0.32327</v>
      </c>
      <c r="P1109" s="13">
        <v>0.25958999999999999</v>
      </c>
    </row>
    <row r="1110" spans="1:16" x14ac:dyDescent="0.3">
      <c r="A1110" s="67" t="s">
        <v>2511</v>
      </c>
      <c r="B1110" s="67" t="s">
        <v>2512</v>
      </c>
      <c r="C1110" s="69">
        <v>1917399</v>
      </c>
      <c r="D1110" s="13"/>
      <c r="E1110" s="13"/>
      <c r="F1110" s="13">
        <v>0.42834</v>
      </c>
      <c r="G1110" s="13">
        <v>0.42859000000000003</v>
      </c>
      <c r="H1110" s="13"/>
      <c r="I1110" s="13"/>
      <c r="J1110" s="13">
        <v>0.33051999999999998</v>
      </c>
      <c r="K1110" s="13"/>
      <c r="L1110" s="13"/>
      <c r="M1110" s="13">
        <v>0.42314000000000002</v>
      </c>
      <c r="N1110" s="13"/>
      <c r="O1110" s="13"/>
      <c r="P1110" s="13">
        <v>1.499E-2</v>
      </c>
    </row>
    <row r="1111" spans="1:16" x14ac:dyDescent="0.3">
      <c r="A1111" s="67" t="s">
        <v>2574</v>
      </c>
      <c r="B1111" s="67" t="s">
        <v>2575</v>
      </c>
      <c r="C1111" s="69">
        <v>1915041</v>
      </c>
      <c r="D1111" s="13">
        <v>0.19231000000000001</v>
      </c>
      <c r="E1111" s="13">
        <v>0.20111999999999999</v>
      </c>
      <c r="F1111" s="13">
        <v>0.17208000000000001</v>
      </c>
      <c r="G1111" s="13">
        <v>0.16789000000000001</v>
      </c>
      <c r="H1111" s="13"/>
      <c r="I1111" s="13">
        <v>0.15064</v>
      </c>
      <c r="J1111" s="13">
        <v>0.15140000000000001</v>
      </c>
      <c r="K1111" s="13">
        <v>0.15334999999999999</v>
      </c>
      <c r="L1111" s="13">
        <v>0.13356000000000001</v>
      </c>
      <c r="M1111" s="13">
        <v>0.14726</v>
      </c>
      <c r="N1111" s="13">
        <v>0.14931</v>
      </c>
      <c r="O1111" s="13">
        <v>0.16492999999999999</v>
      </c>
      <c r="P1111" s="13">
        <v>0.14577999999999999</v>
      </c>
    </row>
    <row r="1112" spans="1:16" x14ac:dyDescent="0.3">
      <c r="A1112" s="67" t="s">
        <v>5298</v>
      </c>
      <c r="B1112" s="67" t="s">
        <v>2642</v>
      </c>
      <c r="C1112" s="69">
        <v>1909429</v>
      </c>
      <c r="D1112" s="13">
        <v>0.24193999999999999</v>
      </c>
      <c r="E1112" s="13"/>
      <c r="F1112" s="13"/>
      <c r="G1112" s="13">
        <v>0.24098</v>
      </c>
      <c r="H1112" s="13"/>
      <c r="I1112" s="13"/>
      <c r="J1112" s="13">
        <v>0.17022000000000001</v>
      </c>
      <c r="K1112" s="13"/>
      <c r="L1112" s="13"/>
      <c r="M1112" s="13">
        <v>0.25152000000000002</v>
      </c>
      <c r="N1112" s="13"/>
      <c r="O1112" s="13"/>
      <c r="P1112" s="13">
        <v>0.32784999999999997</v>
      </c>
    </row>
    <row r="1113" spans="1:16" x14ac:dyDescent="0.3">
      <c r="A1113" s="67" t="s">
        <v>2171</v>
      </c>
      <c r="B1113" s="67" t="s">
        <v>2172</v>
      </c>
      <c r="C1113" s="69">
        <v>1909288</v>
      </c>
      <c r="D1113" s="13"/>
      <c r="E1113" s="13"/>
      <c r="F1113" s="13"/>
      <c r="G1113" s="13">
        <v>0.11741</v>
      </c>
      <c r="H1113" s="13">
        <v>0.1163</v>
      </c>
      <c r="I1113" s="13">
        <v>9.6579999999999999E-2</v>
      </c>
      <c r="J1113" s="13">
        <v>9.5549999999999996E-2</v>
      </c>
      <c r="K1113" s="13">
        <v>0.10509</v>
      </c>
      <c r="L1113" s="13">
        <v>0.10938000000000001</v>
      </c>
      <c r="M1113" s="13">
        <v>0.12021999999999999</v>
      </c>
      <c r="N1113" s="13">
        <v>0.12078999999999999</v>
      </c>
      <c r="O1113" s="13">
        <v>0.12770000000000001</v>
      </c>
      <c r="P1113" s="13">
        <v>0.18142</v>
      </c>
    </row>
    <row r="1114" spans="1:16" x14ac:dyDescent="0.3">
      <c r="A1114" s="67" t="s">
        <v>2419</v>
      </c>
      <c r="B1114" s="67" t="s">
        <v>2420</v>
      </c>
      <c r="C1114" s="69">
        <v>1901287</v>
      </c>
      <c r="D1114" s="13">
        <v>0.34578999999999999</v>
      </c>
      <c r="E1114" s="13">
        <v>0.27046999999999999</v>
      </c>
      <c r="F1114" s="13">
        <v>0.24113999999999999</v>
      </c>
      <c r="G1114" s="13">
        <v>0.27872999999999998</v>
      </c>
      <c r="H1114" s="13">
        <v>0.34594000000000003</v>
      </c>
      <c r="I1114" s="13">
        <v>0.28179999999999999</v>
      </c>
      <c r="J1114" s="13">
        <v>0.27123000000000003</v>
      </c>
      <c r="K1114" s="13">
        <v>0.30728</v>
      </c>
      <c r="L1114" s="13">
        <v>0.30948999999999999</v>
      </c>
      <c r="M1114" s="13">
        <v>0.34754000000000002</v>
      </c>
      <c r="N1114" s="13">
        <v>0.35454999999999998</v>
      </c>
      <c r="O1114" s="13">
        <v>0.37791000000000002</v>
      </c>
      <c r="P1114" s="13">
        <v>0.42454999999999998</v>
      </c>
    </row>
    <row r="1115" spans="1:16" x14ac:dyDescent="0.3">
      <c r="A1115" s="67" t="s">
        <v>2701</v>
      </c>
      <c r="B1115" s="67" t="s">
        <v>2702</v>
      </c>
      <c r="C1115" s="69">
        <v>1893137</v>
      </c>
      <c r="D1115" s="13">
        <v>0.31247999999999998</v>
      </c>
      <c r="E1115" s="13">
        <v>0.33706999999999998</v>
      </c>
      <c r="F1115" s="13">
        <v>0.30673</v>
      </c>
      <c r="G1115" s="13">
        <v>0.29825000000000002</v>
      </c>
      <c r="H1115" s="13">
        <v>0.29553000000000001</v>
      </c>
      <c r="I1115" s="13">
        <v>0.24567</v>
      </c>
      <c r="J1115" s="13">
        <v>0.23946000000000001</v>
      </c>
      <c r="K1115" s="13">
        <v>0.27417999999999998</v>
      </c>
      <c r="L1115" s="13">
        <v>0.28608</v>
      </c>
      <c r="M1115" s="13">
        <v>0.30981999999999998</v>
      </c>
      <c r="N1115" s="13">
        <v>0.18764</v>
      </c>
      <c r="O1115" s="13">
        <v>0.20766000000000001</v>
      </c>
      <c r="P1115" s="13">
        <v>0.20860999999999999</v>
      </c>
    </row>
    <row r="1116" spans="1:16" x14ac:dyDescent="0.3">
      <c r="A1116" s="67" t="s">
        <v>5296</v>
      </c>
      <c r="B1116" s="67" t="s">
        <v>2381</v>
      </c>
      <c r="C1116" s="69">
        <v>1891042</v>
      </c>
      <c r="D1116" s="13">
        <v>1.65143</v>
      </c>
      <c r="E1116" s="13">
        <v>1.2036</v>
      </c>
      <c r="F1116" s="13">
        <v>1.0886800000000001</v>
      </c>
      <c r="G1116" s="13"/>
      <c r="H1116" s="13">
        <v>1.01261</v>
      </c>
      <c r="I1116" s="13">
        <v>0.86317999999999995</v>
      </c>
      <c r="J1116" s="13">
        <v>0.83101000000000003</v>
      </c>
      <c r="K1116" s="13">
        <v>0.93781999999999999</v>
      </c>
      <c r="L1116" s="13">
        <v>1.0082800000000001</v>
      </c>
      <c r="M1116" s="13">
        <v>1.13629</v>
      </c>
      <c r="N1116" s="13">
        <v>1.17232</v>
      </c>
      <c r="O1116" s="13">
        <v>1.2853000000000001</v>
      </c>
      <c r="P1116" s="13">
        <v>1.4726699999999999</v>
      </c>
    </row>
    <row r="1117" spans="1:16" x14ac:dyDescent="0.3">
      <c r="A1117" s="67" t="s">
        <v>4841</v>
      </c>
      <c r="B1117" s="67" t="s">
        <v>4842</v>
      </c>
      <c r="C1117" s="69">
        <v>1888990</v>
      </c>
      <c r="D1117" s="13">
        <v>0.14763000000000001</v>
      </c>
      <c r="E1117" s="13">
        <v>0.13847000000000001</v>
      </c>
      <c r="F1117" s="13">
        <v>0.11703</v>
      </c>
      <c r="G1117" s="13">
        <v>0.10617</v>
      </c>
      <c r="H1117" s="13">
        <v>0.11355</v>
      </c>
      <c r="I1117" s="13">
        <v>8.6410000000000001E-2</v>
      </c>
      <c r="J1117" s="13"/>
      <c r="K1117" s="13"/>
      <c r="L1117" s="13"/>
      <c r="M1117" s="13"/>
      <c r="N1117" s="13"/>
      <c r="O1117" s="13"/>
      <c r="P1117" s="13"/>
    </row>
    <row r="1118" spans="1:16" x14ac:dyDescent="0.3">
      <c r="A1118" s="67" t="s">
        <v>2616</v>
      </c>
      <c r="B1118" s="67" t="s">
        <v>2617</v>
      </c>
      <c r="C1118" s="69">
        <v>1880724</v>
      </c>
      <c r="D1118" s="13"/>
      <c r="E1118" s="13"/>
      <c r="F1118" s="13"/>
      <c r="G1118" s="13">
        <v>0.21812000000000001</v>
      </c>
      <c r="H1118" s="13"/>
      <c r="I1118" s="13"/>
      <c r="J1118" s="13">
        <v>0.18543999999999999</v>
      </c>
      <c r="K1118" s="13"/>
      <c r="L1118" s="13"/>
      <c r="M1118" s="13">
        <v>0.15995999999999999</v>
      </c>
      <c r="N1118" s="13"/>
      <c r="O1118" s="13"/>
      <c r="P1118" s="13">
        <v>0.20408000000000001</v>
      </c>
    </row>
    <row r="1119" spans="1:16" x14ac:dyDescent="0.3">
      <c r="A1119" s="67" t="s">
        <v>2031</v>
      </c>
      <c r="B1119" s="67" t="s">
        <v>2032</v>
      </c>
      <c r="C1119" s="69">
        <v>1877991</v>
      </c>
      <c r="D1119" s="13"/>
      <c r="E1119" s="13"/>
      <c r="F1119" s="13"/>
      <c r="G1119" s="13"/>
      <c r="H1119" s="13"/>
      <c r="I1119" s="13"/>
      <c r="J1119" s="13">
        <v>0.27772999999999998</v>
      </c>
      <c r="K1119" s="13"/>
      <c r="L1119" s="13"/>
      <c r="M1119" s="13">
        <v>0.47199000000000002</v>
      </c>
      <c r="N1119" s="13"/>
      <c r="O1119" s="13"/>
      <c r="P1119" s="13">
        <v>0.55718000000000001</v>
      </c>
    </row>
    <row r="1120" spans="1:16" x14ac:dyDescent="0.3">
      <c r="A1120" s="67" t="s">
        <v>5297</v>
      </c>
      <c r="B1120" s="67" t="s">
        <v>2685</v>
      </c>
      <c r="C1120" s="69">
        <v>1875611</v>
      </c>
      <c r="D1120" s="13"/>
      <c r="E1120" s="13">
        <v>0.13450000000000001</v>
      </c>
      <c r="F1120" s="13">
        <v>0.12482</v>
      </c>
      <c r="G1120" s="13">
        <v>0.12013</v>
      </c>
      <c r="H1120" s="13">
        <v>8.6169999999999997E-2</v>
      </c>
      <c r="I1120" s="13">
        <v>7.1389999999999995E-2</v>
      </c>
      <c r="J1120" s="13">
        <v>6.9540000000000005E-2</v>
      </c>
      <c r="K1120" s="13">
        <v>7.7869999999999995E-2</v>
      </c>
      <c r="L1120" s="13">
        <v>8.2379999999999995E-2</v>
      </c>
      <c r="M1120" s="13">
        <v>9.3439999999999995E-2</v>
      </c>
      <c r="N1120" s="13">
        <v>9.5920000000000005E-2</v>
      </c>
      <c r="O1120" s="13">
        <v>0.10541</v>
      </c>
      <c r="P1120" s="13">
        <v>0.11988</v>
      </c>
    </row>
    <row r="1121" spans="1:16" x14ac:dyDescent="0.3">
      <c r="A1121" s="67" t="s">
        <v>2400</v>
      </c>
      <c r="B1121" s="67" t="s">
        <v>2401</v>
      </c>
      <c r="C1121" s="69">
        <v>1852213</v>
      </c>
      <c r="D1121" s="13"/>
      <c r="E1121" s="13"/>
      <c r="F1121" s="13"/>
      <c r="G1121" s="13"/>
      <c r="H1121" s="13">
        <v>2.937E-2</v>
      </c>
      <c r="I1121" s="13">
        <v>2.3779999999999999E-2</v>
      </c>
      <c r="J1121" s="13">
        <v>2.349E-2</v>
      </c>
      <c r="K1121" s="13">
        <v>2.674E-2</v>
      </c>
      <c r="L1121" s="13">
        <v>2.836E-2</v>
      </c>
      <c r="M1121" s="13"/>
      <c r="N1121" s="13">
        <v>3.3340000000000002E-2</v>
      </c>
      <c r="O1121" s="13">
        <v>3.7199999999999997E-2</v>
      </c>
      <c r="P1121" s="13"/>
    </row>
    <row r="1122" spans="1:16" x14ac:dyDescent="0.3">
      <c r="A1122" s="67" t="s">
        <v>2431</v>
      </c>
      <c r="B1122" s="67" t="s">
        <v>2432</v>
      </c>
      <c r="C1122" s="69">
        <v>1852213</v>
      </c>
      <c r="D1122" s="13"/>
      <c r="E1122" s="13"/>
      <c r="F1122" s="13"/>
      <c r="G1122" s="13"/>
      <c r="H1122" s="13">
        <v>2.937E-2</v>
      </c>
      <c r="I1122" s="13">
        <v>2.3779999999999999E-2</v>
      </c>
      <c r="J1122" s="13">
        <v>2.349E-2</v>
      </c>
      <c r="K1122" s="13">
        <v>2.674E-2</v>
      </c>
      <c r="L1122" s="13">
        <v>2.836E-2</v>
      </c>
      <c r="M1122" s="13">
        <v>3.1710000000000002E-2</v>
      </c>
      <c r="N1122" s="13">
        <v>3.3340000000000002E-2</v>
      </c>
      <c r="O1122" s="13">
        <v>3.7199999999999997E-2</v>
      </c>
      <c r="P1122" s="13"/>
    </row>
    <row r="1123" spans="1:16" x14ac:dyDescent="0.3">
      <c r="A1123" s="67" t="s">
        <v>2412</v>
      </c>
      <c r="B1123" s="67" t="s">
        <v>2413</v>
      </c>
      <c r="C1123" s="69">
        <v>1849338</v>
      </c>
      <c r="D1123" s="13"/>
      <c r="E1123" s="13"/>
      <c r="F1123" s="13"/>
      <c r="G1123" s="13"/>
      <c r="H1123" s="13"/>
      <c r="I1123" s="13"/>
      <c r="J1123" s="13"/>
      <c r="K1123" s="13"/>
      <c r="L1123" s="13"/>
      <c r="M1123" s="13"/>
      <c r="N1123" s="13"/>
      <c r="O1123" s="13"/>
      <c r="P1123" s="13"/>
    </row>
    <row r="1124" spans="1:16" x14ac:dyDescent="0.3">
      <c r="A1124" s="67" t="s">
        <v>2351</v>
      </c>
      <c r="B1124" s="67" t="s">
        <v>2352</v>
      </c>
      <c r="C1124" s="69">
        <v>1834980</v>
      </c>
      <c r="D1124" s="13">
        <v>2.7630699999999999</v>
      </c>
      <c r="E1124" s="13">
        <v>2.9857800000000001</v>
      </c>
      <c r="F1124" s="13">
        <v>2.7627999999999999</v>
      </c>
      <c r="G1124" s="13">
        <v>2.7003200000000001</v>
      </c>
      <c r="H1124" s="13">
        <v>2.7429299999999999</v>
      </c>
      <c r="I1124" s="13">
        <v>2.3360699999999999</v>
      </c>
      <c r="J1124" s="13">
        <v>2.3295499999999998</v>
      </c>
      <c r="K1124" s="13">
        <v>2.5986799999999999</v>
      </c>
      <c r="L1124" s="13">
        <v>2.6713800000000001</v>
      </c>
      <c r="M1124" s="13">
        <v>2.8921199999999998</v>
      </c>
      <c r="N1124" s="13">
        <v>2.9886900000000001</v>
      </c>
      <c r="O1124" s="13">
        <v>3.2462399999999998</v>
      </c>
      <c r="P1124" s="13">
        <v>3.3771200000000001</v>
      </c>
    </row>
    <row r="1125" spans="1:16" x14ac:dyDescent="0.3">
      <c r="A1125" s="67" t="s">
        <v>3120</v>
      </c>
      <c r="B1125" s="67" t="s">
        <v>3121</v>
      </c>
      <c r="C1125" s="69">
        <v>1831648</v>
      </c>
      <c r="D1125" s="13">
        <v>1.35379</v>
      </c>
      <c r="E1125" s="13">
        <v>1.4226300000000001</v>
      </c>
      <c r="F1125" s="13">
        <v>1.33812</v>
      </c>
      <c r="G1125" s="13">
        <v>1.2950999999999999</v>
      </c>
      <c r="H1125" s="13">
        <v>1.3668499999999999</v>
      </c>
      <c r="I1125" s="13">
        <v>1.1856100000000001</v>
      </c>
      <c r="J1125" s="13">
        <v>0.49758000000000002</v>
      </c>
      <c r="K1125" s="13">
        <v>0.36674000000000001</v>
      </c>
      <c r="L1125" s="13">
        <v>0.38257999999999998</v>
      </c>
      <c r="M1125" s="13">
        <v>0.42914999999999998</v>
      </c>
      <c r="N1125" s="13">
        <v>0.41102</v>
      </c>
      <c r="O1125" s="13">
        <v>0.48765999999999998</v>
      </c>
      <c r="P1125" s="13">
        <v>0.52225999999999995</v>
      </c>
    </row>
    <row r="1126" spans="1:16" x14ac:dyDescent="0.3">
      <c r="A1126" s="67" t="s">
        <v>1720</v>
      </c>
      <c r="B1126" s="67" t="s">
        <v>1721</v>
      </c>
      <c r="C1126" s="69">
        <v>1828080</v>
      </c>
      <c r="D1126" s="13">
        <v>7.2770000000000001E-2</v>
      </c>
      <c r="E1126" s="13">
        <v>0.10784000000000001</v>
      </c>
      <c r="F1126" s="13">
        <v>0.12292</v>
      </c>
      <c r="G1126" s="13">
        <v>0.16367999999999999</v>
      </c>
      <c r="H1126" s="13">
        <v>0.19702</v>
      </c>
      <c r="I1126" s="13">
        <v>0.19075</v>
      </c>
      <c r="J1126" s="13">
        <v>0.18387000000000001</v>
      </c>
      <c r="K1126" s="13">
        <v>0.20913000000000001</v>
      </c>
      <c r="L1126" s="13">
        <v>0.21845000000000001</v>
      </c>
      <c r="M1126" s="13">
        <v>0.24388000000000001</v>
      </c>
      <c r="N1126" s="13">
        <v>0.25241000000000002</v>
      </c>
      <c r="O1126" s="13">
        <v>0.46929999999999999</v>
      </c>
      <c r="P1126" s="13">
        <v>0.53452999999999995</v>
      </c>
    </row>
    <row r="1127" spans="1:16" x14ac:dyDescent="0.3">
      <c r="A1127" s="67" t="s">
        <v>2417</v>
      </c>
      <c r="B1127" s="67" t="s">
        <v>2418</v>
      </c>
      <c r="C1127" s="69">
        <v>1823628</v>
      </c>
      <c r="D1127" s="13">
        <v>0.10460999999999999</v>
      </c>
      <c r="E1127" s="13"/>
      <c r="F1127" s="13"/>
      <c r="G1127" s="13">
        <v>0.10738</v>
      </c>
      <c r="H1127" s="13"/>
      <c r="I1127" s="13"/>
      <c r="J1127" s="13">
        <v>6.6409999999999997E-2</v>
      </c>
      <c r="K1127" s="13"/>
      <c r="L1127" s="13"/>
      <c r="M1127" s="13">
        <v>8.7239999999999998E-2</v>
      </c>
      <c r="N1127" s="13"/>
      <c r="O1127" s="13"/>
      <c r="P1127" s="13">
        <v>0.11447</v>
      </c>
    </row>
    <row r="1128" spans="1:16" x14ac:dyDescent="0.3">
      <c r="A1128" s="67" t="s">
        <v>3795</v>
      </c>
      <c r="B1128" s="67" t="s">
        <v>3796</v>
      </c>
      <c r="C1128" s="69">
        <v>1821983</v>
      </c>
      <c r="D1128" s="13"/>
      <c r="E1128" s="13"/>
      <c r="F1128" s="13">
        <v>0.21478</v>
      </c>
      <c r="G1128" s="13">
        <v>0.20677999999999999</v>
      </c>
      <c r="H1128" s="13">
        <v>0.21090999999999999</v>
      </c>
      <c r="I1128" s="13">
        <v>0.18267</v>
      </c>
      <c r="J1128" s="13">
        <v>0.1754</v>
      </c>
      <c r="K1128" s="13">
        <v>0.19733000000000001</v>
      </c>
      <c r="L1128" s="13">
        <v>9.7019999999999995E-2</v>
      </c>
      <c r="M1128" s="13">
        <v>1.6639999999999999E-2</v>
      </c>
      <c r="N1128" s="13">
        <v>1.7219999999999999E-2</v>
      </c>
      <c r="O1128" s="13">
        <v>1.856E-2</v>
      </c>
      <c r="P1128" s="13">
        <v>2.0219999999999998E-2</v>
      </c>
    </row>
    <row r="1129" spans="1:16" x14ac:dyDescent="0.3">
      <c r="A1129" s="67" t="s">
        <v>2531</v>
      </c>
      <c r="B1129" s="67" t="s">
        <v>2532</v>
      </c>
      <c r="C1129" s="69">
        <v>1815123</v>
      </c>
      <c r="D1129" s="13"/>
      <c r="E1129" s="13"/>
      <c r="F1129" s="13"/>
      <c r="G1129" s="13">
        <v>0.12576999999999999</v>
      </c>
      <c r="H1129" s="13"/>
      <c r="I1129" s="13"/>
      <c r="J1129" s="13">
        <v>8.1030000000000005E-2</v>
      </c>
      <c r="K1129" s="13"/>
      <c r="L1129" s="13"/>
      <c r="M1129" s="13"/>
      <c r="N1129" s="13"/>
      <c r="O1129" s="13"/>
      <c r="P1129" s="13">
        <v>8.8489999999999999E-2</v>
      </c>
    </row>
    <row r="1130" spans="1:16" x14ac:dyDescent="0.3">
      <c r="A1130" s="67" t="s">
        <v>2217</v>
      </c>
      <c r="B1130" s="67" t="s">
        <v>2218</v>
      </c>
      <c r="C1130" s="69">
        <v>1811275</v>
      </c>
      <c r="D1130" s="13"/>
      <c r="E1130" s="13"/>
      <c r="F1130" s="13"/>
      <c r="G1130" s="13">
        <v>0.84003000000000005</v>
      </c>
      <c r="H1130" s="13">
        <v>0.86050000000000004</v>
      </c>
      <c r="I1130" s="13">
        <v>0.71477000000000002</v>
      </c>
      <c r="J1130" s="13">
        <v>0.70730999999999999</v>
      </c>
      <c r="K1130" s="13">
        <v>0.80152000000000001</v>
      </c>
      <c r="L1130" s="13">
        <v>0.81181999999999999</v>
      </c>
      <c r="M1130" s="13">
        <v>0.89895000000000003</v>
      </c>
      <c r="N1130" s="13">
        <v>0.90705999999999998</v>
      </c>
      <c r="O1130" s="13">
        <v>0.97167000000000003</v>
      </c>
      <c r="P1130" s="13">
        <v>1.06538</v>
      </c>
    </row>
    <row r="1131" spans="1:16" x14ac:dyDescent="0.3">
      <c r="A1131" s="67" t="s">
        <v>2219</v>
      </c>
      <c r="B1131" s="67" t="s">
        <v>2220</v>
      </c>
      <c r="C1131" s="69">
        <v>1811194</v>
      </c>
      <c r="D1131" s="13"/>
      <c r="E1131" s="13"/>
      <c r="F1131" s="13"/>
      <c r="G1131" s="13">
        <v>3.6106400000000001</v>
      </c>
      <c r="H1131" s="13">
        <v>3.7105999999999999</v>
      </c>
      <c r="I1131" s="13">
        <v>3.2148500000000002</v>
      </c>
      <c r="J1131" s="13">
        <v>3.1157499999999998</v>
      </c>
      <c r="K1131" s="13">
        <v>3.4476300000000002</v>
      </c>
      <c r="L1131" s="13">
        <v>3.5711900000000001</v>
      </c>
      <c r="M1131" s="13">
        <v>3.8284600000000002</v>
      </c>
      <c r="N1131" s="13">
        <v>3.8971200000000001</v>
      </c>
      <c r="O1131" s="13">
        <v>4.1756599999999997</v>
      </c>
      <c r="P1131" s="13">
        <v>4.7601500000000003</v>
      </c>
    </row>
    <row r="1132" spans="1:16" x14ac:dyDescent="0.3">
      <c r="A1132" s="67" t="s">
        <v>2874</v>
      </c>
      <c r="B1132" s="67" t="s">
        <v>2875</v>
      </c>
      <c r="C1132" s="69">
        <v>1804010</v>
      </c>
      <c r="D1132" s="13"/>
      <c r="E1132" s="13">
        <v>2.3151299999999999</v>
      </c>
      <c r="F1132" s="13">
        <v>2.1919400000000002</v>
      </c>
      <c r="G1132" s="13">
        <v>2.5306600000000001</v>
      </c>
      <c r="H1132" s="13">
        <v>2.5656300000000001</v>
      </c>
      <c r="I1132" s="13">
        <v>2.15611</v>
      </c>
      <c r="J1132" s="13"/>
      <c r="K1132" s="13">
        <v>2.2551600000000001</v>
      </c>
      <c r="L1132" s="13"/>
      <c r="M1132" s="13">
        <v>1.9520999999999999</v>
      </c>
      <c r="N1132" s="13">
        <v>1.95394</v>
      </c>
      <c r="O1132" s="13">
        <v>1.5036700000000001</v>
      </c>
      <c r="P1132" s="13">
        <v>1.6898500000000001</v>
      </c>
    </row>
    <row r="1133" spans="1:16" x14ac:dyDescent="0.3">
      <c r="A1133" s="67" t="s">
        <v>4833</v>
      </c>
      <c r="B1133" s="67" t="s">
        <v>2470</v>
      </c>
      <c r="C1133" s="69">
        <v>1798235</v>
      </c>
      <c r="D1133" s="13"/>
      <c r="E1133" s="13"/>
      <c r="F1133" s="13"/>
      <c r="G1133" s="13">
        <v>0.43070000000000003</v>
      </c>
      <c r="H1133" s="13"/>
      <c r="I1133" s="13"/>
      <c r="J1133" s="13">
        <v>0.35328999999999999</v>
      </c>
      <c r="K1133" s="13"/>
      <c r="L1133" s="13"/>
      <c r="M1133" s="13"/>
      <c r="N1133" s="13"/>
      <c r="O1133" s="13"/>
      <c r="P1133" s="13">
        <v>0.58975</v>
      </c>
    </row>
    <row r="1134" spans="1:16" x14ac:dyDescent="0.3">
      <c r="A1134" s="67" t="s">
        <v>2876</v>
      </c>
      <c r="B1134" s="67" t="s">
        <v>2877</v>
      </c>
      <c r="C1134" s="69">
        <v>1798099</v>
      </c>
      <c r="D1134" s="13">
        <v>0.76378999999999997</v>
      </c>
      <c r="E1134" s="13">
        <v>0.66532999999999998</v>
      </c>
      <c r="F1134" s="13">
        <v>0.51307999999999998</v>
      </c>
      <c r="G1134" s="13">
        <v>0.44084000000000001</v>
      </c>
      <c r="H1134" s="13">
        <v>0.43765999999999999</v>
      </c>
      <c r="I1134" s="13">
        <v>0.25785999999999998</v>
      </c>
      <c r="J1134" s="13">
        <v>0.21648999999999999</v>
      </c>
      <c r="K1134" s="13">
        <v>0.30147000000000002</v>
      </c>
      <c r="L1134" s="13">
        <v>0.31008000000000002</v>
      </c>
      <c r="M1134" s="13">
        <v>0.37801000000000001</v>
      </c>
      <c r="N1134" s="13">
        <v>0.48927999999999999</v>
      </c>
      <c r="O1134" s="13">
        <v>0.44045000000000001</v>
      </c>
      <c r="P1134" s="13">
        <v>0.60973999999999995</v>
      </c>
    </row>
    <row r="1135" spans="1:16" x14ac:dyDescent="0.3">
      <c r="A1135" s="67" t="s">
        <v>2425</v>
      </c>
      <c r="B1135" s="67" t="s">
        <v>2426</v>
      </c>
      <c r="C1135" s="69">
        <v>1788657</v>
      </c>
      <c r="D1135" s="13"/>
      <c r="E1135" s="13"/>
      <c r="F1135" s="13"/>
      <c r="G1135" s="13"/>
      <c r="H1135" s="13"/>
      <c r="I1135" s="13"/>
      <c r="J1135" s="13"/>
      <c r="K1135" s="13"/>
      <c r="L1135" s="13"/>
      <c r="M1135" s="13"/>
      <c r="N1135" s="13"/>
      <c r="O1135" s="13"/>
      <c r="P1135" s="13"/>
    </row>
    <row r="1136" spans="1:16" x14ac:dyDescent="0.3">
      <c r="A1136" s="67" t="s">
        <v>1762</v>
      </c>
      <c r="B1136" s="67" t="s">
        <v>1763</v>
      </c>
      <c r="C1136" s="69">
        <v>1781564</v>
      </c>
      <c r="D1136" s="13">
        <v>0.44280999999999998</v>
      </c>
      <c r="E1136" s="13"/>
      <c r="F1136" s="13">
        <v>0.49992999999999999</v>
      </c>
      <c r="G1136" s="13"/>
      <c r="H1136" s="13"/>
      <c r="I1136" s="13"/>
      <c r="J1136" s="13"/>
      <c r="K1136" s="13">
        <v>0.42476000000000003</v>
      </c>
      <c r="L1136" s="13"/>
      <c r="M1136" s="13"/>
      <c r="N1136" s="13"/>
      <c r="O1136" s="13"/>
      <c r="P1136" s="13"/>
    </row>
    <row r="1137" spans="1:16" x14ac:dyDescent="0.3">
      <c r="A1137" s="67" t="s">
        <v>2269</v>
      </c>
      <c r="B1137" s="67" t="s">
        <v>2270</v>
      </c>
      <c r="C1137" s="69">
        <v>1771753</v>
      </c>
      <c r="D1137" s="13"/>
      <c r="E1137" s="13">
        <v>0.11471000000000001</v>
      </c>
      <c r="F1137" s="13">
        <v>0.10360999999999999</v>
      </c>
      <c r="G1137" s="13">
        <v>0.1017</v>
      </c>
      <c r="H1137" s="13">
        <v>9.98E-2</v>
      </c>
      <c r="I1137" s="13">
        <v>8.1390000000000004E-2</v>
      </c>
      <c r="J1137" s="13">
        <v>8.4379999999999997E-2</v>
      </c>
      <c r="K1137" s="13">
        <v>9.4789999999999999E-2</v>
      </c>
      <c r="L1137" s="13">
        <v>0.10034</v>
      </c>
      <c r="M1137" s="13">
        <v>0.11125</v>
      </c>
      <c r="N1137" s="13">
        <v>0.11717</v>
      </c>
      <c r="O1137" s="13">
        <v>0.14216999999999999</v>
      </c>
      <c r="P1137" s="13">
        <v>0.14316999999999999</v>
      </c>
    </row>
    <row r="1138" spans="1:16" x14ac:dyDescent="0.3">
      <c r="A1138" s="67" t="s">
        <v>2215</v>
      </c>
      <c r="B1138" s="67" t="s">
        <v>2216</v>
      </c>
      <c r="C1138" s="69">
        <v>1771611</v>
      </c>
      <c r="D1138" s="13"/>
      <c r="E1138" s="13"/>
      <c r="F1138" s="13"/>
      <c r="G1138" s="13">
        <v>0.23596</v>
      </c>
      <c r="H1138" s="13">
        <v>0.24276</v>
      </c>
      <c r="I1138" s="13">
        <v>0.18915999999999999</v>
      </c>
      <c r="J1138" s="13">
        <v>0.18049000000000001</v>
      </c>
      <c r="K1138" s="13">
        <v>0.20857000000000001</v>
      </c>
      <c r="L1138" s="13">
        <v>0.22758999999999999</v>
      </c>
      <c r="M1138" s="13">
        <v>0.24875</v>
      </c>
      <c r="N1138" s="13">
        <v>0.24374000000000001</v>
      </c>
      <c r="O1138" s="13">
        <v>0.26046000000000002</v>
      </c>
      <c r="P1138" s="13">
        <v>0.28871000000000002</v>
      </c>
    </row>
    <row r="1139" spans="1:16" x14ac:dyDescent="0.3">
      <c r="A1139" s="67" t="s">
        <v>1628</v>
      </c>
      <c r="B1139" s="67" t="s">
        <v>1629</v>
      </c>
      <c r="C1139" s="69">
        <v>1768220</v>
      </c>
      <c r="D1139" s="13"/>
      <c r="E1139" s="13">
        <v>0.57959000000000005</v>
      </c>
      <c r="F1139" s="13">
        <v>0.52527000000000001</v>
      </c>
      <c r="G1139" s="13">
        <v>0.49867</v>
      </c>
      <c r="H1139" s="13">
        <v>0.50204000000000004</v>
      </c>
      <c r="I1139" s="13">
        <v>0.42235</v>
      </c>
      <c r="J1139" s="13">
        <v>0.39359</v>
      </c>
      <c r="K1139" s="13">
        <v>0.43836000000000003</v>
      </c>
      <c r="L1139" s="13">
        <v>0.46307999999999999</v>
      </c>
      <c r="M1139" s="13">
        <v>0.95365</v>
      </c>
      <c r="N1139" s="13">
        <v>0.93579000000000001</v>
      </c>
      <c r="O1139" s="13">
        <v>1.00936</v>
      </c>
      <c r="P1139" s="13">
        <v>1.1537500000000001</v>
      </c>
    </row>
    <row r="1140" spans="1:16" x14ac:dyDescent="0.3">
      <c r="A1140" s="67" t="s">
        <v>2039</v>
      </c>
      <c r="B1140" s="67" t="s">
        <v>2040</v>
      </c>
      <c r="C1140" s="69">
        <v>1765891</v>
      </c>
      <c r="D1140" s="13"/>
      <c r="E1140" s="13"/>
      <c r="F1140" s="13"/>
      <c r="G1140" s="13"/>
      <c r="H1140" s="13"/>
      <c r="I1140" s="13"/>
      <c r="J1140" s="13">
        <v>0.90717999999999999</v>
      </c>
      <c r="K1140" s="13"/>
      <c r="L1140" s="13"/>
      <c r="M1140" s="13"/>
      <c r="N1140" s="13"/>
      <c r="O1140" s="13"/>
      <c r="P1140" s="13"/>
    </row>
    <row r="1141" spans="1:16" x14ac:dyDescent="0.3">
      <c r="A1141" s="67" t="s">
        <v>1906</v>
      </c>
      <c r="B1141" s="67" t="s">
        <v>1907</v>
      </c>
      <c r="C1141" s="69">
        <v>1756702</v>
      </c>
      <c r="D1141" s="13"/>
      <c r="E1141" s="13">
        <v>3.2996599999999998</v>
      </c>
      <c r="F1141" s="13">
        <v>3.1116999999999999</v>
      </c>
      <c r="G1141" s="13">
        <v>2.5640700000000001</v>
      </c>
      <c r="H1141" s="13">
        <v>2.6813199999999999</v>
      </c>
      <c r="I1141" s="13">
        <v>2.5278299999999998</v>
      </c>
      <c r="J1141" s="13">
        <v>2.1608999999999998</v>
      </c>
      <c r="K1141" s="13">
        <v>2.3787799999999999</v>
      </c>
      <c r="L1141" s="13">
        <v>2.6006499999999999</v>
      </c>
      <c r="M1141" s="13">
        <v>2.91398</v>
      </c>
      <c r="N1141" s="13">
        <v>3.09449</v>
      </c>
      <c r="O1141" s="13">
        <v>3.4150999999999998</v>
      </c>
      <c r="P1141" s="13">
        <v>3.7613500000000002</v>
      </c>
    </row>
    <row r="1142" spans="1:16" x14ac:dyDescent="0.3">
      <c r="A1142" s="67" t="s">
        <v>2483</v>
      </c>
      <c r="B1142" s="67" t="s">
        <v>2484</v>
      </c>
      <c r="C1142" s="69">
        <v>1754008</v>
      </c>
      <c r="D1142" s="13"/>
      <c r="E1142" s="13">
        <v>0.14829000000000001</v>
      </c>
      <c r="F1142" s="13">
        <v>0.13628000000000001</v>
      </c>
      <c r="G1142" s="13">
        <v>0.13492000000000001</v>
      </c>
      <c r="H1142" s="13">
        <v>0.13664999999999999</v>
      </c>
      <c r="I1142" s="13">
        <v>0.11225</v>
      </c>
      <c r="J1142" s="13">
        <v>0.11244999999999999</v>
      </c>
      <c r="K1142" s="13">
        <v>0.12826000000000001</v>
      </c>
      <c r="L1142" s="13">
        <v>0.13447999999999999</v>
      </c>
      <c r="M1142" s="13">
        <v>0.13578000000000001</v>
      </c>
      <c r="N1142" s="13">
        <v>0.13930999999999999</v>
      </c>
      <c r="O1142" s="13">
        <v>0.15548000000000001</v>
      </c>
      <c r="P1142" s="13">
        <v>0.17899000000000001</v>
      </c>
    </row>
    <row r="1143" spans="1:16" x14ac:dyDescent="0.3">
      <c r="A1143" s="67" t="s">
        <v>2438</v>
      </c>
      <c r="B1143" s="67" t="s">
        <v>2439</v>
      </c>
      <c r="C1143" s="69">
        <v>1745388</v>
      </c>
      <c r="D1143" s="13"/>
      <c r="E1143" s="13"/>
      <c r="F1143" s="13"/>
      <c r="G1143" s="13"/>
      <c r="H1143" s="13"/>
      <c r="I1143" s="13"/>
      <c r="J1143" s="13"/>
      <c r="K1143" s="13"/>
      <c r="L1143" s="13"/>
      <c r="M1143" s="13"/>
      <c r="N1143" s="13"/>
      <c r="O1143" s="13"/>
      <c r="P1143" s="13"/>
    </row>
    <row r="1144" spans="1:16" x14ac:dyDescent="0.3">
      <c r="A1144" s="67" t="s">
        <v>2440</v>
      </c>
      <c r="B1144" s="67" t="s">
        <v>2441</v>
      </c>
      <c r="C1144" s="69">
        <v>1744692</v>
      </c>
      <c r="D1144" s="13"/>
      <c r="E1144" s="13"/>
      <c r="F1144" s="13"/>
      <c r="G1144" s="13"/>
      <c r="H1144" s="13"/>
      <c r="I1144" s="13"/>
      <c r="J1144" s="13"/>
      <c r="K1144" s="13"/>
      <c r="L1144" s="13"/>
      <c r="M1144" s="13"/>
      <c r="N1144" s="13"/>
      <c r="O1144" s="13"/>
      <c r="P1144" s="13"/>
    </row>
    <row r="1145" spans="1:16" x14ac:dyDescent="0.3">
      <c r="A1145" s="67" t="s">
        <v>2791</v>
      </c>
      <c r="B1145" s="67" t="s">
        <v>2792</v>
      </c>
      <c r="C1145" s="69">
        <v>1743400</v>
      </c>
      <c r="D1145" s="13">
        <v>0.70218999999999998</v>
      </c>
      <c r="E1145" s="13">
        <v>0.76256000000000002</v>
      </c>
      <c r="F1145" s="13">
        <v>0.67061000000000004</v>
      </c>
      <c r="G1145" s="13">
        <v>0.65942000000000001</v>
      </c>
      <c r="H1145" s="13">
        <v>0.65954999999999997</v>
      </c>
      <c r="I1145" s="13">
        <v>0.49575999999999998</v>
      </c>
      <c r="J1145" s="13">
        <v>0.47824</v>
      </c>
      <c r="K1145" s="13">
        <v>0.54390000000000005</v>
      </c>
      <c r="L1145" s="13">
        <v>0.52593999999999996</v>
      </c>
      <c r="M1145" s="13">
        <v>0.57909999999999995</v>
      </c>
      <c r="N1145" s="13">
        <v>0.58904999999999996</v>
      </c>
      <c r="O1145" s="13">
        <v>0.60370000000000001</v>
      </c>
      <c r="P1145" s="13">
        <v>0.69074000000000002</v>
      </c>
    </row>
    <row r="1146" spans="1:16" x14ac:dyDescent="0.3">
      <c r="A1146" s="67" t="s">
        <v>2587</v>
      </c>
      <c r="B1146" s="67" t="s">
        <v>2588</v>
      </c>
      <c r="C1146" s="69">
        <v>1734013</v>
      </c>
      <c r="D1146" s="13"/>
      <c r="E1146" s="13"/>
      <c r="F1146" s="13"/>
      <c r="G1146" s="13">
        <v>7.2120000000000004E-2</v>
      </c>
      <c r="H1146" s="13"/>
      <c r="I1146" s="13"/>
      <c r="J1146" s="13">
        <v>4.4979999999999999E-2</v>
      </c>
      <c r="K1146" s="13"/>
      <c r="L1146" s="13"/>
      <c r="M1146" s="13">
        <v>5.8810000000000001E-2</v>
      </c>
      <c r="N1146" s="13"/>
      <c r="O1146" s="13"/>
      <c r="P1146" s="13">
        <v>9.2219999999999996E-2</v>
      </c>
    </row>
    <row r="1147" spans="1:16" x14ac:dyDescent="0.3">
      <c r="A1147" s="67" t="s">
        <v>2323</v>
      </c>
      <c r="B1147" s="67" t="s">
        <v>2324</v>
      </c>
      <c r="C1147" s="69">
        <v>1725706</v>
      </c>
      <c r="D1147" s="13">
        <v>0.74299999999999999</v>
      </c>
      <c r="E1147" s="13">
        <v>0.84782000000000002</v>
      </c>
      <c r="F1147" s="13">
        <v>0.76815</v>
      </c>
      <c r="G1147" s="13">
        <v>0.73862000000000005</v>
      </c>
      <c r="H1147" s="13"/>
      <c r="I1147" s="13"/>
      <c r="J1147" s="13"/>
      <c r="K1147" s="13"/>
      <c r="L1147" s="13"/>
      <c r="M1147" s="13">
        <v>0.80376000000000003</v>
      </c>
      <c r="N1147" s="13">
        <v>0.83062999999999998</v>
      </c>
      <c r="O1147" s="13">
        <v>1.0726199999999999</v>
      </c>
      <c r="P1147" s="13">
        <v>1.18109</v>
      </c>
    </row>
    <row r="1148" spans="1:16" x14ac:dyDescent="0.3">
      <c r="A1148" s="67" t="s">
        <v>2223</v>
      </c>
      <c r="B1148" s="67" t="s">
        <v>2224</v>
      </c>
      <c r="C1148" s="69">
        <v>1723149</v>
      </c>
      <c r="D1148" s="13"/>
      <c r="E1148" s="13"/>
      <c r="F1148" s="13"/>
      <c r="G1148" s="13">
        <v>7.1239999999999998E-2</v>
      </c>
      <c r="H1148" s="13"/>
      <c r="I1148" s="13"/>
      <c r="J1148" s="13">
        <v>5.9310000000000002E-2</v>
      </c>
      <c r="K1148" s="13"/>
      <c r="L1148" s="13"/>
      <c r="M1148" s="13">
        <v>0.10412</v>
      </c>
      <c r="N1148" s="13"/>
      <c r="O1148" s="13"/>
      <c r="P1148" s="13">
        <v>0.11545</v>
      </c>
    </row>
    <row r="1149" spans="1:16" x14ac:dyDescent="0.3">
      <c r="A1149" s="67" t="s">
        <v>5299</v>
      </c>
      <c r="B1149" s="67" t="s">
        <v>5300</v>
      </c>
      <c r="C1149" s="69">
        <v>1711857</v>
      </c>
      <c r="D1149" s="13"/>
      <c r="E1149" s="13">
        <v>0.95516000000000001</v>
      </c>
      <c r="F1149" s="13">
        <v>0.90956000000000004</v>
      </c>
      <c r="G1149" s="13">
        <v>0.90056000000000003</v>
      </c>
      <c r="H1149" s="13">
        <v>1.0088200000000001</v>
      </c>
      <c r="I1149" s="13">
        <v>0.84050999999999998</v>
      </c>
      <c r="J1149" s="13">
        <v>0.81879000000000002</v>
      </c>
      <c r="K1149" s="13">
        <v>0.91329000000000005</v>
      </c>
      <c r="L1149" s="13">
        <v>0.95303000000000004</v>
      </c>
      <c r="M1149" s="13">
        <v>1.06246</v>
      </c>
      <c r="N1149" s="13">
        <v>1.3874599999999999</v>
      </c>
      <c r="O1149" s="13">
        <v>1.5300199999999999</v>
      </c>
      <c r="P1149" s="13">
        <v>1.7436100000000001</v>
      </c>
    </row>
    <row r="1150" spans="1:16" x14ac:dyDescent="0.3">
      <c r="A1150" s="67" t="s">
        <v>2429</v>
      </c>
      <c r="B1150" s="67" t="s">
        <v>2430</v>
      </c>
      <c r="C1150" s="69">
        <v>1708724</v>
      </c>
      <c r="D1150" s="13"/>
      <c r="E1150" s="13"/>
      <c r="F1150" s="13"/>
      <c r="G1150" s="13">
        <v>9.5390000000000003E-2</v>
      </c>
      <c r="H1150" s="13"/>
      <c r="I1150" s="13"/>
      <c r="J1150" s="13"/>
      <c r="K1150" s="13"/>
      <c r="L1150" s="13"/>
      <c r="M1150" s="13">
        <v>0.10489999999999999</v>
      </c>
      <c r="N1150" s="13"/>
      <c r="O1150" s="13"/>
      <c r="P1150" s="13">
        <v>0.14155999999999999</v>
      </c>
    </row>
    <row r="1151" spans="1:16" x14ac:dyDescent="0.3">
      <c r="A1151" s="67" t="s">
        <v>2271</v>
      </c>
      <c r="B1151" s="67" t="s">
        <v>2272</v>
      </c>
      <c r="C1151" s="69">
        <v>1698391</v>
      </c>
      <c r="D1151" s="13"/>
      <c r="E1151" s="13"/>
      <c r="F1151" s="13"/>
      <c r="G1151" s="13"/>
      <c r="H1151" s="13"/>
      <c r="I1151" s="13"/>
      <c r="J1151" s="13">
        <v>0.17881</v>
      </c>
      <c r="K1151" s="13"/>
      <c r="L1151" s="13"/>
      <c r="M1151" s="13"/>
      <c r="N1151" s="13"/>
      <c r="O1151" s="13"/>
      <c r="P1151" s="13">
        <v>0.29004999999999997</v>
      </c>
    </row>
    <row r="1152" spans="1:16" x14ac:dyDescent="0.3">
      <c r="A1152" s="67" t="s">
        <v>2442</v>
      </c>
      <c r="B1152" s="67" t="s">
        <v>2443</v>
      </c>
      <c r="C1152" s="69">
        <v>1686345</v>
      </c>
      <c r="D1152" s="13">
        <v>0.59355999999999998</v>
      </c>
      <c r="E1152" s="13"/>
      <c r="F1152" s="13"/>
      <c r="G1152" s="13">
        <v>0.75024000000000002</v>
      </c>
      <c r="H1152" s="13"/>
      <c r="I1152" s="13"/>
      <c r="J1152" s="13">
        <v>0.53064999999999996</v>
      </c>
      <c r="K1152" s="13"/>
      <c r="L1152" s="13"/>
      <c r="M1152" s="13">
        <v>0.55361000000000005</v>
      </c>
      <c r="N1152" s="13"/>
      <c r="O1152" s="13"/>
      <c r="P1152" s="13">
        <v>0.65529000000000004</v>
      </c>
    </row>
    <row r="1153" spans="1:16" x14ac:dyDescent="0.3">
      <c r="A1153" s="67" t="s">
        <v>2854</v>
      </c>
      <c r="B1153" s="67" t="s">
        <v>2855</v>
      </c>
      <c r="C1153" s="69">
        <v>1680263</v>
      </c>
      <c r="D1153" s="13">
        <v>2.6281599999999998</v>
      </c>
      <c r="E1153" s="13">
        <v>2.80017</v>
      </c>
      <c r="F1153" s="13"/>
      <c r="G1153" s="13">
        <v>1.0472699999999999</v>
      </c>
      <c r="H1153" s="13">
        <v>1.04813</v>
      </c>
      <c r="I1153" s="13">
        <v>0.83826999999999996</v>
      </c>
      <c r="J1153" s="13">
        <v>0.80998999999999999</v>
      </c>
      <c r="K1153" s="13"/>
      <c r="L1153" s="13"/>
      <c r="M1153" s="13">
        <v>1.06565</v>
      </c>
      <c r="N1153" s="13">
        <v>1.08934</v>
      </c>
      <c r="O1153" s="13">
        <v>1.21631</v>
      </c>
      <c r="P1153" s="13">
        <v>1.4282900000000001</v>
      </c>
    </row>
    <row r="1154" spans="1:16" x14ac:dyDescent="0.3">
      <c r="A1154" s="67" t="s">
        <v>2473</v>
      </c>
      <c r="B1154" s="67" t="s">
        <v>2474</v>
      </c>
      <c r="C1154" s="69">
        <v>1671150</v>
      </c>
      <c r="D1154" s="13">
        <v>0.41471000000000002</v>
      </c>
      <c r="E1154" s="13">
        <v>0.44631999999999999</v>
      </c>
      <c r="F1154" s="13">
        <v>0.41086</v>
      </c>
      <c r="G1154" s="13">
        <v>0.40044999999999997</v>
      </c>
      <c r="H1154" s="13">
        <v>0.39927000000000001</v>
      </c>
      <c r="I1154" s="13">
        <v>0.33628000000000002</v>
      </c>
      <c r="J1154" s="13">
        <v>0.32596999999999998</v>
      </c>
      <c r="K1154" s="13">
        <v>0.37167</v>
      </c>
      <c r="L1154" s="13">
        <v>0.39166000000000001</v>
      </c>
      <c r="M1154" s="13">
        <v>0.42588999999999999</v>
      </c>
      <c r="N1154" s="13">
        <v>0.43957000000000002</v>
      </c>
      <c r="O1154" s="13">
        <v>0.49451000000000001</v>
      </c>
      <c r="P1154" s="13">
        <v>0.54559999999999997</v>
      </c>
    </row>
    <row r="1155" spans="1:16" x14ac:dyDescent="0.3">
      <c r="A1155" s="67" t="s">
        <v>2402</v>
      </c>
      <c r="B1155" s="67" t="s">
        <v>2403</v>
      </c>
      <c r="C1155" s="69">
        <v>1669700</v>
      </c>
      <c r="D1155" s="13">
        <v>0.43017</v>
      </c>
      <c r="E1155" s="13"/>
      <c r="F1155" s="13"/>
      <c r="G1155" s="13">
        <v>0.45082</v>
      </c>
      <c r="H1155" s="13"/>
      <c r="I1155" s="13"/>
      <c r="J1155" s="13">
        <v>0.34059</v>
      </c>
      <c r="K1155" s="13"/>
      <c r="L1155" s="13"/>
      <c r="M1155" s="13">
        <v>0.44063999999999998</v>
      </c>
      <c r="N1155" s="13"/>
      <c r="O1155" s="13"/>
      <c r="P1155" s="13">
        <v>0.55254999999999999</v>
      </c>
    </row>
    <row r="1156" spans="1:16" x14ac:dyDescent="0.3">
      <c r="A1156" s="67" t="s">
        <v>2647</v>
      </c>
      <c r="B1156" s="67" t="s">
        <v>2648</v>
      </c>
      <c r="C1156" s="69">
        <v>1668882</v>
      </c>
      <c r="D1156" s="13"/>
      <c r="E1156" s="13">
        <v>0.13633999999999999</v>
      </c>
      <c r="F1156" s="13">
        <v>0.12717999999999999</v>
      </c>
      <c r="G1156" s="13">
        <v>0.12481</v>
      </c>
      <c r="H1156" s="13">
        <v>0.11892999999999999</v>
      </c>
      <c r="I1156" s="13">
        <v>0.10102999999999999</v>
      </c>
      <c r="J1156" s="13"/>
      <c r="K1156" s="13">
        <v>0.11323</v>
      </c>
      <c r="L1156" s="13">
        <v>9.2939999999999995E-2</v>
      </c>
      <c r="M1156" s="13">
        <v>9.5299999999999996E-2</v>
      </c>
      <c r="N1156" s="13">
        <v>9.8169999999999993E-2</v>
      </c>
      <c r="O1156" s="13">
        <v>0.11346000000000001</v>
      </c>
      <c r="P1156" s="13">
        <v>0.13322000000000001</v>
      </c>
    </row>
    <row r="1157" spans="1:16" x14ac:dyDescent="0.3">
      <c r="A1157" s="67" t="s">
        <v>2079</v>
      </c>
      <c r="B1157" s="67" t="s">
        <v>2080</v>
      </c>
      <c r="C1157" s="69">
        <v>1664110</v>
      </c>
      <c r="D1157" s="13"/>
      <c r="E1157" s="13"/>
      <c r="F1157" s="13"/>
      <c r="G1157" s="13"/>
      <c r="H1157" s="13"/>
      <c r="I1157" s="13"/>
      <c r="J1157" s="13"/>
      <c r="K1157" s="13"/>
      <c r="L1157" s="13"/>
      <c r="M1157" s="13">
        <v>9.6710000000000004E-2</v>
      </c>
      <c r="N1157" s="13"/>
      <c r="O1157" s="13"/>
      <c r="P1157" s="13"/>
    </row>
    <row r="1158" spans="1:16" x14ac:dyDescent="0.3">
      <c r="A1158" s="67" t="s">
        <v>2513</v>
      </c>
      <c r="B1158" s="67" t="s">
        <v>2514</v>
      </c>
      <c r="C1158" s="69">
        <v>1658088</v>
      </c>
      <c r="D1158" s="13"/>
      <c r="E1158" s="13"/>
      <c r="F1158" s="13"/>
      <c r="G1158" s="13">
        <v>3.9154900000000001</v>
      </c>
      <c r="H1158" s="13"/>
      <c r="I1158" s="13"/>
      <c r="J1158" s="13">
        <v>2.3536100000000002</v>
      </c>
      <c r="K1158" s="13"/>
      <c r="L1158" s="13"/>
      <c r="M1158" s="13">
        <v>2.9363800000000002</v>
      </c>
      <c r="N1158" s="13"/>
      <c r="O1158" s="13"/>
      <c r="P1158" s="13">
        <v>4.2001499999999998</v>
      </c>
    </row>
    <row r="1159" spans="1:16" x14ac:dyDescent="0.3">
      <c r="A1159" s="67" t="s">
        <v>2497</v>
      </c>
      <c r="B1159" s="67" t="s">
        <v>2498</v>
      </c>
      <c r="C1159" s="69">
        <v>1652221</v>
      </c>
      <c r="D1159" s="13">
        <v>0.56364999999999998</v>
      </c>
      <c r="E1159" s="13">
        <v>0.60572000000000004</v>
      </c>
      <c r="F1159" s="13">
        <v>0.56496999999999997</v>
      </c>
      <c r="G1159" s="13">
        <v>0.54964000000000002</v>
      </c>
      <c r="H1159" s="13">
        <v>0.55654000000000003</v>
      </c>
      <c r="I1159" s="13">
        <v>0.46788999999999997</v>
      </c>
      <c r="J1159" s="13">
        <v>0.45119999999999999</v>
      </c>
      <c r="K1159" s="13">
        <v>0.51124000000000003</v>
      </c>
      <c r="L1159" s="13">
        <v>0.53920000000000001</v>
      </c>
      <c r="M1159" s="13">
        <v>0.59186000000000005</v>
      </c>
      <c r="N1159" s="13">
        <v>0.60287000000000002</v>
      </c>
      <c r="O1159" s="13">
        <v>0.68428999999999995</v>
      </c>
      <c r="P1159" s="13">
        <v>0.75817999999999997</v>
      </c>
    </row>
    <row r="1160" spans="1:16" x14ac:dyDescent="0.3">
      <c r="A1160" s="67" t="s">
        <v>2421</v>
      </c>
      <c r="B1160" s="67" t="s">
        <v>2422</v>
      </c>
      <c r="C1160" s="69">
        <v>1642608</v>
      </c>
      <c r="D1160" s="13"/>
      <c r="E1160" s="13">
        <v>0.14383000000000001</v>
      </c>
      <c r="F1160" s="13">
        <v>0.13328000000000001</v>
      </c>
      <c r="G1160" s="13">
        <v>0.13081000000000001</v>
      </c>
      <c r="H1160" s="13">
        <v>0.13363</v>
      </c>
      <c r="I1160" s="13">
        <v>0.10557</v>
      </c>
      <c r="J1160" s="13">
        <v>0.10334</v>
      </c>
      <c r="K1160" s="13">
        <v>0.11373999999999999</v>
      </c>
      <c r="L1160" s="13">
        <v>0.12139999999999999</v>
      </c>
      <c r="M1160" s="13">
        <v>0.13106999999999999</v>
      </c>
      <c r="N1160" s="13">
        <v>0.13389000000000001</v>
      </c>
      <c r="O1160" s="13">
        <v>0.16553000000000001</v>
      </c>
      <c r="P1160" s="13">
        <v>0.18243000000000001</v>
      </c>
    </row>
    <row r="1161" spans="1:16" x14ac:dyDescent="0.3">
      <c r="A1161" s="67" t="s">
        <v>2468</v>
      </c>
      <c r="B1161" s="67" t="s">
        <v>2469</v>
      </c>
      <c r="C1161" s="69">
        <v>1637060</v>
      </c>
      <c r="D1161" s="13"/>
      <c r="E1161" s="13"/>
      <c r="F1161" s="13"/>
      <c r="G1161" s="13"/>
      <c r="H1161" s="13"/>
      <c r="I1161" s="13"/>
      <c r="J1161" s="13"/>
      <c r="K1161" s="13"/>
      <c r="L1161" s="13"/>
      <c r="M1161" s="13"/>
      <c r="N1161" s="13"/>
      <c r="O1161" s="13"/>
      <c r="P1161" s="13"/>
    </row>
    <row r="1162" spans="1:16" x14ac:dyDescent="0.3">
      <c r="A1162" s="67" t="s">
        <v>5301</v>
      </c>
      <c r="B1162" s="67" t="s">
        <v>5302</v>
      </c>
      <c r="C1162" s="69">
        <v>1633252</v>
      </c>
      <c r="D1162" s="13"/>
      <c r="E1162" s="13"/>
      <c r="F1162" s="13"/>
      <c r="G1162" s="13"/>
      <c r="H1162" s="13"/>
      <c r="I1162" s="13"/>
      <c r="J1162" s="13"/>
      <c r="K1162" s="13"/>
      <c r="L1162" s="13"/>
      <c r="M1162" s="13"/>
      <c r="N1162" s="13"/>
      <c r="O1162" s="13"/>
      <c r="P1162" s="13"/>
    </row>
    <row r="1163" spans="1:16" x14ac:dyDescent="0.3">
      <c r="A1163" s="67" t="s">
        <v>2471</v>
      </c>
      <c r="B1163" s="67" t="s">
        <v>2472</v>
      </c>
      <c r="C1163" s="69">
        <v>1632433</v>
      </c>
      <c r="D1163" s="13"/>
      <c r="E1163" s="13"/>
      <c r="F1163" s="13"/>
      <c r="G1163" s="13">
        <v>6.4149999999999999E-2</v>
      </c>
      <c r="H1163" s="13">
        <v>0.128</v>
      </c>
      <c r="I1163" s="13">
        <v>0.10816000000000001</v>
      </c>
      <c r="J1163" s="13">
        <v>0.10757</v>
      </c>
      <c r="K1163" s="13">
        <v>0.12313</v>
      </c>
      <c r="L1163" s="13">
        <v>0.11922000000000001</v>
      </c>
      <c r="M1163" s="13">
        <v>0.12648000000000001</v>
      </c>
      <c r="N1163" s="13">
        <v>0.12934999999999999</v>
      </c>
      <c r="O1163" s="13">
        <v>0.14033999999999999</v>
      </c>
      <c r="P1163" s="13">
        <v>0.14274000000000001</v>
      </c>
    </row>
    <row r="1164" spans="1:16" x14ac:dyDescent="0.3">
      <c r="A1164" s="67" t="s">
        <v>2580</v>
      </c>
      <c r="B1164" s="67" t="s">
        <v>2581</v>
      </c>
      <c r="C1164" s="69">
        <v>1627077</v>
      </c>
      <c r="D1164" s="13"/>
      <c r="E1164" s="13">
        <v>1.23519</v>
      </c>
      <c r="F1164" s="13">
        <v>1.0956399999999999</v>
      </c>
      <c r="G1164" s="13">
        <v>1.0479499999999999</v>
      </c>
      <c r="H1164" s="13">
        <v>0.75724000000000002</v>
      </c>
      <c r="I1164" s="13">
        <v>0.58433000000000002</v>
      </c>
      <c r="J1164" s="13">
        <v>0.63231000000000004</v>
      </c>
      <c r="K1164" s="13">
        <v>0.71709999999999996</v>
      </c>
      <c r="L1164" s="13">
        <v>0.75646000000000002</v>
      </c>
      <c r="M1164" s="13">
        <v>0.82338</v>
      </c>
      <c r="N1164" s="13">
        <v>0.86929999999999996</v>
      </c>
      <c r="O1164" s="13">
        <v>0.95516000000000001</v>
      </c>
      <c r="P1164" s="13">
        <v>1.06873</v>
      </c>
    </row>
    <row r="1165" spans="1:16" x14ac:dyDescent="0.3">
      <c r="A1165" s="67" t="s">
        <v>2556</v>
      </c>
      <c r="B1165" s="67" t="s">
        <v>2557</v>
      </c>
      <c r="C1165" s="69">
        <v>1624638</v>
      </c>
      <c r="D1165" s="13">
        <v>0.13691</v>
      </c>
      <c r="E1165" s="13">
        <v>0.15071999999999999</v>
      </c>
      <c r="F1165" s="13">
        <v>0.13900999999999999</v>
      </c>
      <c r="G1165" s="13">
        <v>0.13608999999999999</v>
      </c>
      <c r="H1165" s="13">
        <v>0.13714000000000001</v>
      </c>
      <c r="I1165" s="13">
        <v>0.11273</v>
      </c>
      <c r="J1165" s="13">
        <v>0.10442</v>
      </c>
      <c r="K1165" s="13">
        <v>0.11763999999999999</v>
      </c>
      <c r="L1165" s="13">
        <v>0.12647</v>
      </c>
      <c r="M1165" s="13">
        <v>0.13997000000000001</v>
      </c>
      <c r="N1165" s="13">
        <v>0.1449</v>
      </c>
      <c r="O1165" s="13">
        <v>0.15973999999999999</v>
      </c>
      <c r="P1165" s="13">
        <v>0.17749999999999999</v>
      </c>
    </row>
    <row r="1166" spans="1:16" x14ac:dyDescent="0.3">
      <c r="A1166" s="67" t="s">
        <v>2141</v>
      </c>
      <c r="B1166" s="67" t="s">
        <v>2142</v>
      </c>
      <c r="C1166" s="69">
        <v>1621376</v>
      </c>
      <c r="D1166" s="13"/>
      <c r="E1166" s="13"/>
      <c r="F1166" s="13"/>
      <c r="G1166" s="13">
        <v>9.4130000000000005E-2</v>
      </c>
      <c r="H1166" s="13"/>
      <c r="I1166" s="13"/>
      <c r="J1166" s="13">
        <v>7.5020000000000003E-2</v>
      </c>
      <c r="K1166" s="13"/>
      <c r="L1166" s="13"/>
      <c r="M1166" s="13">
        <v>0.10229000000000001</v>
      </c>
      <c r="N1166" s="13"/>
      <c r="O1166" s="13"/>
      <c r="P1166" s="13">
        <v>0.25749</v>
      </c>
    </row>
    <row r="1167" spans="1:16" x14ac:dyDescent="0.3">
      <c r="A1167" s="67" t="s">
        <v>2479</v>
      </c>
      <c r="B1167" s="67" t="s">
        <v>2480</v>
      </c>
      <c r="C1167" s="69">
        <v>1618903</v>
      </c>
      <c r="D1167" s="13"/>
      <c r="E1167" s="13"/>
      <c r="F1167" s="13"/>
      <c r="G1167" s="13"/>
      <c r="H1167" s="13"/>
      <c r="I1167" s="13"/>
      <c r="J1167" s="13"/>
      <c r="K1167" s="13"/>
      <c r="L1167" s="13"/>
      <c r="M1167" s="13"/>
      <c r="N1167" s="13"/>
      <c r="O1167" s="13"/>
      <c r="P1167" s="13"/>
    </row>
    <row r="1168" spans="1:16" x14ac:dyDescent="0.3">
      <c r="A1168" s="67" t="s">
        <v>2481</v>
      </c>
      <c r="B1168" s="67" t="s">
        <v>2482</v>
      </c>
      <c r="C1168" s="69">
        <v>1616360</v>
      </c>
      <c r="D1168" s="13"/>
      <c r="E1168" s="13"/>
      <c r="F1168" s="13"/>
      <c r="G1168" s="13"/>
      <c r="H1168" s="13"/>
      <c r="I1168" s="13"/>
      <c r="J1168" s="13"/>
      <c r="K1168" s="13"/>
      <c r="L1168" s="13"/>
      <c r="M1168" s="13"/>
      <c r="N1168" s="13"/>
      <c r="O1168" s="13"/>
      <c r="P1168" s="13"/>
    </row>
    <row r="1169" spans="1:16" x14ac:dyDescent="0.3">
      <c r="A1169" s="67" t="s">
        <v>5303</v>
      </c>
      <c r="B1169" s="67" t="s">
        <v>5304</v>
      </c>
      <c r="C1169" s="69">
        <v>1616167</v>
      </c>
      <c r="D1169" s="13"/>
      <c r="E1169" s="13">
        <v>0.12476</v>
      </c>
      <c r="F1169" s="13">
        <v>0.11484</v>
      </c>
      <c r="G1169" s="13"/>
      <c r="H1169" s="13"/>
      <c r="I1169" s="13"/>
      <c r="J1169" s="13"/>
      <c r="K1169" s="13"/>
      <c r="L1169" s="13"/>
      <c r="M1169" s="13">
        <v>5.2240000000000002E-2</v>
      </c>
      <c r="N1169" s="13">
        <v>5.9060000000000001E-2</v>
      </c>
      <c r="O1169" s="13">
        <v>4.061E-2</v>
      </c>
      <c r="P1169" s="13">
        <v>4.4389999999999999E-2</v>
      </c>
    </row>
    <row r="1170" spans="1:16" x14ac:dyDescent="0.3">
      <c r="A1170" s="67" t="s">
        <v>5305</v>
      </c>
      <c r="B1170" s="67" t="s">
        <v>1998</v>
      </c>
      <c r="C1170" s="69">
        <v>1607583</v>
      </c>
      <c r="D1170" s="13"/>
      <c r="E1170" s="13"/>
      <c r="F1170" s="13"/>
      <c r="G1170" s="13"/>
      <c r="H1170" s="13"/>
      <c r="I1170" s="13"/>
      <c r="J1170" s="13"/>
      <c r="K1170" s="13"/>
      <c r="L1170" s="13"/>
      <c r="M1170" s="13"/>
      <c r="N1170" s="13"/>
      <c r="O1170" s="13"/>
      <c r="P1170" s="13">
        <v>0.18905</v>
      </c>
    </row>
    <row r="1171" spans="1:16" x14ac:dyDescent="0.3">
      <c r="A1171" s="67" t="s">
        <v>2349</v>
      </c>
      <c r="B1171" s="67" t="s">
        <v>2350</v>
      </c>
      <c r="C1171" s="69">
        <v>1606281</v>
      </c>
      <c r="D1171" s="13"/>
      <c r="E1171" s="13">
        <v>1.62662</v>
      </c>
      <c r="F1171" s="13">
        <v>1.5543899999999999</v>
      </c>
      <c r="G1171" s="13">
        <v>1.50091</v>
      </c>
      <c r="H1171" s="13">
        <v>1.5481400000000001</v>
      </c>
      <c r="I1171" s="13">
        <v>1.2039</v>
      </c>
      <c r="J1171" s="13">
        <v>1.1073299999999999</v>
      </c>
      <c r="K1171" s="13">
        <v>1.2047699999999999</v>
      </c>
      <c r="L1171" s="13">
        <v>1.22915</v>
      </c>
      <c r="M1171" s="13">
        <v>1.2852699999999999</v>
      </c>
      <c r="N1171" s="13">
        <v>1.30532</v>
      </c>
      <c r="O1171" s="13">
        <v>1.42672</v>
      </c>
      <c r="P1171" s="13">
        <v>2.1920899999999999</v>
      </c>
    </row>
    <row r="1172" spans="1:16" x14ac:dyDescent="0.3">
      <c r="A1172" s="67" t="s">
        <v>2491</v>
      </c>
      <c r="B1172" s="67" t="s">
        <v>2492</v>
      </c>
      <c r="C1172" s="69">
        <v>1603441</v>
      </c>
      <c r="D1172" s="13"/>
      <c r="E1172" s="13">
        <v>2.3400500000000002</v>
      </c>
      <c r="F1172" s="13">
        <v>2.17638</v>
      </c>
      <c r="G1172" s="13">
        <v>2.1242800000000002</v>
      </c>
      <c r="H1172" s="13">
        <v>2.14825</v>
      </c>
      <c r="I1172" s="13">
        <v>1.9268799999999999</v>
      </c>
      <c r="J1172" s="13">
        <v>1.88411</v>
      </c>
      <c r="K1172" s="13">
        <v>2.0811899999999999</v>
      </c>
      <c r="L1172" s="13">
        <v>2.1535899999999999</v>
      </c>
      <c r="M1172" s="13">
        <v>2.3351899999999999</v>
      </c>
      <c r="N1172" s="13">
        <v>2.3602699999999999</v>
      </c>
      <c r="O1172" s="13">
        <v>2.57185</v>
      </c>
      <c r="P1172" s="13">
        <v>2.82328</v>
      </c>
    </row>
    <row r="1173" spans="1:16" x14ac:dyDescent="0.3">
      <c r="A1173" s="67" t="s">
        <v>2379</v>
      </c>
      <c r="B1173" s="67" t="s">
        <v>2380</v>
      </c>
      <c r="C1173" s="69">
        <v>1602368</v>
      </c>
      <c r="D1173" s="13">
        <v>4.7492099999999997</v>
      </c>
      <c r="E1173" s="13">
        <v>4.9468800000000002</v>
      </c>
      <c r="F1173" s="13">
        <v>4.7160599999999997</v>
      </c>
      <c r="G1173" s="13">
        <v>4.5536599999999998</v>
      </c>
      <c r="H1173" s="13">
        <v>4.5009899999999998</v>
      </c>
      <c r="I1173" s="13">
        <v>3.6728999999999998</v>
      </c>
      <c r="J1173" s="13"/>
      <c r="K1173" s="13"/>
      <c r="L1173" s="13"/>
      <c r="M1173" s="13"/>
      <c r="N1173" s="13"/>
      <c r="O1173" s="13"/>
      <c r="P1173" s="13">
        <v>6.3365499999999999</v>
      </c>
    </row>
    <row r="1174" spans="1:16" x14ac:dyDescent="0.3">
      <c r="A1174" s="67" t="s">
        <v>1710</v>
      </c>
      <c r="B1174" s="67" t="s">
        <v>1711</v>
      </c>
      <c r="C1174" s="69">
        <v>1597321</v>
      </c>
      <c r="D1174" s="13"/>
      <c r="E1174" s="13"/>
      <c r="F1174" s="13">
        <v>1.9059699999999999</v>
      </c>
      <c r="G1174" s="13">
        <v>1.8973599999999999</v>
      </c>
      <c r="H1174" s="13">
        <v>1.92181</v>
      </c>
      <c r="I1174" s="13">
        <v>1.7585299999999999</v>
      </c>
      <c r="J1174" s="13">
        <v>1.5320499999999999</v>
      </c>
      <c r="K1174" s="13">
        <v>1.8382099999999999</v>
      </c>
      <c r="L1174" s="13">
        <v>1.8592</v>
      </c>
      <c r="M1174" s="13">
        <v>2.0896599999999999</v>
      </c>
      <c r="N1174" s="13">
        <v>2.2554699999999999</v>
      </c>
      <c r="O1174" s="13">
        <v>2.2910400000000002</v>
      </c>
      <c r="P1174" s="13">
        <v>3.0038200000000002</v>
      </c>
    </row>
    <row r="1175" spans="1:16" x14ac:dyDescent="0.3">
      <c r="A1175" s="67" t="s">
        <v>2357</v>
      </c>
      <c r="B1175" s="67" t="s">
        <v>2358</v>
      </c>
      <c r="C1175" s="69">
        <v>1593844</v>
      </c>
      <c r="D1175" s="13">
        <v>0.80488999999999999</v>
      </c>
      <c r="E1175" s="13">
        <v>0.85155000000000003</v>
      </c>
      <c r="F1175" s="13">
        <v>0.80505000000000004</v>
      </c>
      <c r="G1175" s="13">
        <v>0.79830999999999996</v>
      </c>
      <c r="H1175" s="13">
        <v>0.95899999999999996</v>
      </c>
      <c r="I1175" s="13">
        <v>1.06227</v>
      </c>
      <c r="J1175" s="13">
        <v>1.1352199999999999</v>
      </c>
      <c r="K1175" s="13">
        <v>1.27935</v>
      </c>
      <c r="L1175" s="13">
        <v>1.3641000000000001</v>
      </c>
      <c r="M1175" s="13">
        <v>1.2835700000000001</v>
      </c>
      <c r="N1175" s="13">
        <v>1.3047</v>
      </c>
      <c r="O1175" s="13">
        <v>1.4756800000000001</v>
      </c>
      <c r="P1175" s="13">
        <v>2.0197099999999999</v>
      </c>
    </row>
    <row r="1176" spans="1:16" x14ac:dyDescent="0.3">
      <c r="A1176" s="67" t="s">
        <v>2546</v>
      </c>
      <c r="B1176" s="67" t="s">
        <v>2547</v>
      </c>
      <c r="C1176" s="69">
        <v>1585839</v>
      </c>
      <c r="D1176" s="13">
        <v>0.83106999999999998</v>
      </c>
      <c r="E1176" s="13"/>
      <c r="F1176" s="13"/>
      <c r="G1176" s="13">
        <v>0.74000999999999995</v>
      </c>
      <c r="H1176" s="13"/>
      <c r="I1176" s="13"/>
      <c r="J1176" s="13">
        <v>0.53624000000000005</v>
      </c>
      <c r="K1176" s="13"/>
      <c r="L1176" s="13"/>
      <c r="M1176" s="13">
        <v>0.67806999999999995</v>
      </c>
      <c r="N1176" s="13"/>
      <c r="O1176" s="13"/>
      <c r="P1176" s="13">
        <v>0.76924000000000003</v>
      </c>
    </row>
    <row r="1177" spans="1:16" x14ac:dyDescent="0.3">
      <c r="A1177" s="67" t="s">
        <v>2495</v>
      </c>
      <c r="B1177" s="67" t="s">
        <v>2496</v>
      </c>
      <c r="C1177" s="69">
        <v>1582665</v>
      </c>
      <c r="D1177" s="13"/>
      <c r="E1177" s="13"/>
      <c r="F1177" s="13"/>
      <c r="G1177" s="13"/>
      <c r="H1177" s="13"/>
      <c r="I1177" s="13"/>
      <c r="J1177" s="13"/>
      <c r="K1177" s="13"/>
      <c r="L1177" s="13"/>
      <c r="M1177" s="13"/>
      <c r="N1177" s="13"/>
      <c r="O1177" s="13"/>
      <c r="P1177" s="13"/>
    </row>
    <row r="1178" spans="1:16" x14ac:dyDescent="0.3">
      <c r="A1178" s="67" t="s">
        <v>2406</v>
      </c>
      <c r="B1178" s="67" t="s">
        <v>2407</v>
      </c>
      <c r="C1178" s="69">
        <v>1572272</v>
      </c>
      <c r="D1178" s="13">
        <v>2.37113</v>
      </c>
      <c r="E1178" s="13">
        <v>4.56114</v>
      </c>
      <c r="F1178" s="13"/>
      <c r="G1178" s="13"/>
      <c r="H1178" s="13">
        <v>4.3524799999999999</v>
      </c>
      <c r="I1178" s="13">
        <v>3.96251</v>
      </c>
      <c r="J1178" s="13">
        <v>3.9014500000000001</v>
      </c>
      <c r="K1178" s="13">
        <v>3.21631</v>
      </c>
      <c r="L1178" s="13">
        <v>3.4135599999999999</v>
      </c>
      <c r="M1178" s="13">
        <v>3.7195200000000002</v>
      </c>
      <c r="N1178" s="13">
        <v>3.6927300000000001</v>
      </c>
      <c r="O1178" s="13">
        <v>4.5145900000000001</v>
      </c>
      <c r="P1178" s="13">
        <v>4.8369499999999999</v>
      </c>
    </row>
    <row r="1179" spans="1:16" x14ac:dyDescent="0.3">
      <c r="A1179" s="67" t="s">
        <v>2595</v>
      </c>
      <c r="B1179" s="67" t="s">
        <v>2596</v>
      </c>
      <c r="C1179" s="69">
        <v>1571641</v>
      </c>
      <c r="D1179" s="13"/>
      <c r="E1179" s="13"/>
      <c r="F1179" s="13"/>
      <c r="G1179" s="13">
        <v>0.44239000000000001</v>
      </c>
      <c r="H1179" s="13"/>
      <c r="I1179" s="13"/>
      <c r="J1179" s="13">
        <v>0.54086999999999996</v>
      </c>
      <c r="K1179" s="13"/>
      <c r="L1179" s="13"/>
      <c r="M1179" s="13">
        <v>0.77288000000000001</v>
      </c>
      <c r="N1179" s="13"/>
      <c r="O1179" s="13"/>
      <c r="P1179" s="13">
        <v>0.59833999999999998</v>
      </c>
    </row>
    <row r="1180" spans="1:16" x14ac:dyDescent="0.3">
      <c r="A1180" s="67" t="s">
        <v>2597</v>
      </c>
      <c r="B1180" s="67" t="s">
        <v>2598</v>
      </c>
      <c r="C1180" s="69">
        <v>1571641</v>
      </c>
      <c r="D1180" s="13"/>
      <c r="E1180" s="13"/>
      <c r="F1180" s="13"/>
      <c r="G1180" s="13">
        <v>0.44239000000000001</v>
      </c>
      <c r="H1180" s="13"/>
      <c r="I1180" s="13"/>
      <c r="J1180" s="13">
        <v>0.54115000000000002</v>
      </c>
      <c r="K1180" s="13"/>
      <c r="L1180" s="13"/>
      <c r="M1180" s="13">
        <v>0.77288000000000001</v>
      </c>
      <c r="N1180" s="13"/>
      <c r="O1180" s="13"/>
      <c r="P1180" s="13">
        <v>0.59833999999999998</v>
      </c>
    </row>
    <row r="1181" spans="1:16" x14ac:dyDescent="0.3">
      <c r="A1181" s="67" t="s">
        <v>1670</v>
      </c>
      <c r="B1181" s="67" t="s">
        <v>2613</v>
      </c>
      <c r="C1181" s="69">
        <v>1567178</v>
      </c>
      <c r="D1181" s="13">
        <v>0.12828000000000001</v>
      </c>
      <c r="E1181" s="13">
        <v>0.13961999999999999</v>
      </c>
      <c r="F1181" s="13">
        <v>0.12903000000000001</v>
      </c>
      <c r="G1181" s="13">
        <v>0.12590999999999999</v>
      </c>
      <c r="H1181" s="13">
        <v>0.12474</v>
      </c>
      <c r="I1181" s="13">
        <v>0.10743</v>
      </c>
      <c r="J1181" s="13">
        <v>0.10535</v>
      </c>
      <c r="K1181" s="13">
        <v>0.11909</v>
      </c>
      <c r="L1181" s="13">
        <v>0.12665000000000001</v>
      </c>
      <c r="M1181" s="13">
        <v>0.14147000000000001</v>
      </c>
      <c r="N1181" s="13">
        <v>0.14416999999999999</v>
      </c>
      <c r="O1181" s="13">
        <v>0.16184000000000001</v>
      </c>
      <c r="P1181" s="13">
        <v>0.18665999999999999</v>
      </c>
    </row>
    <row r="1182" spans="1:16" x14ac:dyDescent="0.3">
      <c r="A1182" s="67" t="s">
        <v>2894</v>
      </c>
      <c r="B1182" s="67" t="s">
        <v>2895</v>
      </c>
      <c r="C1182" s="69">
        <v>1559881</v>
      </c>
      <c r="D1182" s="13">
        <v>1.1413599999999999</v>
      </c>
      <c r="E1182" s="13">
        <v>1.2488699999999999</v>
      </c>
      <c r="F1182" s="13">
        <v>1.4619599999999999</v>
      </c>
      <c r="G1182" s="13">
        <v>1.42679</v>
      </c>
      <c r="H1182" s="13">
        <v>1.3961699999999999</v>
      </c>
      <c r="I1182" s="13">
        <v>1.1813400000000001</v>
      </c>
      <c r="J1182" s="13">
        <v>0.91469999999999996</v>
      </c>
      <c r="K1182" s="13">
        <v>1.03034</v>
      </c>
      <c r="L1182" s="13">
        <v>0.92027000000000003</v>
      </c>
      <c r="M1182" s="13">
        <v>0.82472999999999996</v>
      </c>
      <c r="N1182" s="13">
        <v>0.85250000000000004</v>
      </c>
      <c r="O1182" s="13">
        <v>0.90049000000000001</v>
      </c>
      <c r="P1182" s="13">
        <v>1.0307599999999999</v>
      </c>
    </row>
    <row r="1183" spans="1:16" x14ac:dyDescent="0.3">
      <c r="A1183" s="67" t="s">
        <v>5306</v>
      </c>
      <c r="B1183" s="67" t="s">
        <v>5307</v>
      </c>
      <c r="C1183" s="69">
        <v>1555630</v>
      </c>
      <c r="D1183" s="13"/>
      <c r="E1183" s="13"/>
      <c r="F1183" s="13"/>
      <c r="G1183" s="13">
        <v>1.20414</v>
      </c>
      <c r="H1183" s="13">
        <v>1.2540500000000001</v>
      </c>
      <c r="I1183" s="13"/>
      <c r="J1183" s="13"/>
      <c r="K1183" s="13"/>
      <c r="L1183" s="13"/>
      <c r="M1183" s="13"/>
      <c r="N1183" s="13">
        <v>1.4666300000000001</v>
      </c>
      <c r="O1183" s="13">
        <v>1.6690499999999999</v>
      </c>
      <c r="P1183" s="13">
        <v>2.3238599999999998</v>
      </c>
    </row>
    <row r="1184" spans="1:16" x14ac:dyDescent="0.3">
      <c r="A1184" s="67" t="s">
        <v>2515</v>
      </c>
      <c r="B1184" s="67" t="s">
        <v>2516</v>
      </c>
      <c r="C1184" s="69">
        <v>1553122</v>
      </c>
      <c r="D1184" s="13">
        <v>9.9650000000000002E-2</v>
      </c>
      <c r="E1184" s="13">
        <v>0.10915999999999999</v>
      </c>
      <c r="F1184" s="13">
        <v>9.8680000000000004E-2</v>
      </c>
      <c r="G1184" s="13">
        <v>9.7030000000000005E-2</v>
      </c>
      <c r="H1184" s="13">
        <v>9.8799999999999999E-2</v>
      </c>
      <c r="I1184" s="13">
        <v>8.2140000000000005E-2</v>
      </c>
      <c r="J1184" s="13">
        <v>8.0759999999999998E-2</v>
      </c>
      <c r="K1184" s="13">
        <v>9.1899999999999996E-2</v>
      </c>
      <c r="L1184" s="13">
        <v>9.6629999999999994E-2</v>
      </c>
      <c r="M1184" s="13">
        <v>0.10842</v>
      </c>
      <c r="N1184" s="13">
        <v>0.11244999999999999</v>
      </c>
      <c r="O1184" s="13">
        <v>0.12545999999999999</v>
      </c>
      <c r="P1184" s="13">
        <v>0.14277000000000001</v>
      </c>
    </row>
    <row r="1185" spans="1:16" x14ac:dyDescent="0.3">
      <c r="A1185" s="67" t="s">
        <v>2423</v>
      </c>
      <c r="B1185" s="67" t="s">
        <v>2424</v>
      </c>
      <c r="C1185" s="69">
        <v>1551746</v>
      </c>
      <c r="D1185" s="13">
        <v>0.25081999999999999</v>
      </c>
      <c r="E1185" s="13">
        <v>0.27077000000000001</v>
      </c>
      <c r="F1185" s="13">
        <v>0.25269999999999998</v>
      </c>
      <c r="G1185" s="13">
        <v>0.2462</v>
      </c>
      <c r="H1185" s="13">
        <v>0.29507</v>
      </c>
      <c r="I1185" s="13">
        <v>0.25057000000000001</v>
      </c>
      <c r="J1185" s="13">
        <v>0.24532000000000001</v>
      </c>
      <c r="K1185" s="13">
        <v>0.27041999999999999</v>
      </c>
      <c r="L1185" s="13">
        <v>0.28713</v>
      </c>
      <c r="M1185" s="13">
        <v>0.31086999999999998</v>
      </c>
      <c r="N1185" s="13">
        <v>0.34582000000000002</v>
      </c>
      <c r="O1185" s="13">
        <v>0.38768000000000002</v>
      </c>
      <c r="P1185" s="13">
        <v>0.43303999999999998</v>
      </c>
    </row>
    <row r="1186" spans="1:16" x14ac:dyDescent="0.3">
      <c r="A1186" s="67" t="s">
        <v>2622</v>
      </c>
      <c r="B1186" s="67" t="s">
        <v>2623</v>
      </c>
      <c r="C1186" s="69">
        <v>1544029</v>
      </c>
      <c r="D1186" s="13"/>
      <c r="E1186" s="13">
        <v>0.14565</v>
      </c>
      <c r="F1186" s="13">
        <v>0.13513</v>
      </c>
      <c r="G1186" s="13">
        <v>0.11897000000000001</v>
      </c>
      <c r="H1186" s="13">
        <v>0.11856999999999999</v>
      </c>
      <c r="I1186" s="13">
        <v>9.8239999999999994E-2</v>
      </c>
      <c r="J1186" s="13">
        <v>9.5619999999999997E-2</v>
      </c>
      <c r="K1186" s="13">
        <v>0.10915999999999999</v>
      </c>
      <c r="L1186" s="13">
        <v>0.11938</v>
      </c>
      <c r="M1186" s="13">
        <v>0.13364000000000001</v>
      </c>
      <c r="N1186" s="13">
        <v>0.15518999999999999</v>
      </c>
      <c r="O1186" s="13">
        <v>0.17193</v>
      </c>
      <c r="P1186" s="13">
        <v>0.19761999999999999</v>
      </c>
    </row>
    <row r="1187" spans="1:16" x14ac:dyDescent="0.3">
      <c r="A1187" s="67" t="s">
        <v>5308</v>
      </c>
      <c r="B1187" s="67" t="s">
        <v>5309</v>
      </c>
      <c r="C1187" s="69">
        <v>1534780</v>
      </c>
      <c r="D1187" s="13"/>
      <c r="E1187" s="13"/>
      <c r="F1187" s="13"/>
      <c r="G1187" s="13">
        <v>8.1199999999999994E-2</v>
      </c>
      <c r="H1187" s="13">
        <v>7.5660000000000005E-2</v>
      </c>
      <c r="I1187" s="13">
        <v>6.4619999999999997E-2</v>
      </c>
      <c r="J1187" s="13">
        <v>6.7530000000000007E-2</v>
      </c>
      <c r="K1187" s="13">
        <v>7.6980000000000007E-2</v>
      </c>
      <c r="L1187" s="13">
        <v>7.9210000000000003E-2</v>
      </c>
      <c r="M1187" s="13">
        <v>8.5209999999999994E-2</v>
      </c>
      <c r="N1187" s="13">
        <v>8.9020000000000002E-2</v>
      </c>
      <c r="O1187" s="13">
        <v>9.5759999999999998E-2</v>
      </c>
      <c r="P1187" s="13">
        <v>0.11362999999999999</v>
      </c>
    </row>
    <row r="1188" spans="1:16" x14ac:dyDescent="0.3">
      <c r="A1188" s="67" t="s">
        <v>2369</v>
      </c>
      <c r="B1188" s="67" t="s">
        <v>2370</v>
      </c>
      <c r="C1188" s="69">
        <v>1526470</v>
      </c>
      <c r="D1188" s="13"/>
      <c r="E1188" s="13">
        <v>1.2128699999999999</v>
      </c>
      <c r="F1188" s="13">
        <v>2.1109800000000001</v>
      </c>
      <c r="G1188" s="13">
        <v>2.0288300000000001</v>
      </c>
      <c r="H1188" s="13">
        <v>2.0078100000000001</v>
      </c>
      <c r="I1188" s="13">
        <v>2.5713499999999998</v>
      </c>
      <c r="J1188" s="13">
        <v>2.36754</v>
      </c>
      <c r="K1188" s="13">
        <v>1.2678100000000001</v>
      </c>
      <c r="L1188" s="13">
        <v>1.3021100000000001</v>
      </c>
      <c r="M1188" s="13">
        <v>1.4824900000000001</v>
      </c>
      <c r="N1188" s="13">
        <v>1.5031000000000001</v>
      </c>
      <c r="O1188" s="13">
        <v>1.6144499999999999</v>
      </c>
      <c r="P1188" s="13">
        <v>2.7545700000000002</v>
      </c>
    </row>
    <row r="1189" spans="1:16" x14ac:dyDescent="0.3">
      <c r="A1189" s="67" t="s">
        <v>4857</v>
      </c>
      <c r="B1189" s="67" t="s">
        <v>4858</v>
      </c>
      <c r="C1189" s="69">
        <v>1522697</v>
      </c>
      <c r="D1189" s="13"/>
      <c r="E1189" s="13"/>
      <c r="F1189" s="13"/>
      <c r="G1189" s="13">
        <v>0.21829999999999999</v>
      </c>
      <c r="H1189" s="13"/>
      <c r="I1189" s="13"/>
      <c r="J1189" s="13">
        <v>0.17551</v>
      </c>
      <c r="K1189" s="13"/>
      <c r="L1189" s="13"/>
      <c r="M1189" s="13"/>
      <c r="N1189" s="13"/>
      <c r="O1189" s="13"/>
      <c r="P1189" s="13"/>
    </row>
    <row r="1190" spans="1:16" x14ac:dyDescent="0.3">
      <c r="A1190" s="67" t="s">
        <v>4843</v>
      </c>
      <c r="B1190" s="67" t="s">
        <v>4844</v>
      </c>
      <c r="C1190" s="69">
        <v>1518900</v>
      </c>
      <c r="D1190" s="13"/>
      <c r="E1190" s="13">
        <v>0.21611</v>
      </c>
      <c r="F1190" s="13">
        <v>0.20535999999999999</v>
      </c>
      <c r="G1190" s="13">
        <v>0.20280999999999999</v>
      </c>
      <c r="H1190" s="13">
        <v>0.2011</v>
      </c>
      <c r="I1190" s="13">
        <v>0.17094000000000001</v>
      </c>
      <c r="J1190" s="13">
        <v>0.1641</v>
      </c>
      <c r="K1190" s="13">
        <v>0.18457999999999999</v>
      </c>
      <c r="L1190" s="13">
        <v>0.19377</v>
      </c>
      <c r="M1190" s="13"/>
      <c r="N1190" s="13"/>
      <c r="O1190" s="13"/>
      <c r="P1190" s="13"/>
    </row>
    <row r="1191" spans="1:16" x14ac:dyDescent="0.3">
      <c r="A1191" s="67" t="s">
        <v>2517</v>
      </c>
      <c r="B1191" s="67" t="s">
        <v>2518</v>
      </c>
      <c r="C1191" s="69">
        <v>1515737</v>
      </c>
      <c r="D1191" s="13"/>
      <c r="E1191" s="13"/>
      <c r="F1191" s="13"/>
      <c r="G1191" s="13"/>
      <c r="H1191" s="13"/>
      <c r="I1191" s="13"/>
      <c r="J1191" s="13"/>
      <c r="K1191" s="13"/>
      <c r="L1191" s="13"/>
      <c r="M1191" s="13"/>
      <c r="N1191" s="13"/>
      <c r="O1191" s="13"/>
      <c r="P1191" s="13"/>
    </row>
    <row r="1192" spans="1:16" x14ac:dyDescent="0.3">
      <c r="A1192" s="67" t="s">
        <v>3118</v>
      </c>
      <c r="B1192" s="67" t="s">
        <v>3119</v>
      </c>
      <c r="C1192" s="69">
        <v>1513375</v>
      </c>
      <c r="D1192" s="13"/>
      <c r="E1192" s="13">
        <v>4.6960000000000002E-2</v>
      </c>
      <c r="F1192" s="13">
        <v>4.3970000000000002E-2</v>
      </c>
      <c r="G1192" s="13">
        <v>4.1919999999999999E-2</v>
      </c>
      <c r="H1192" s="13">
        <v>4.0710000000000003E-2</v>
      </c>
      <c r="I1192" s="13">
        <v>3.5920000000000001E-2</v>
      </c>
      <c r="J1192" s="13">
        <v>3.4709999999999998E-2</v>
      </c>
      <c r="K1192" s="13">
        <v>3.7999999999999999E-2</v>
      </c>
      <c r="L1192" s="13">
        <v>2.8840000000000001E-2</v>
      </c>
      <c r="M1192" s="13">
        <v>2.1479999999999999E-2</v>
      </c>
      <c r="N1192" s="13">
        <v>2.128E-2</v>
      </c>
      <c r="O1192" s="13">
        <v>2.3529999999999999E-2</v>
      </c>
      <c r="P1192" s="13">
        <v>2.5819999999999999E-2</v>
      </c>
    </row>
    <row r="1193" spans="1:16" x14ac:dyDescent="0.3">
      <c r="A1193" s="67" t="s">
        <v>2523</v>
      </c>
      <c r="B1193" s="67" t="s">
        <v>2524</v>
      </c>
      <c r="C1193" s="69">
        <v>1507000</v>
      </c>
      <c r="D1193" s="13"/>
      <c r="E1193" s="13"/>
      <c r="F1193" s="13"/>
      <c r="G1193" s="13"/>
      <c r="H1193" s="13"/>
      <c r="I1193" s="13"/>
      <c r="J1193" s="13"/>
      <c r="K1193" s="13"/>
      <c r="L1193" s="13"/>
      <c r="M1193" s="13"/>
      <c r="N1193" s="13"/>
      <c r="O1193" s="13"/>
      <c r="P1193" s="13"/>
    </row>
    <row r="1194" spans="1:16" x14ac:dyDescent="0.3">
      <c r="A1194" s="67" t="s">
        <v>3064</v>
      </c>
      <c r="B1194" s="67" t="s">
        <v>3065</v>
      </c>
      <c r="C1194" s="69">
        <v>1496903</v>
      </c>
      <c r="D1194" s="13"/>
      <c r="E1194" s="13">
        <v>0.62205999999999995</v>
      </c>
      <c r="F1194" s="13">
        <v>0.54856000000000005</v>
      </c>
      <c r="G1194" s="13">
        <v>0.41398000000000001</v>
      </c>
      <c r="H1194" s="13">
        <v>0.33633999999999997</v>
      </c>
      <c r="I1194" s="13">
        <v>0.30213000000000001</v>
      </c>
      <c r="J1194" s="13">
        <v>0.30865999999999999</v>
      </c>
      <c r="K1194" s="13">
        <v>0.34539999999999998</v>
      </c>
      <c r="L1194" s="13">
        <v>0.35185</v>
      </c>
      <c r="M1194" s="13">
        <v>0.37282999999999999</v>
      </c>
      <c r="N1194" s="13">
        <v>0.31884000000000001</v>
      </c>
      <c r="O1194" s="13">
        <v>0.28591</v>
      </c>
      <c r="P1194" s="13">
        <v>0.39606999999999998</v>
      </c>
    </row>
    <row r="1195" spans="1:16" x14ac:dyDescent="0.3">
      <c r="A1195" s="67" t="s">
        <v>2446</v>
      </c>
      <c r="B1195" s="67" t="s">
        <v>2447</v>
      </c>
      <c r="C1195" s="69">
        <v>1496688</v>
      </c>
      <c r="D1195" s="13">
        <v>1.36</v>
      </c>
      <c r="E1195" s="13">
        <v>1.4761599999999999</v>
      </c>
      <c r="F1195" s="13">
        <v>1.3486800000000001</v>
      </c>
      <c r="G1195" s="13">
        <v>1.3235600000000001</v>
      </c>
      <c r="H1195" s="13">
        <v>1.3450599999999999</v>
      </c>
      <c r="I1195" s="13">
        <v>1.18509</v>
      </c>
      <c r="J1195" s="13">
        <v>1.1553500000000001</v>
      </c>
      <c r="K1195" s="13"/>
      <c r="L1195" s="13">
        <v>1.2894399999999999</v>
      </c>
      <c r="M1195" s="13">
        <v>1.4362600000000001</v>
      </c>
      <c r="N1195" s="13">
        <v>1.47299</v>
      </c>
      <c r="O1195" s="13">
        <v>1.5935900000000001</v>
      </c>
      <c r="P1195" s="13">
        <v>1.8160400000000001</v>
      </c>
    </row>
    <row r="1196" spans="1:16" x14ac:dyDescent="0.3">
      <c r="A1196" s="67" t="s">
        <v>2544</v>
      </c>
      <c r="B1196" s="67" t="s">
        <v>2545</v>
      </c>
      <c r="C1196" s="69">
        <v>1495319</v>
      </c>
      <c r="D1196" s="13">
        <v>0.64207000000000003</v>
      </c>
      <c r="E1196" s="13">
        <v>0.69755</v>
      </c>
      <c r="F1196" s="13">
        <v>0.64300000000000002</v>
      </c>
      <c r="G1196" s="13">
        <v>0.62485999999999997</v>
      </c>
      <c r="H1196" s="13">
        <v>0.62834000000000001</v>
      </c>
      <c r="I1196" s="13">
        <v>0.53627999999999998</v>
      </c>
      <c r="J1196" s="13">
        <v>0.51048000000000004</v>
      </c>
      <c r="K1196" s="13">
        <v>0.57528999999999997</v>
      </c>
      <c r="L1196" s="13">
        <v>0.59665000000000001</v>
      </c>
      <c r="M1196" s="13">
        <v>0.68247000000000002</v>
      </c>
      <c r="N1196" s="13">
        <v>0.69971000000000005</v>
      </c>
      <c r="O1196" s="13">
        <v>0.78486</v>
      </c>
      <c r="P1196" s="13">
        <v>0.85824999999999996</v>
      </c>
    </row>
    <row r="1197" spans="1:16" x14ac:dyDescent="0.3">
      <c r="A1197" s="67" t="s">
        <v>2671</v>
      </c>
      <c r="B1197" s="67" t="s">
        <v>2672</v>
      </c>
      <c r="C1197" s="69">
        <v>1489643</v>
      </c>
      <c r="D1197" s="13"/>
      <c r="E1197" s="13"/>
      <c r="F1197" s="13"/>
      <c r="G1197" s="13"/>
      <c r="H1197" s="13"/>
      <c r="I1197" s="13"/>
      <c r="J1197" s="13"/>
      <c r="K1197" s="13"/>
      <c r="L1197" s="13"/>
      <c r="M1197" s="13"/>
      <c r="N1197" s="13">
        <v>0.21934000000000001</v>
      </c>
      <c r="O1197" s="13"/>
      <c r="P1197" s="13"/>
    </row>
    <row r="1198" spans="1:16" x14ac:dyDescent="0.3">
      <c r="A1198" s="67" t="s">
        <v>2739</v>
      </c>
      <c r="B1198" s="67" t="s">
        <v>2740</v>
      </c>
      <c r="C1198" s="69">
        <v>1487728</v>
      </c>
      <c r="D1198" s="13"/>
      <c r="E1198" s="13"/>
      <c r="F1198" s="13"/>
      <c r="G1198" s="13">
        <v>1.33172</v>
      </c>
      <c r="H1198" s="13">
        <v>1.42119</v>
      </c>
      <c r="I1198" s="13">
        <v>1.14242</v>
      </c>
      <c r="J1198" s="13">
        <v>1.15523</v>
      </c>
      <c r="K1198" s="13">
        <v>1.3573599999999999</v>
      </c>
      <c r="L1198" s="13">
        <v>0.77539999999999998</v>
      </c>
      <c r="M1198" s="13">
        <v>0.86241000000000001</v>
      </c>
      <c r="N1198" s="13">
        <v>0.40518999999999999</v>
      </c>
      <c r="O1198" s="13">
        <v>0.46961000000000003</v>
      </c>
      <c r="P1198" s="13">
        <v>0.49870999999999999</v>
      </c>
    </row>
    <row r="1199" spans="1:16" x14ac:dyDescent="0.3">
      <c r="A1199" s="67" t="s">
        <v>2578</v>
      </c>
      <c r="B1199" s="67" t="s">
        <v>2579</v>
      </c>
      <c r="C1199" s="69">
        <v>1485607</v>
      </c>
      <c r="D1199" s="13"/>
      <c r="E1199" s="13">
        <v>1.2959999999999999E-2</v>
      </c>
      <c r="F1199" s="13">
        <v>1.1730000000000001E-2</v>
      </c>
      <c r="G1199" s="13">
        <v>1.167E-2</v>
      </c>
      <c r="H1199" s="13">
        <v>1.191E-2</v>
      </c>
      <c r="I1199" s="13">
        <v>9.5700000000000004E-3</v>
      </c>
      <c r="J1199" s="13">
        <v>9.7199999999999995E-3</v>
      </c>
      <c r="K1199" s="13">
        <v>1.123E-2</v>
      </c>
      <c r="L1199" s="13">
        <v>1.155E-2</v>
      </c>
      <c r="M1199" s="13">
        <v>1.3180000000000001E-2</v>
      </c>
      <c r="N1199" s="13">
        <v>1.362E-2</v>
      </c>
      <c r="O1199" s="13">
        <v>1.508E-2</v>
      </c>
      <c r="P1199" s="13">
        <v>1.6449999999999999E-2</v>
      </c>
    </row>
    <row r="1200" spans="1:16" x14ac:dyDescent="0.3">
      <c r="A1200" s="67" t="s">
        <v>4572</v>
      </c>
      <c r="B1200" s="67" t="s">
        <v>2535</v>
      </c>
      <c r="C1200" s="69">
        <v>1482503</v>
      </c>
      <c r="D1200" s="13"/>
      <c r="E1200" s="13"/>
      <c r="F1200" s="13"/>
      <c r="G1200" s="13"/>
      <c r="H1200" s="13"/>
      <c r="I1200" s="13"/>
      <c r="J1200" s="13"/>
      <c r="K1200" s="13"/>
      <c r="L1200" s="13"/>
      <c r="M1200" s="13"/>
      <c r="N1200" s="13"/>
      <c r="O1200" s="13"/>
      <c r="P1200" s="13"/>
    </row>
    <row r="1201" spans="1:16" x14ac:dyDescent="0.3">
      <c r="A1201" s="67" t="s">
        <v>3078</v>
      </c>
      <c r="B1201" s="67" t="s">
        <v>3079</v>
      </c>
      <c r="C1201" s="69">
        <v>1482202</v>
      </c>
      <c r="D1201" s="13">
        <v>0.12673999999999999</v>
      </c>
      <c r="E1201" s="13"/>
      <c r="F1201" s="13"/>
      <c r="G1201" s="13">
        <v>0.12583</v>
      </c>
      <c r="H1201" s="13"/>
      <c r="I1201" s="13"/>
      <c r="J1201" s="13">
        <v>6.9709999999999994E-2</v>
      </c>
      <c r="K1201" s="13"/>
      <c r="L1201" s="13"/>
      <c r="M1201" s="13">
        <v>8.3460000000000006E-2</v>
      </c>
      <c r="N1201" s="13"/>
      <c r="O1201" s="13"/>
      <c r="P1201" s="13">
        <v>6.5420000000000006E-2</v>
      </c>
    </row>
    <row r="1202" spans="1:16" x14ac:dyDescent="0.3">
      <c r="A1202" s="67" t="s">
        <v>2519</v>
      </c>
      <c r="B1202" s="67" t="s">
        <v>2520</v>
      </c>
      <c r="C1202" s="69">
        <v>1480971</v>
      </c>
      <c r="D1202" s="13">
        <v>9.4640000000000002E-2</v>
      </c>
      <c r="E1202" s="13"/>
      <c r="F1202" s="13"/>
      <c r="G1202" s="13">
        <v>9.2799999999999994E-2</v>
      </c>
      <c r="H1202" s="13"/>
      <c r="I1202" s="13"/>
      <c r="J1202" s="13">
        <v>7.6759999999999995E-2</v>
      </c>
      <c r="K1202" s="13"/>
      <c r="L1202" s="13"/>
      <c r="M1202" s="13">
        <v>0.10181</v>
      </c>
      <c r="N1202" s="13"/>
      <c r="O1202" s="13"/>
      <c r="P1202" s="13">
        <v>0.13794999999999999</v>
      </c>
    </row>
    <row r="1203" spans="1:16" x14ac:dyDescent="0.3">
      <c r="A1203" s="67" t="s">
        <v>2634</v>
      </c>
      <c r="B1203" s="67" t="s">
        <v>2635</v>
      </c>
      <c r="C1203" s="69">
        <v>1477405</v>
      </c>
      <c r="D1203" s="13">
        <v>0.10734</v>
      </c>
      <c r="E1203" s="13">
        <v>0.11624</v>
      </c>
      <c r="F1203" s="13">
        <v>0.10661</v>
      </c>
      <c r="G1203" s="13">
        <v>0.10509</v>
      </c>
      <c r="H1203" s="13">
        <v>0.10299</v>
      </c>
      <c r="I1203" s="13">
        <v>8.344E-2</v>
      </c>
      <c r="J1203" s="13">
        <v>8.0640000000000003E-2</v>
      </c>
      <c r="K1203" s="13">
        <v>9.153E-2</v>
      </c>
      <c r="L1203" s="13">
        <v>9.5060000000000006E-2</v>
      </c>
      <c r="M1203" s="13">
        <v>0.10577</v>
      </c>
      <c r="N1203" s="13">
        <v>0.10982</v>
      </c>
      <c r="O1203" s="13">
        <v>0.12064</v>
      </c>
      <c r="P1203" s="13">
        <v>0.13042000000000001</v>
      </c>
    </row>
    <row r="1204" spans="1:16" x14ac:dyDescent="0.3">
      <c r="A1204" s="67" t="s">
        <v>2537</v>
      </c>
      <c r="B1204" s="67" t="s">
        <v>2538</v>
      </c>
      <c r="C1204" s="69">
        <v>1476808</v>
      </c>
      <c r="D1204" s="13"/>
      <c r="E1204" s="13"/>
      <c r="F1204" s="13"/>
      <c r="G1204" s="13"/>
      <c r="H1204" s="13"/>
      <c r="I1204" s="13"/>
      <c r="J1204" s="13"/>
      <c r="K1204" s="13"/>
      <c r="L1204" s="13"/>
      <c r="M1204" s="13"/>
      <c r="N1204" s="13"/>
      <c r="O1204" s="13"/>
      <c r="P1204" s="13"/>
    </row>
    <row r="1205" spans="1:16" x14ac:dyDescent="0.3">
      <c r="A1205" s="67" t="s">
        <v>2509</v>
      </c>
      <c r="B1205" s="67" t="s">
        <v>2510</v>
      </c>
      <c r="C1205" s="69">
        <v>1467896</v>
      </c>
      <c r="D1205" s="13"/>
      <c r="E1205" s="13">
        <v>0.71928000000000003</v>
      </c>
      <c r="F1205" s="13">
        <v>0.66630999999999996</v>
      </c>
      <c r="G1205" s="13">
        <v>0.64078000000000002</v>
      </c>
      <c r="H1205" s="13">
        <v>0.64322999999999997</v>
      </c>
      <c r="I1205" s="13">
        <v>0.55191000000000001</v>
      </c>
      <c r="J1205" s="13">
        <v>0.52144000000000001</v>
      </c>
      <c r="K1205" s="13">
        <v>0.59718000000000004</v>
      </c>
      <c r="L1205" s="13">
        <v>0.61907000000000001</v>
      </c>
      <c r="M1205" s="13">
        <v>0.68461000000000005</v>
      </c>
      <c r="N1205" s="13">
        <v>0.72079000000000004</v>
      </c>
      <c r="O1205" s="13">
        <v>0.80798999999999999</v>
      </c>
      <c r="P1205" s="13">
        <v>0.88941999999999999</v>
      </c>
    </row>
    <row r="1206" spans="1:16" x14ac:dyDescent="0.3">
      <c r="A1206" s="67" t="s">
        <v>2375</v>
      </c>
      <c r="B1206" s="67" t="s">
        <v>2376</v>
      </c>
      <c r="C1206" s="69">
        <v>1466329</v>
      </c>
      <c r="D1206" s="13"/>
      <c r="E1206" s="13">
        <v>0.7974</v>
      </c>
      <c r="F1206" s="13">
        <v>0.71175999999999995</v>
      </c>
      <c r="G1206" s="13">
        <v>0.68840000000000001</v>
      </c>
      <c r="H1206" s="13">
        <v>0.99092999999999998</v>
      </c>
      <c r="I1206" s="13">
        <v>0.76727999999999996</v>
      </c>
      <c r="J1206" s="13">
        <v>0.79420000000000002</v>
      </c>
      <c r="K1206" s="13">
        <v>0.84714999999999996</v>
      </c>
      <c r="L1206" s="13">
        <v>0.87958999999999998</v>
      </c>
      <c r="M1206" s="13">
        <v>0.97863999999999995</v>
      </c>
      <c r="N1206" s="13">
        <v>0.97462000000000004</v>
      </c>
      <c r="O1206" s="13">
        <v>1.0818700000000001</v>
      </c>
      <c r="P1206" s="13">
        <v>1.1294200000000001</v>
      </c>
    </row>
    <row r="1207" spans="1:16" x14ac:dyDescent="0.3">
      <c r="A1207" s="67" t="s">
        <v>3194</v>
      </c>
      <c r="B1207" s="67" t="s">
        <v>3195</v>
      </c>
      <c r="C1207" s="69">
        <v>1463722</v>
      </c>
      <c r="D1207" s="13"/>
      <c r="E1207" s="13">
        <v>4.3060000000000001E-2</v>
      </c>
      <c r="F1207" s="13">
        <v>3.9969999999999999E-2</v>
      </c>
      <c r="G1207" s="13">
        <v>3.7999999999999999E-2</v>
      </c>
      <c r="H1207" s="13">
        <v>3.8129999999999997E-2</v>
      </c>
      <c r="I1207" s="13">
        <v>3.3180000000000001E-2</v>
      </c>
      <c r="J1207" s="13">
        <v>3.2230000000000002E-2</v>
      </c>
      <c r="K1207" s="13">
        <v>3.5749999999999997E-2</v>
      </c>
      <c r="L1207" s="13">
        <v>3.8350000000000002E-2</v>
      </c>
      <c r="M1207" s="13">
        <v>1.7000000000000001E-2</v>
      </c>
      <c r="N1207" s="13">
        <v>1.6389999999999998E-2</v>
      </c>
      <c r="O1207" s="13">
        <v>1.857E-2</v>
      </c>
      <c r="P1207" s="13">
        <v>2.017E-2</v>
      </c>
    </row>
    <row r="1208" spans="1:16" x14ac:dyDescent="0.3">
      <c r="A1208" s="67" t="s">
        <v>2721</v>
      </c>
      <c r="B1208" s="67" t="s">
        <v>2722</v>
      </c>
      <c r="C1208" s="69">
        <v>1459976</v>
      </c>
      <c r="D1208" s="13"/>
      <c r="E1208" s="13"/>
      <c r="F1208" s="13"/>
      <c r="G1208" s="13">
        <v>8.2068499999999993</v>
      </c>
      <c r="H1208" s="13">
        <v>8.8855599999999999</v>
      </c>
      <c r="I1208" s="13">
        <v>7.3938300000000003</v>
      </c>
      <c r="J1208" s="13">
        <v>6.95078</v>
      </c>
      <c r="K1208" s="13">
        <v>7.8686400000000001</v>
      </c>
      <c r="L1208" s="13">
        <v>6.7865599999999997</v>
      </c>
      <c r="M1208" s="13">
        <v>7.2749300000000003</v>
      </c>
      <c r="N1208" s="13">
        <v>6.9688100000000004</v>
      </c>
      <c r="O1208" s="13">
        <v>6.63089</v>
      </c>
      <c r="P1208" s="13">
        <v>7.3636999999999997</v>
      </c>
    </row>
    <row r="1209" spans="1:16" x14ac:dyDescent="0.3">
      <c r="A1209" s="67" t="s">
        <v>2235</v>
      </c>
      <c r="B1209" s="67" t="s">
        <v>2236</v>
      </c>
      <c r="C1209" s="69">
        <v>1456259</v>
      </c>
      <c r="D1209" s="13"/>
      <c r="E1209" s="13"/>
      <c r="F1209" s="13"/>
      <c r="G1209" s="13">
        <v>0.91117000000000004</v>
      </c>
      <c r="H1209" s="13">
        <v>0.94562999999999997</v>
      </c>
      <c r="I1209" s="13">
        <v>0.75931000000000004</v>
      </c>
      <c r="J1209" s="13">
        <v>0.76414000000000004</v>
      </c>
      <c r="K1209" s="13">
        <v>0.84080999999999995</v>
      </c>
      <c r="L1209" s="13">
        <v>0.90558000000000005</v>
      </c>
      <c r="M1209" s="13">
        <v>0.99280000000000002</v>
      </c>
      <c r="N1209" s="13">
        <v>0.99243000000000003</v>
      </c>
      <c r="O1209" s="13">
        <v>1.04708</v>
      </c>
      <c r="P1209" s="13">
        <v>1.1229499999999999</v>
      </c>
    </row>
    <row r="1210" spans="1:16" x14ac:dyDescent="0.3">
      <c r="A1210" s="67" t="s">
        <v>2343</v>
      </c>
      <c r="B1210" s="67" t="s">
        <v>2344</v>
      </c>
      <c r="C1210" s="69">
        <v>1449681</v>
      </c>
      <c r="D1210" s="13"/>
      <c r="E1210" s="13">
        <v>0.70757999999999999</v>
      </c>
      <c r="F1210" s="13">
        <v>0.65666000000000002</v>
      </c>
      <c r="G1210" s="13">
        <v>0.63260000000000005</v>
      </c>
      <c r="H1210" s="13">
        <v>0.65090000000000003</v>
      </c>
      <c r="I1210" s="13">
        <v>0.54013999999999995</v>
      </c>
      <c r="J1210" s="13">
        <v>0.52151999999999998</v>
      </c>
      <c r="K1210" s="13">
        <v>0.58716999999999997</v>
      </c>
      <c r="L1210" s="13">
        <v>0.63109999999999999</v>
      </c>
      <c r="M1210" s="13">
        <v>0.69259999999999999</v>
      </c>
      <c r="N1210" s="13">
        <v>0.71792</v>
      </c>
      <c r="O1210" s="13">
        <v>0.79469999999999996</v>
      </c>
      <c r="P1210" s="13">
        <v>0.86143999999999998</v>
      </c>
    </row>
    <row r="1211" spans="1:16" x14ac:dyDescent="0.3">
      <c r="A1211" s="67" t="s">
        <v>2548</v>
      </c>
      <c r="B1211" s="67" t="s">
        <v>2549</v>
      </c>
      <c r="C1211" s="69">
        <v>1444856</v>
      </c>
      <c r="D1211" s="13"/>
      <c r="E1211" s="13"/>
      <c r="F1211" s="13"/>
      <c r="G1211" s="13"/>
      <c r="H1211" s="13"/>
      <c r="I1211" s="13"/>
      <c r="J1211" s="13"/>
      <c r="K1211" s="13"/>
      <c r="L1211" s="13"/>
      <c r="M1211" s="13"/>
      <c r="N1211" s="13"/>
      <c r="O1211" s="13"/>
      <c r="P1211" s="13"/>
    </row>
    <row r="1212" spans="1:16" x14ac:dyDescent="0.3">
      <c r="A1212" s="67" t="s">
        <v>2265</v>
      </c>
      <c r="B1212" s="67" t="s">
        <v>2266</v>
      </c>
      <c r="C1212" s="69">
        <v>1436366</v>
      </c>
      <c r="D1212" s="13"/>
      <c r="E1212" s="13"/>
      <c r="F1212" s="13"/>
      <c r="G1212" s="13">
        <v>0.90847999999999995</v>
      </c>
      <c r="H1212" s="13">
        <v>0.94286000000000003</v>
      </c>
      <c r="I1212" s="13">
        <v>0.75765000000000005</v>
      </c>
      <c r="J1212" s="13">
        <v>0.75997999999999999</v>
      </c>
      <c r="K1212" s="13">
        <v>0.83828999999999998</v>
      </c>
      <c r="L1212" s="13">
        <v>0.90420999999999996</v>
      </c>
      <c r="M1212" s="13">
        <v>0.99092000000000002</v>
      </c>
      <c r="N1212" s="13">
        <v>0.98906000000000005</v>
      </c>
      <c r="O1212" s="13">
        <v>1.0467599999999999</v>
      </c>
      <c r="P1212" s="13">
        <v>1.1224799999999999</v>
      </c>
    </row>
    <row r="1213" spans="1:16" x14ac:dyDescent="0.3">
      <c r="A1213" s="67" t="s">
        <v>2359</v>
      </c>
      <c r="B1213" s="67" t="s">
        <v>2360</v>
      </c>
      <c r="C1213" s="69">
        <v>1435480</v>
      </c>
      <c r="D1213" s="13"/>
      <c r="E1213" s="13"/>
      <c r="F1213" s="13"/>
      <c r="G1213" s="13">
        <v>0.44030999999999998</v>
      </c>
      <c r="H1213" s="13"/>
      <c r="I1213" s="13"/>
      <c r="J1213" s="13">
        <v>0.46533000000000002</v>
      </c>
      <c r="K1213" s="13"/>
      <c r="L1213" s="13"/>
      <c r="M1213" s="13">
        <v>0.78110000000000002</v>
      </c>
      <c r="N1213" s="13"/>
      <c r="O1213" s="13"/>
      <c r="P1213" s="13">
        <v>0.83001999999999998</v>
      </c>
    </row>
    <row r="1214" spans="1:16" x14ac:dyDescent="0.3">
      <c r="A1214" s="67" t="s">
        <v>2591</v>
      </c>
      <c r="B1214" s="67" t="s">
        <v>2592</v>
      </c>
      <c r="C1214" s="69">
        <v>1435468</v>
      </c>
      <c r="D1214" s="13"/>
      <c r="E1214" s="13"/>
      <c r="F1214" s="13"/>
      <c r="G1214" s="13">
        <v>1.0089399999999999</v>
      </c>
      <c r="H1214" s="13"/>
      <c r="I1214" s="13"/>
      <c r="J1214" s="13">
        <v>0.79983000000000004</v>
      </c>
      <c r="K1214" s="13"/>
      <c r="L1214" s="13"/>
      <c r="M1214" s="13">
        <v>1.0767500000000001</v>
      </c>
      <c r="N1214" s="13"/>
      <c r="O1214" s="13"/>
      <c r="P1214" s="13">
        <v>1.41814</v>
      </c>
    </row>
    <row r="1215" spans="1:16" x14ac:dyDescent="0.3">
      <c r="A1215" s="67" t="s">
        <v>2210</v>
      </c>
      <c r="B1215" s="67" t="s">
        <v>2211</v>
      </c>
      <c r="C1215" s="69">
        <v>1429557</v>
      </c>
      <c r="D1215" s="13"/>
      <c r="E1215" s="13"/>
      <c r="F1215" s="13"/>
      <c r="G1215" s="13"/>
      <c r="H1215" s="13">
        <v>0.61873999999999996</v>
      </c>
      <c r="I1215" s="13">
        <v>0.52934000000000003</v>
      </c>
      <c r="J1215" s="13">
        <v>0.50270000000000004</v>
      </c>
      <c r="K1215" s="13">
        <v>0.56705000000000005</v>
      </c>
      <c r="L1215" s="13"/>
      <c r="M1215" s="13"/>
      <c r="N1215" s="13"/>
      <c r="O1215" s="13"/>
      <c r="P1215" s="13">
        <v>0.83638999999999997</v>
      </c>
    </row>
    <row r="1216" spans="1:16" x14ac:dyDescent="0.3">
      <c r="A1216" s="67" t="s">
        <v>2129</v>
      </c>
      <c r="B1216" s="67" t="s">
        <v>2130</v>
      </c>
      <c r="C1216" s="69">
        <v>1414121</v>
      </c>
      <c r="D1216" s="13"/>
      <c r="E1216" s="13"/>
      <c r="F1216" s="13"/>
      <c r="G1216" s="13">
        <v>0.35486000000000001</v>
      </c>
      <c r="H1216" s="13"/>
      <c r="I1216" s="13"/>
      <c r="J1216" s="13">
        <v>0.28693999999999997</v>
      </c>
      <c r="K1216" s="13"/>
      <c r="L1216" s="13"/>
      <c r="M1216" s="13">
        <v>0.37191999999999997</v>
      </c>
      <c r="N1216" s="13"/>
      <c r="O1216" s="13"/>
      <c r="P1216" s="13">
        <v>0.93059000000000003</v>
      </c>
    </row>
    <row r="1217" spans="1:16" x14ac:dyDescent="0.3">
      <c r="A1217" s="67" t="s">
        <v>2601</v>
      </c>
      <c r="B1217" s="67" t="s">
        <v>2602</v>
      </c>
      <c r="C1217" s="69">
        <v>1399261</v>
      </c>
      <c r="D1217" s="13"/>
      <c r="E1217" s="13">
        <v>6.8999999999999999E-3</v>
      </c>
      <c r="F1217" s="13">
        <v>6.1700000000000001E-3</v>
      </c>
      <c r="G1217" s="13">
        <v>5.8500000000000002E-3</v>
      </c>
      <c r="H1217" s="13">
        <v>5.9500000000000004E-3</v>
      </c>
      <c r="I1217" s="13">
        <v>4.3699999999999998E-3</v>
      </c>
      <c r="J1217" s="13">
        <v>4.47E-3</v>
      </c>
      <c r="K1217" s="13">
        <v>4.96E-3</v>
      </c>
      <c r="L1217" s="13">
        <v>5.0600000000000003E-3</v>
      </c>
      <c r="M1217" s="13">
        <v>5.64E-3</v>
      </c>
      <c r="N1217" s="13">
        <v>5.6800000000000002E-3</v>
      </c>
      <c r="O1217" s="13">
        <v>6.2399999999999999E-3</v>
      </c>
      <c r="P1217" s="13">
        <v>6.7099999999999998E-3</v>
      </c>
    </row>
    <row r="1218" spans="1:16" x14ac:dyDescent="0.3">
      <c r="A1218" s="67" t="s">
        <v>2687</v>
      </c>
      <c r="B1218" s="67" t="s">
        <v>2688</v>
      </c>
      <c r="C1218" s="69">
        <v>1395546</v>
      </c>
      <c r="D1218" s="13">
        <v>5.9355099999999998</v>
      </c>
      <c r="E1218" s="13">
        <v>5.4072800000000001</v>
      </c>
      <c r="F1218" s="13">
        <v>5.1495300000000004</v>
      </c>
      <c r="G1218" s="13">
        <v>4.98088</v>
      </c>
      <c r="H1218" s="13">
        <v>5.2198900000000004</v>
      </c>
      <c r="I1218" s="13">
        <v>2.6542500000000002</v>
      </c>
      <c r="J1218" s="13">
        <v>2.69468</v>
      </c>
      <c r="K1218" s="13">
        <v>2.9413900000000002</v>
      </c>
      <c r="L1218" s="13">
        <v>5.1047399999999996</v>
      </c>
      <c r="M1218" s="13">
        <v>5.9349699999999999</v>
      </c>
      <c r="N1218" s="13">
        <v>5.8109400000000004</v>
      </c>
      <c r="O1218" s="13">
        <v>6.44381</v>
      </c>
      <c r="P1218" s="13">
        <v>7.1457199999999998</v>
      </c>
    </row>
    <row r="1219" spans="1:16" x14ac:dyDescent="0.3">
      <c r="A1219" s="67" t="s">
        <v>2540</v>
      </c>
      <c r="B1219" s="67" t="s">
        <v>2541</v>
      </c>
      <c r="C1219" s="69">
        <v>1387489</v>
      </c>
      <c r="D1219" s="13"/>
      <c r="E1219" s="13"/>
      <c r="F1219" s="13"/>
      <c r="G1219" s="13"/>
      <c r="H1219" s="13"/>
      <c r="I1219" s="13"/>
      <c r="J1219" s="13"/>
      <c r="K1219" s="13"/>
      <c r="L1219" s="13"/>
      <c r="M1219" s="13">
        <v>2.3121100000000001</v>
      </c>
      <c r="N1219" s="13"/>
      <c r="O1219" s="13"/>
      <c r="P1219" s="13">
        <v>2.6372599999999999</v>
      </c>
    </row>
    <row r="1220" spans="1:16" x14ac:dyDescent="0.3">
      <c r="A1220" s="67" t="s">
        <v>2363</v>
      </c>
      <c r="B1220" s="67" t="s">
        <v>2364</v>
      </c>
      <c r="C1220" s="69">
        <v>1384148</v>
      </c>
      <c r="D1220" s="13">
        <v>1.3529899999999999</v>
      </c>
      <c r="E1220" s="13"/>
      <c r="F1220" s="13"/>
      <c r="G1220" s="13">
        <v>1.33236</v>
      </c>
      <c r="H1220" s="13"/>
      <c r="I1220" s="13"/>
      <c r="J1220" s="13">
        <v>1.0564800000000001</v>
      </c>
      <c r="K1220" s="13"/>
      <c r="L1220" s="13"/>
      <c r="M1220" s="13">
        <v>1.36371</v>
      </c>
      <c r="N1220" s="13"/>
      <c r="O1220" s="13"/>
      <c r="P1220" s="13">
        <v>1.6804399999999999</v>
      </c>
    </row>
    <row r="1221" spans="1:16" x14ac:dyDescent="0.3">
      <c r="A1221" s="67" t="s">
        <v>5312</v>
      </c>
      <c r="B1221" s="67" t="s">
        <v>2463</v>
      </c>
      <c r="C1221" s="69">
        <v>1379023</v>
      </c>
      <c r="D1221" s="13">
        <v>0.12414</v>
      </c>
      <c r="E1221" s="13">
        <v>0.13563</v>
      </c>
      <c r="F1221" s="13">
        <v>0.1245</v>
      </c>
      <c r="G1221" s="13">
        <v>0.12225999999999999</v>
      </c>
      <c r="H1221" s="13">
        <v>0.12148</v>
      </c>
      <c r="I1221" s="13">
        <v>9.8780000000000007E-2</v>
      </c>
      <c r="J1221" s="13">
        <v>0.10215</v>
      </c>
      <c r="K1221" s="13">
        <v>0.11570999999999999</v>
      </c>
      <c r="L1221" s="13">
        <v>0.11917</v>
      </c>
      <c r="M1221" s="13">
        <v>0.13536000000000001</v>
      </c>
      <c r="N1221" s="13">
        <v>0.13713</v>
      </c>
      <c r="O1221" s="13">
        <v>0.15803</v>
      </c>
      <c r="P1221" s="13">
        <v>0.18454000000000001</v>
      </c>
    </row>
    <row r="1222" spans="1:16" x14ac:dyDescent="0.3">
      <c r="A1222" s="67" t="s">
        <v>2583</v>
      </c>
      <c r="B1222" s="67" t="s">
        <v>2584</v>
      </c>
      <c r="C1222" s="69">
        <v>1376188</v>
      </c>
      <c r="D1222" s="13"/>
      <c r="E1222" s="13"/>
      <c r="F1222" s="13"/>
      <c r="G1222" s="13"/>
      <c r="H1222" s="13"/>
      <c r="I1222" s="13"/>
      <c r="J1222" s="13"/>
      <c r="K1222" s="13"/>
      <c r="L1222" s="13"/>
      <c r="M1222" s="13"/>
      <c r="N1222" s="13"/>
      <c r="O1222" s="13"/>
      <c r="P1222" s="13"/>
    </row>
    <row r="1223" spans="1:16" x14ac:dyDescent="0.3">
      <c r="A1223" s="67" t="s">
        <v>2570</v>
      </c>
      <c r="B1223" s="67" t="s">
        <v>2571</v>
      </c>
      <c r="C1223" s="69">
        <v>1375828</v>
      </c>
      <c r="D1223" s="13">
        <v>2.2763300000000002</v>
      </c>
      <c r="E1223" s="13">
        <v>2.4596800000000001</v>
      </c>
      <c r="F1223" s="13">
        <v>2.2589700000000001</v>
      </c>
      <c r="G1223" s="13">
        <v>2.2228500000000002</v>
      </c>
      <c r="H1223" s="13">
        <v>2.2785700000000002</v>
      </c>
      <c r="I1223" s="13">
        <v>1.9953399999999999</v>
      </c>
      <c r="J1223" s="13">
        <v>1.92028</v>
      </c>
      <c r="K1223" s="13"/>
      <c r="L1223" s="13">
        <v>2.18973</v>
      </c>
      <c r="M1223" s="13">
        <v>2.3913899999999999</v>
      </c>
      <c r="N1223" s="13">
        <v>2.4716300000000002</v>
      </c>
      <c r="O1223" s="13">
        <v>2.6705399999999999</v>
      </c>
      <c r="P1223" s="13">
        <v>2.9748299999999999</v>
      </c>
    </row>
    <row r="1224" spans="1:16" x14ac:dyDescent="0.3">
      <c r="A1224" s="67" t="s">
        <v>5562</v>
      </c>
      <c r="B1224" s="67" t="s">
        <v>5563</v>
      </c>
      <c r="C1224" s="69">
        <v>1375710</v>
      </c>
      <c r="D1224" s="13"/>
      <c r="E1224" s="13"/>
      <c r="F1224" s="13"/>
      <c r="G1224" s="13">
        <v>0.62526000000000004</v>
      </c>
      <c r="H1224" s="13">
        <v>0.64439999999999997</v>
      </c>
      <c r="I1224" s="13">
        <v>0.54791000000000001</v>
      </c>
      <c r="J1224" s="13">
        <v>0.52500000000000002</v>
      </c>
      <c r="K1224" s="13">
        <v>0.59501000000000004</v>
      </c>
      <c r="L1224" s="13">
        <v>0.61890999999999996</v>
      </c>
      <c r="M1224" s="13">
        <v>0.68730000000000002</v>
      </c>
      <c r="N1224" s="13">
        <v>0.71289000000000002</v>
      </c>
      <c r="O1224" s="13">
        <v>0.80752000000000002</v>
      </c>
      <c r="P1224" s="13">
        <v>0.88634999999999997</v>
      </c>
    </row>
    <row r="1225" spans="1:16" x14ac:dyDescent="0.3">
      <c r="A1225" s="67" t="s">
        <v>2275</v>
      </c>
      <c r="B1225" s="67" t="s">
        <v>2276</v>
      </c>
      <c r="C1225" s="69">
        <v>1374690</v>
      </c>
      <c r="D1225" s="13">
        <v>1.4695400000000001</v>
      </c>
      <c r="E1225" s="13">
        <v>1.55209</v>
      </c>
      <c r="F1225" s="13">
        <v>1.4327300000000001</v>
      </c>
      <c r="G1225" s="13">
        <v>1.40964</v>
      </c>
      <c r="H1225" s="13">
        <v>1.4240900000000001</v>
      </c>
      <c r="I1225" s="13">
        <v>1.1688799999999999</v>
      </c>
      <c r="J1225" s="13">
        <v>1.29244</v>
      </c>
      <c r="K1225" s="13">
        <v>1.4456199999999999</v>
      </c>
      <c r="L1225" s="13">
        <v>1.50441</v>
      </c>
      <c r="M1225" s="13">
        <v>1.6176299999999999</v>
      </c>
      <c r="N1225" s="13">
        <v>2.7172700000000001</v>
      </c>
      <c r="O1225" s="13">
        <v>2.9194200000000001</v>
      </c>
      <c r="P1225" s="13">
        <v>3.3104499999999999</v>
      </c>
    </row>
    <row r="1226" spans="1:16" x14ac:dyDescent="0.3">
      <c r="A1226" s="67" t="s">
        <v>4847</v>
      </c>
      <c r="B1226" s="67" t="s">
        <v>4848</v>
      </c>
      <c r="C1226" s="69">
        <v>1370993</v>
      </c>
      <c r="D1226" s="13"/>
      <c r="E1226" s="13"/>
      <c r="F1226" s="13"/>
      <c r="G1226" s="13">
        <v>0.54688999999999999</v>
      </c>
      <c r="H1226" s="13"/>
      <c r="I1226" s="13"/>
      <c r="J1226" s="13">
        <v>0.33233000000000001</v>
      </c>
      <c r="K1226" s="13"/>
      <c r="L1226" s="13"/>
      <c r="M1226" s="13">
        <v>0.46706999999999999</v>
      </c>
      <c r="N1226" s="13"/>
      <c r="O1226" s="13"/>
      <c r="P1226" s="13"/>
    </row>
    <row r="1227" spans="1:16" x14ac:dyDescent="0.3">
      <c r="A1227" s="67" t="s">
        <v>4879</v>
      </c>
      <c r="B1227" s="67" t="s">
        <v>4880</v>
      </c>
      <c r="C1227" s="69">
        <v>1370397</v>
      </c>
      <c r="D1227" s="13"/>
      <c r="E1227" s="13"/>
      <c r="F1227" s="13"/>
      <c r="G1227" s="13">
        <v>5.1470000000000002E-2</v>
      </c>
      <c r="H1227" s="13"/>
      <c r="I1227" s="13"/>
      <c r="J1227" s="13">
        <v>3.175E-2</v>
      </c>
      <c r="K1227" s="13"/>
      <c r="L1227" s="13"/>
      <c r="M1227" s="13"/>
      <c r="N1227" s="13"/>
      <c r="O1227" s="13"/>
      <c r="P1227" s="13"/>
    </row>
    <row r="1228" spans="1:16" x14ac:dyDescent="0.3">
      <c r="A1228" s="67" t="s">
        <v>5310</v>
      </c>
      <c r="B1228" s="67" t="s">
        <v>5311</v>
      </c>
      <c r="C1228" s="69">
        <v>1370182</v>
      </c>
      <c r="D1228" s="13"/>
      <c r="E1228" s="13">
        <v>2.8715999999999999</v>
      </c>
      <c r="F1228" s="13">
        <v>2.7080000000000002</v>
      </c>
      <c r="G1228" s="13">
        <v>2.58786</v>
      </c>
      <c r="H1228" s="13">
        <v>2.6331000000000002</v>
      </c>
      <c r="I1228" s="13">
        <v>2.2549600000000001</v>
      </c>
      <c r="J1228" s="13">
        <v>2.1743600000000001</v>
      </c>
      <c r="K1228" s="13">
        <v>2.3830300000000002</v>
      </c>
      <c r="L1228" s="13">
        <v>2.4786700000000002</v>
      </c>
      <c r="M1228" s="13">
        <v>2.71353</v>
      </c>
      <c r="N1228" s="13">
        <v>2.7662</v>
      </c>
      <c r="O1228" s="13">
        <v>2.9718399999999998</v>
      </c>
      <c r="P1228" s="13">
        <v>3.2731300000000001</v>
      </c>
    </row>
    <row r="1229" spans="1:16" x14ac:dyDescent="0.3">
      <c r="A1229" s="67" t="s">
        <v>5584</v>
      </c>
      <c r="B1229" s="67" t="s">
        <v>5585</v>
      </c>
      <c r="C1229" s="69">
        <v>1359745</v>
      </c>
      <c r="D1229" s="13">
        <v>0.27551999999999999</v>
      </c>
      <c r="E1229" s="13"/>
      <c r="F1229" s="13"/>
      <c r="G1229" s="13"/>
      <c r="H1229" s="13"/>
      <c r="I1229" s="13"/>
      <c r="J1229" s="13"/>
      <c r="K1229" s="13"/>
      <c r="L1229" s="13"/>
      <c r="M1229" s="13"/>
      <c r="N1229" s="13"/>
      <c r="O1229" s="13"/>
      <c r="P1229" s="13"/>
    </row>
    <row r="1230" spans="1:16" x14ac:dyDescent="0.3">
      <c r="A1230" s="67" t="s">
        <v>4849</v>
      </c>
      <c r="B1230" s="67" t="s">
        <v>4850</v>
      </c>
      <c r="C1230" s="69">
        <v>1357737</v>
      </c>
      <c r="D1230" s="13"/>
      <c r="E1230" s="13"/>
      <c r="F1230" s="13"/>
      <c r="G1230" s="13"/>
      <c r="H1230" s="13"/>
      <c r="I1230" s="13"/>
      <c r="J1230" s="13"/>
      <c r="K1230" s="13"/>
      <c r="L1230" s="13"/>
      <c r="M1230" s="13">
        <v>2.8797899999999998</v>
      </c>
      <c r="N1230" s="13"/>
      <c r="O1230" s="13"/>
      <c r="P1230" s="13"/>
    </row>
    <row r="1231" spans="1:16" x14ac:dyDescent="0.3">
      <c r="A1231" s="67" t="s">
        <v>3082</v>
      </c>
      <c r="B1231" s="67" t="s">
        <v>3083</v>
      </c>
      <c r="C1231" s="69">
        <v>1357355</v>
      </c>
      <c r="D1231" s="13"/>
      <c r="E1231" s="13">
        <v>3.5389999999999998E-2</v>
      </c>
      <c r="F1231" s="13">
        <v>3.2280000000000003E-2</v>
      </c>
      <c r="G1231" s="13">
        <v>3.124E-2</v>
      </c>
      <c r="H1231" s="13">
        <v>3.0640000000000001E-2</v>
      </c>
      <c r="I1231" s="13">
        <v>2.5829999999999999E-2</v>
      </c>
      <c r="J1231" s="13">
        <v>2.496E-2</v>
      </c>
      <c r="K1231" s="13">
        <v>2.8139999999999998E-2</v>
      </c>
      <c r="L1231" s="13">
        <v>2.8899999999999999E-2</v>
      </c>
      <c r="M1231" s="13">
        <v>1.7579999999999998E-2</v>
      </c>
      <c r="N1231" s="13">
        <v>1.804E-2</v>
      </c>
      <c r="O1231" s="13">
        <v>1.924E-2</v>
      </c>
      <c r="P1231" s="13">
        <v>2.1229999999999999E-2</v>
      </c>
    </row>
    <row r="1232" spans="1:16" x14ac:dyDescent="0.3">
      <c r="A1232" s="67" t="s">
        <v>2620</v>
      </c>
      <c r="B1232" s="67" t="s">
        <v>2621</v>
      </c>
      <c r="C1232" s="69">
        <v>1352164</v>
      </c>
      <c r="D1232" s="13">
        <v>8.4699999999999998E-2</v>
      </c>
      <c r="E1232" s="13">
        <v>9.0240000000000001E-2</v>
      </c>
      <c r="F1232" s="13">
        <v>7.6350000000000001E-2</v>
      </c>
      <c r="G1232" s="13">
        <v>8.4209999999999993E-2</v>
      </c>
      <c r="H1232" s="13">
        <v>8.3110000000000003E-2</v>
      </c>
      <c r="I1232" s="13">
        <v>6.6159999999999997E-2</v>
      </c>
      <c r="J1232" s="13">
        <v>6.5259999999999999E-2</v>
      </c>
      <c r="K1232" s="13">
        <v>7.3840000000000003E-2</v>
      </c>
      <c r="L1232" s="13">
        <v>7.8380000000000005E-2</v>
      </c>
      <c r="M1232" s="13">
        <v>8.6449999999999999E-2</v>
      </c>
      <c r="N1232" s="13">
        <v>8.9399999999999993E-2</v>
      </c>
      <c r="O1232" s="13">
        <v>9.8710000000000006E-2</v>
      </c>
      <c r="P1232" s="13">
        <v>0.10147</v>
      </c>
    </row>
    <row r="1233" spans="1:16" x14ac:dyDescent="0.3">
      <c r="A1233" s="67" t="s">
        <v>4851</v>
      </c>
      <c r="B1233" s="67" t="s">
        <v>4852</v>
      </c>
      <c r="C1233" s="69">
        <v>1342612</v>
      </c>
      <c r="D1233" s="13"/>
      <c r="E1233" s="13">
        <v>0.19187000000000001</v>
      </c>
      <c r="F1233" s="13">
        <v>0.16506000000000001</v>
      </c>
      <c r="G1233" s="13">
        <v>0.19239000000000001</v>
      </c>
      <c r="H1233" s="13">
        <v>0.18859999999999999</v>
      </c>
      <c r="I1233" s="13">
        <v>0.16172</v>
      </c>
      <c r="J1233" s="13">
        <v>0.15265999999999999</v>
      </c>
      <c r="K1233" s="13">
        <v>0.11974</v>
      </c>
      <c r="L1233" s="13">
        <v>9.3420000000000003E-2</v>
      </c>
      <c r="M1233" s="13"/>
      <c r="N1233" s="13"/>
      <c r="O1233" s="13"/>
      <c r="P1233" s="13"/>
    </row>
    <row r="1234" spans="1:16" x14ac:dyDescent="0.3">
      <c r="A1234" s="67" t="s">
        <v>2505</v>
      </c>
      <c r="B1234" s="67" t="s">
        <v>2506</v>
      </c>
      <c r="C1234" s="69">
        <v>1340045</v>
      </c>
      <c r="D1234" s="13"/>
      <c r="E1234" s="13"/>
      <c r="F1234" s="13"/>
      <c r="G1234" s="13">
        <v>2.9843799999999998</v>
      </c>
      <c r="H1234" s="13">
        <v>3.0253700000000001</v>
      </c>
      <c r="I1234" s="13">
        <v>2.7696399999999999</v>
      </c>
      <c r="J1234" s="13">
        <v>2.6654800000000001</v>
      </c>
      <c r="K1234" s="13">
        <v>2.7308500000000002</v>
      </c>
      <c r="L1234" s="13">
        <v>2.7717299999999998</v>
      </c>
      <c r="M1234" s="13">
        <v>2.95784</v>
      </c>
      <c r="N1234" s="13">
        <v>3.0971500000000001</v>
      </c>
      <c r="O1234" s="13">
        <v>3.29711</v>
      </c>
      <c r="P1234" s="13">
        <v>2.5099200000000002</v>
      </c>
    </row>
    <row r="1235" spans="1:16" x14ac:dyDescent="0.3">
      <c r="A1235" s="67" t="s">
        <v>2190</v>
      </c>
      <c r="B1235" s="67" t="s">
        <v>2191</v>
      </c>
      <c r="C1235" s="69">
        <v>1337910</v>
      </c>
      <c r="D1235" s="13"/>
      <c r="E1235" s="13"/>
      <c r="F1235" s="13"/>
      <c r="G1235" s="13">
        <v>3.2309999999999998E-2</v>
      </c>
      <c r="H1235" s="13">
        <v>3.5799999999999998E-2</v>
      </c>
      <c r="I1235" s="13">
        <v>2.7529999999999999E-2</v>
      </c>
      <c r="J1235" s="13">
        <v>2.647E-2</v>
      </c>
      <c r="K1235" s="13">
        <v>3.0800000000000001E-2</v>
      </c>
      <c r="L1235" s="13">
        <v>3.1910000000000001E-2</v>
      </c>
      <c r="M1235" s="13">
        <v>3.61E-2</v>
      </c>
      <c r="N1235" s="13">
        <v>3.7499999999999999E-2</v>
      </c>
      <c r="O1235" s="13">
        <v>4.4600000000000001E-2</v>
      </c>
      <c r="P1235" s="13">
        <v>4.206E-2</v>
      </c>
    </row>
    <row r="1236" spans="1:16" x14ac:dyDescent="0.3">
      <c r="A1236" s="67" t="s">
        <v>2787</v>
      </c>
      <c r="B1236" s="67" t="s">
        <v>2788</v>
      </c>
      <c r="C1236" s="69">
        <v>1335263</v>
      </c>
      <c r="D1236" s="13">
        <v>0.41382000000000002</v>
      </c>
      <c r="E1236" s="13">
        <v>0.44429999999999997</v>
      </c>
      <c r="F1236" s="13">
        <v>0.38113999999999998</v>
      </c>
      <c r="G1236" s="13">
        <v>0.37196000000000001</v>
      </c>
      <c r="H1236" s="13">
        <v>0.37219999999999998</v>
      </c>
      <c r="I1236" s="13">
        <v>0.31652000000000002</v>
      </c>
      <c r="J1236" s="13">
        <v>0.30740000000000001</v>
      </c>
      <c r="K1236" s="13">
        <v>0.34964000000000001</v>
      </c>
      <c r="L1236" s="13">
        <v>0.36620000000000003</v>
      </c>
      <c r="M1236" s="13">
        <v>0.39889000000000002</v>
      </c>
      <c r="N1236" s="13">
        <v>0.41200999999999999</v>
      </c>
      <c r="O1236" s="13"/>
      <c r="P1236" s="13"/>
    </row>
    <row r="1237" spans="1:16" x14ac:dyDescent="0.3">
      <c r="A1237" s="67" t="s">
        <v>2643</v>
      </c>
      <c r="B1237" s="67" t="s">
        <v>2644</v>
      </c>
      <c r="C1237" s="69">
        <v>1328709</v>
      </c>
      <c r="D1237" s="13">
        <v>0.24682999999999999</v>
      </c>
      <c r="E1237" s="13"/>
      <c r="F1237" s="13"/>
      <c r="G1237" s="13">
        <v>0.24206</v>
      </c>
      <c r="H1237" s="13"/>
      <c r="I1237" s="13"/>
      <c r="J1237" s="13">
        <v>0.18962999999999999</v>
      </c>
      <c r="K1237" s="13"/>
      <c r="L1237" s="13"/>
      <c r="M1237" s="13">
        <v>0.24667</v>
      </c>
      <c r="N1237" s="13"/>
      <c r="O1237" s="13"/>
      <c r="P1237" s="13">
        <v>0.37772</v>
      </c>
    </row>
    <row r="1238" spans="1:16" x14ac:dyDescent="0.3">
      <c r="A1238" s="67" t="s">
        <v>2754</v>
      </c>
      <c r="B1238" s="67" t="s">
        <v>2755</v>
      </c>
      <c r="C1238" s="69">
        <v>1317984</v>
      </c>
      <c r="D1238" s="13">
        <v>0.19222</v>
      </c>
      <c r="E1238" s="13">
        <v>0.20107</v>
      </c>
      <c r="F1238" s="13">
        <v>0.17205999999999999</v>
      </c>
      <c r="G1238" s="13">
        <v>0.16782</v>
      </c>
      <c r="H1238" s="13"/>
      <c r="I1238" s="13">
        <v>0.15056</v>
      </c>
      <c r="J1238" s="13">
        <v>0.15132999999999999</v>
      </c>
      <c r="K1238" s="13">
        <v>0.15326999999999999</v>
      </c>
      <c r="L1238" s="13">
        <v>0.13353999999999999</v>
      </c>
      <c r="M1238" s="13">
        <v>0.14718999999999999</v>
      </c>
      <c r="N1238" s="13">
        <v>0.14926</v>
      </c>
      <c r="O1238" s="13">
        <v>0.16485</v>
      </c>
      <c r="P1238" s="13">
        <v>0.14571000000000001</v>
      </c>
    </row>
    <row r="1239" spans="1:16" x14ac:dyDescent="0.3">
      <c r="A1239" s="67" t="s">
        <v>2691</v>
      </c>
      <c r="B1239" s="67" t="s">
        <v>2692</v>
      </c>
      <c r="C1239" s="69">
        <v>1313042</v>
      </c>
      <c r="D1239" s="13"/>
      <c r="E1239" s="13">
        <v>6.8190000000000001E-2</v>
      </c>
      <c r="F1239" s="13">
        <v>6.3259999999999997E-2</v>
      </c>
      <c r="G1239" s="13">
        <v>6.5259999999999999E-2</v>
      </c>
      <c r="H1239" s="13">
        <v>5.935E-2</v>
      </c>
      <c r="I1239" s="13">
        <v>4.9000000000000002E-2</v>
      </c>
      <c r="J1239" s="13">
        <v>5.1580000000000001E-2</v>
      </c>
      <c r="K1239" s="13">
        <v>5.7579999999999999E-2</v>
      </c>
      <c r="L1239" s="13">
        <v>6.0179999999999997E-2</v>
      </c>
      <c r="M1239" s="13">
        <v>6.6790000000000002E-2</v>
      </c>
      <c r="N1239" s="13">
        <v>6.7000000000000004E-2</v>
      </c>
      <c r="O1239" s="13">
        <v>7.6670000000000002E-2</v>
      </c>
      <c r="P1239" s="13">
        <v>8.8340000000000002E-2</v>
      </c>
    </row>
    <row r="1240" spans="1:16" x14ac:dyDescent="0.3">
      <c r="A1240" s="67" t="s">
        <v>2527</v>
      </c>
      <c r="B1240" s="67" t="s">
        <v>2528</v>
      </c>
      <c r="C1240" s="69">
        <v>1311404</v>
      </c>
      <c r="D1240" s="13"/>
      <c r="E1240" s="13">
        <v>2.8920000000000001E-2</v>
      </c>
      <c r="F1240" s="13">
        <v>2.647E-2</v>
      </c>
      <c r="G1240" s="13">
        <v>2.6329999999999999E-2</v>
      </c>
      <c r="H1240" s="13">
        <v>3.7819999999999999E-2</v>
      </c>
      <c r="I1240" s="13">
        <v>3.4639999999999997E-2</v>
      </c>
      <c r="J1240" s="13">
        <v>3.4459999999999998E-2</v>
      </c>
      <c r="K1240" s="13">
        <v>3.8640000000000001E-2</v>
      </c>
      <c r="L1240" s="13">
        <v>4.0030000000000003E-2</v>
      </c>
      <c r="M1240" s="13">
        <v>4.4970000000000003E-2</v>
      </c>
      <c r="N1240" s="13">
        <v>4.1790000000000001E-2</v>
      </c>
      <c r="O1240" s="13">
        <v>4.446E-2</v>
      </c>
      <c r="P1240" s="13">
        <v>4.9549999999999997E-2</v>
      </c>
    </row>
    <row r="1241" spans="1:16" x14ac:dyDescent="0.3">
      <c r="A1241" s="67" t="s">
        <v>2781</v>
      </c>
      <c r="B1241" s="67" t="s">
        <v>2782</v>
      </c>
      <c r="C1241" s="69">
        <v>1297998</v>
      </c>
      <c r="D1241" s="13">
        <v>0.12988</v>
      </c>
      <c r="E1241" s="13">
        <v>0.14101</v>
      </c>
      <c r="F1241" s="13">
        <v>0.126</v>
      </c>
      <c r="G1241" s="13">
        <v>0.12626000000000001</v>
      </c>
      <c r="H1241" s="13">
        <v>0.10247000000000001</v>
      </c>
      <c r="I1241" s="13">
        <v>8.0549999999999997E-2</v>
      </c>
      <c r="J1241" s="13">
        <v>8.1699999999999995E-2</v>
      </c>
      <c r="K1241" s="13">
        <v>9.3899999999999997E-2</v>
      </c>
      <c r="L1241" s="13">
        <v>9.7220000000000001E-2</v>
      </c>
      <c r="M1241" s="13">
        <v>0.11164</v>
      </c>
      <c r="N1241" s="13">
        <v>0.11987</v>
      </c>
      <c r="O1241" s="13">
        <v>0.12841</v>
      </c>
      <c r="P1241" s="13">
        <v>0.20905000000000001</v>
      </c>
    </row>
    <row r="1242" spans="1:16" x14ac:dyDescent="0.3">
      <c r="A1242" s="67" t="s">
        <v>2611</v>
      </c>
      <c r="B1242" s="67" t="s">
        <v>2612</v>
      </c>
      <c r="C1242" s="69">
        <v>1297094</v>
      </c>
      <c r="D1242" s="13"/>
      <c r="E1242" s="13"/>
      <c r="F1242" s="13"/>
      <c r="G1242" s="13"/>
      <c r="H1242" s="13"/>
      <c r="I1242" s="13"/>
      <c r="J1242" s="13"/>
      <c r="K1242" s="13"/>
      <c r="L1242" s="13"/>
      <c r="M1242" s="13"/>
      <c r="N1242" s="13"/>
      <c r="O1242" s="13"/>
      <c r="P1242" s="13"/>
    </row>
    <row r="1243" spans="1:16" x14ac:dyDescent="0.3">
      <c r="A1243" s="67" t="s">
        <v>2989</v>
      </c>
      <c r="B1243" s="67" t="s">
        <v>2990</v>
      </c>
      <c r="C1243" s="69">
        <v>1295477</v>
      </c>
      <c r="D1243" s="13"/>
      <c r="E1243" s="13"/>
      <c r="F1243" s="13"/>
      <c r="G1243" s="13">
        <v>0.47267999999999999</v>
      </c>
      <c r="H1243" s="13">
        <v>0.49373</v>
      </c>
      <c r="I1243" s="13">
        <v>0.39605000000000001</v>
      </c>
      <c r="J1243" s="13">
        <v>0.38524999999999998</v>
      </c>
      <c r="K1243" s="13">
        <v>0.53256000000000003</v>
      </c>
      <c r="L1243" s="13">
        <v>0.52798</v>
      </c>
      <c r="M1243" s="13">
        <v>0.49944</v>
      </c>
      <c r="N1243" s="13">
        <v>0.18634000000000001</v>
      </c>
      <c r="O1243" s="13">
        <v>0.21715000000000001</v>
      </c>
      <c r="P1243" s="13">
        <v>0.23608999999999999</v>
      </c>
    </row>
    <row r="1244" spans="1:16" x14ac:dyDescent="0.3">
      <c r="A1244" s="67" t="s">
        <v>4580</v>
      </c>
      <c r="B1244" s="67" t="s">
        <v>4581</v>
      </c>
      <c r="C1244" s="69">
        <v>1290540</v>
      </c>
      <c r="D1244" s="13"/>
      <c r="E1244" s="13">
        <v>0.77917000000000003</v>
      </c>
      <c r="F1244" s="13">
        <v>0.68111999999999995</v>
      </c>
      <c r="G1244" s="13">
        <v>0.65803999999999996</v>
      </c>
      <c r="H1244" s="13">
        <v>0.65632999999999997</v>
      </c>
      <c r="I1244" s="13">
        <v>0.59719999999999995</v>
      </c>
      <c r="J1244" s="13">
        <v>0.56523000000000001</v>
      </c>
      <c r="K1244" s="13">
        <v>0.61792000000000002</v>
      </c>
      <c r="L1244" s="13">
        <v>0.64161999999999997</v>
      </c>
      <c r="M1244" s="13">
        <v>0.69965999999999995</v>
      </c>
      <c r="N1244" s="13">
        <v>0.72814999999999996</v>
      </c>
      <c r="O1244" s="13"/>
      <c r="P1244" s="13"/>
    </row>
    <row r="1245" spans="1:16" x14ac:dyDescent="0.3">
      <c r="A1245" s="67" t="s">
        <v>4863</v>
      </c>
      <c r="B1245" s="67" t="s">
        <v>4864</v>
      </c>
      <c r="C1245" s="69">
        <v>1290339</v>
      </c>
      <c r="D1245" s="13"/>
      <c r="E1245" s="13">
        <v>0.45600000000000002</v>
      </c>
      <c r="F1245" s="13">
        <v>0.41238000000000002</v>
      </c>
      <c r="G1245" s="13">
        <v>0.38655</v>
      </c>
      <c r="H1245" s="13">
        <v>0.36951000000000001</v>
      </c>
      <c r="I1245" s="13">
        <v>3.601E-2</v>
      </c>
      <c r="J1245" s="13">
        <v>3.5950000000000003E-2</v>
      </c>
      <c r="K1245" s="13"/>
      <c r="L1245" s="13"/>
      <c r="M1245" s="13"/>
      <c r="N1245" s="13"/>
      <c r="O1245" s="13"/>
      <c r="P1245" s="13"/>
    </row>
    <row r="1246" spans="1:16" x14ac:dyDescent="0.3">
      <c r="A1246" s="67" t="s">
        <v>2382</v>
      </c>
      <c r="B1246" s="67" t="s">
        <v>2383</v>
      </c>
      <c r="C1246" s="69">
        <v>1289079</v>
      </c>
      <c r="D1246" s="13">
        <v>3.1261100000000002</v>
      </c>
      <c r="E1246" s="13">
        <v>3.3622200000000002</v>
      </c>
      <c r="F1246" s="13">
        <v>3.2271399999999999</v>
      </c>
      <c r="G1246" s="13">
        <v>3.1212399999999998</v>
      </c>
      <c r="H1246" s="13">
        <v>3.27643</v>
      </c>
      <c r="I1246" s="13">
        <v>2.92883</v>
      </c>
      <c r="J1246" s="13">
        <v>2.9437000000000002</v>
      </c>
      <c r="K1246" s="13">
        <v>3.1888299999999998</v>
      </c>
      <c r="L1246" s="13">
        <v>3.3161800000000001</v>
      </c>
      <c r="M1246" s="13">
        <v>3.5510299999999999</v>
      </c>
      <c r="N1246" s="13">
        <v>3.5158800000000001</v>
      </c>
      <c r="O1246" s="13">
        <v>3.7571500000000002</v>
      </c>
      <c r="P1246" s="13">
        <v>3.2100399999999998</v>
      </c>
    </row>
    <row r="1247" spans="1:16" x14ac:dyDescent="0.3">
      <c r="A1247" s="67" t="s">
        <v>2890</v>
      </c>
      <c r="B1247" s="67" t="s">
        <v>2891</v>
      </c>
      <c r="C1247" s="69">
        <v>1286290</v>
      </c>
      <c r="D1247" s="13">
        <v>0.12687000000000001</v>
      </c>
      <c r="E1247" s="13">
        <v>0.13782</v>
      </c>
      <c r="F1247" s="13">
        <v>0.12742000000000001</v>
      </c>
      <c r="G1247" s="13">
        <v>0.12512999999999999</v>
      </c>
      <c r="H1247" s="13">
        <v>0.12376</v>
      </c>
      <c r="I1247" s="13">
        <v>0.10208</v>
      </c>
      <c r="J1247" s="13">
        <v>0.10012</v>
      </c>
      <c r="K1247" s="13">
        <v>0.11310000000000001</v>
      </c>
      <c r="L1247" s="13">
        <v>0.12067</v>
      </c>
      <c r="M1247" s="13">
        <v>0.14044999999999999</v>
      </c>
      <c r="N1247" s="13">
        <v>0.13844000000000001</v>
      </c>
      <c r="O1247" s="13">
        <v>0.15629000000000001</v>
      </c>
      <c r="P1247" s="13">
        <v>0.17995</v>
      </c>
    </row>
    <row r="1248" spans="1:16" x14ac:dyDescent="0.3">
      <c r="A1248" s="67" t="s">
        <v>2499</v>
      </c>
      <c r="B1248" s="67" t="s">
        <v>2500</v>
      </c>
      <c r="C1248" s="69">
        <v>1281600</v>
      </c>
      <c r="D1248" s="13">
        <v>2.7931400000000002</v>
      </c>
      <c r="E1248" s="13">
        <v>3.0307900000000001</v>
      </c>
      <c r="F1248" s="13">
        <v>2.8732899999999999</v>
      </c>
      <c r="G1248" s="13">
        <v>2.50779</v>
      </c>
      <c r="H1248" s="13">
        <v>2.5839400000000001</v>
      </c>
      <c r="I1248" s="13">
        <v>2.2637299999999998</v>
      </c>
      <c r="J1248" s="13">
        <v>2.1896100000000001</v>
      </c>
      <c r="K1248" s="13">
        <v>2.86049</v>
      </c>
      <c r="L1248" s="13">
        <v>3.24932</v>
      </c>
      <c r="M1248" s="13">
        <v>3.5701299999999998</v>
      </c>
      <c r="N1248" s="13">
        <v>3.65957</v>
      </c>
      <c r="O1248" s="13">
        <v>4.0584699999999998</v>
      </c>
      <c r="P1248" s="13">
        <v>4.5608399999999998</v>
      </c>
    </row>
    <row r="1249" spans="1:16" x14ac:dyDescent="0.3">
      <c r="A1249" s="67" t="s">
        <v>2618</v>
      </c>
      <c r="B1249" s="67" t="s">
        <v>2619</v>
      </c>
      <c r="C1249" s="69">
        <v>1275904</v>
      </c>
      <c r="D1249" s="13"/>
      <c r="E1249" s="13"/>
      <c r="F1249" s="13"/>
      <c r="G1249" s="13"/>
      <c r="H1249" s="13"/>
      <c r="I1249" s="13"/>
      <c r="J1249" s="13"/>
      <c r="K1249" s="13"/>
      <c r="L1249" s="13"/>
      <c r="M1249" s="13"/>
      <c r="N1249" s="13"/>
      <c r="O1249" s="13"/>
      <c r="P1249" s="13"/>
    </row>
    <row r="1250" spans="1:16" x14ac:dyDescent="0.3">
      <c r="A1250" s="67" t="s">
        <v>2005</v>
      </c>
      <c r="B1250" s="67" t="s">
        <v>2006</v>
      </c>
      <c r="C1250" s="69">
        <v>1270968</v>
      </c>
      <c r="D1250" s="13"/>
      <c r="E1250" s="13"/>
      <c r="F1250" s="13"/>
      <c r="G1250" s="13">
        <v>4.2599999999999999E-2</v>
      </c>
      <c r="H1250" s="13">
        <v>6.5210000000000004E-2</v>
      </c>
      <c r="I1250" s="13">
        <v>5.2220000000000003E-2</v>
      </c>
      <c r="J1250" s="13">
        <v>5.3240000000000003E-2</v>
      </c>
      <c r="K1250" s="13">
        <v>5.9339999999999997E-2</v>
      </c>
      <c r="L1250" s="13">
        <v>5.6759999999999998E-2</v>
      </c>
      <c r="M1250" s="13">
        <v>6.0970000000000003E-2</v>
      </c>
      <c r="N1250" s="13">
        <v>6.1080000000000002E-2</v>
      </c>
      <c r="O1250" s="13">
        <v>6.5390000000000004E-2</v>
      </c>
      <c r="P1250" s="13">
        <v>6.6619999999999999E-2</v>
      </c>
    </row>
    <row r="1251" spans="1:16" x14ac:dyDescent="0.3">
      <c r="A1251" s="67" t="s">
        <v>3202</v>
      </c>
      <c r="B1251" s="67" t="s">
        <v>3203</v>
      </c>
      <c r="C1251" s="69">
        <v>1265992</v>
      </c>
      <c r="D1251" s="13">
        <v>0.61560999999999999</v>
      </c>
      <c r="E1251" s="13">
        <v>0.63148000000000004</v>
      </c>
      <c r="F1251" s="13">
        <v>0.57982999999999996</v>
      </c>
      <c r="G1251" s="13">
        <v>0.56191000000000002</v>
      </c>
      <c r="H1251" s="13">
        <v>0.79422000000000004</v>
      </c>
      <c r="I1251" s="13">
        <v>0.58897999999999995</v>
      </c>
      <c r="J1251" s="13">
        <v>0.26386999999999999</v>
      </c>
      <c r="K1251" s="13">
        <v>0.18651999999999999</v>
      </c>
      <c r="L1251" s="13">
        <v>0.19233</v>
      </c>
      <c r="M1251" s="13">
        <v>0.21226</v>
      </c>
      <c r="N1251" s="13">
        <v>0.20724000000000001</v>
      </c>
      <c r="O1251" s="13">
        <v>0.24060999999999999</v>
      </c>
      <c r="P1251" s="13">
        <v>0.24471000000000001</v>
      </c>
    </row>
    <row r="1252" spans="1:16" x14ac:dyDescent="0.3">
      <c r="A1252" s="67" t="s">
        <v>2624</v>
      </c>
      <c r="B1252" s="67" t="s">
        <v>2625</v>
      </c>
      <c r="C1252" s="69">
        <v>1260830</v>
      </c>
      <c r="D1252" s="13"/>
      <c r="E1252" s="13"/>
      <c r="F1252" s="13"/>
      <c r="G1252" s="13"/>
      <c r="H1252" s="13"/>
      <c r="I1252" s="13"/>
      <c r="J1252" s="13"/>
      <c r="K1252" s="13"/>
      <c r="L1252" s="13"/>
      <c r="M1252" s="13"/>
      <c r="N1252" s="13"/>
      <c r="O1252" s="13"/>
      <c r="P1252" s="13"/>
    </row>
    <row r="1253" spans="1:16" x14ac:dyDescent="0.3">
      <c r="A1253" s="67" t="s">
        <v>2803</v>
      </c>
      <c r="B1253" s="67" t="s">
        <v>2804</v>
      </c>
      <c r="C1253" s="69">
        <v>1257657</v>
      </c>
      <c r="D1253" s="13">
        <v>0.15422</v>
      </c>
      <c r="E1253" s="13">
        <v>0.16685</v>
      </c>
      <c r="F1253" s="13">
        <v>0.14968000000000001</v>
      </c>
      <c r="G1253" s="13">
        <v>0.14799000000000001</v>
      </c>
      <c r="H1253" s="13">
        <v>0.12045</v>
      </c>
      <c r="I1253" s="13">
        <v>9.5750000000000002E-2</v>
      </c>
      <c r="J1253" s="13">
        <v>9.5820000000000002E-2</v>
      </c>
      <c r="K1253" s="13">
        <v>0.10997999999999999</v>
      </c>
      <c r="L1253" s="13">
        <v>0.11454</v>
      </c>
      <c r="M1253" s="13">
        <v>0.13088</v>
      </c>
      <c r="N1253" s="13">
        <v>0.14149</v>
      </c>
      <c r="O1253" s="13">
        <v>0.15173</v>
      </c>
      <c r="P1253" s="13">
        <v>0.24751000000000001</v>
      </c>
    </row>
    <row r="1254" spans="1:16" x14ac:dyDescent="0.3">
      <c r="A1254" s="67" t="s">
        <v>2900</v>
      </c>
      <c r="B1254" s="67" t="s">
        <v>2901</v>
      </c>
      <c r="C1254" s="69">
        <v>1257403</v>
      </c>
      <c r="D1254" s="13"/>
      <c r="E1254" s="13"/>
      <c r="F1254" s="13"/>
      <c r="G1254" s="13">
        <v>4.4438199999999997</v>
      </c>
      <c r="H1254" s="13">
        <v>4.3900699999999997</v>
      </c>
      <c r="I1254" s="13">
        <v>4.7432100000000004</v>
      </c>
      <c r="J1254" s="13">
        <v>4.4991300000000001</v>
      </c>
      <c r="K1254" s="13">
        <v>4.2267299999999999</v>
      </c>
      <c r="L1254" s="13">
        <v>4.4423700000000004</v>
      </c>
      <c r="M1254" s="13">
        <v>4.4446500000000002</v>
      </c>
      <c r="N1254" s="13">
        <v>4.5164400000000002</v>
      </c>
      <c r="O1254" s="13">
        <v>4.0370299999999997</v>
      </c>
      <c r="P1254" s="13">
        <v>5.20336</v>
      </c>
    </row>
    <row r="1255" spans="1:16" x14ac:dyDescent="0.3">
      <c r="A1255" s="67" t="s">
        <v>2679</v>
      </c>
      <c r="B1255" s="67" t="s">
        <v>2680</v>
      </c>
      <c r="C1255" s="69">
        <v>1251142</v>
      </c>
      <c r="D1255" s="13"/>
      <c r="E1255" s="13">
        <v>0.13622000000000001</v>
      </c>
      <c r="F1255" s="13">
        <v>0.12726999999999999</v>
      </c>
      <c r="G1255" s="13">
        <v>0.11899</v>
      </c>
      <c r="H1255" s="13">
        <v>0.12306</v>
      </c>
      <c r="I1255" s="13">
        <v>0.10296</v>
      </c>
      <c r="J1255" s="13">
        <v>0.10199999999999999</v>
      </c>
      <c r="K1255" s="13">
        <v>0.11598</v>
      </c>
      <c r="L1255" s="13">
        <v>0.12375</v>
      </c>
      <c r="M1255" s="13">
        <v>0.14247000000000001</v>
      </c>
      <c r="N1255" s="13">
        <v>0.14618</v>
      </c>
      <c r="O1255" s="13">
        <v>0.15919</v>
      </c>
      <c r="P1255" s="13">
        <v>0.18281</v>
      </c>
    </row>
    <row r="1256" spans="1:16" x14ac:dyDescent="0.3">
      <c r="A1256" s="67" t="s">
        <v>2630</v>
      </c>
      <c r="B1256" s="67" t="s">
        <v>2631</v>
      </c>
      <c r="C1256" s="69">
        <v>1251000</v>
      </c>
      <c r="D1256" s="13"/>
      <c r="E1256" s="13"/>
      <c r="F1256" s="13"/>
      <c r="G1256" s="13"/>
      <c r="H1256" s="13"/>
      <c r="I1256" s="13"/>
      <c r="J1256" s="13"/>
      <c r="K1256" s="13"/>
      <c r="L1256" s="13"/>
      <c r="M1256" s="13"/>
      <c r="N1256" s="13"/>
      <c r="O1256" s="13"/>
      <c r="P1256" s="13"/>
    </row>
    <row r="1257" spans="1:16" x14ac:dyDescent="0.3">
      <c r="A1257" s="67" t="s">
        <v>2427</v>
      </c>
      <c r="B1257" s="67" t="s">
        <v>2428</v>
      </c>
      <c r="C1257" s="69">
        <v>1242304</v>
      </c>
      <c r="D1257" s="13"/>
      <c r="E1257" s="13"/>
      <c r="F1257" s="13"/>
      <c r="G1257" s="13">
        <v>1.1210100000000001</v>
      </c>
      <c r="H1257" s="13"/>
      <c r="I1257" s="13">
        <v>1.0291399999999999</v>
      </c>
      <c r="J1257" s="13">
        <v>0.98936999999999997</v>
      </c>
      <c r="K1257" s="13">
        <v>1.1271899999999999</v>
      </c>
      <c r="L1257" s="13">
        <v>1.1654899999999999</v>
      </c>
      <c r="M1257" s="13">
        <v>1.2779100000000001</v>
      </c>
      <c r="N1257" s="13">
        <v>1.30247</v>
      </c>
      <c r="O1257" s="13">
        <v>1.4664200000000001</v>
      </c>
      <c r="P1257" s="13">
        <v>1.64632</v>
      </c>
    </row>
    <row r="1258" spans="1:16" x14ac:dyDescent="0.3">
      <c r="A1258" s="67" t="s">
        <v>2533</v>
      </c>
      <c r="B1258" s="67" t="s">
        <v>2534</v>
      </c>
      <c r="C1258" s="69">
        <v>1237499</v>
      </c>
      <c r="D1258" s="13"/>
      <c r="E1258" s="13"/>
      <c r="F1258" s="13"/>
      <c r="G1258" s="13">
        <v>2.2145199999999998</v>
      </c>
      <c r="H1258" s="13">
        <v>2.2509600000000001</v>
      </c>
      <c r="I1258" s="13">
        <v>1.90652</v>
      </c>
      <c r="J1258" s="13">
        <v>1.8561300000000001</v>
      </c>
      <c r="K1258" s="13">
        <v>2.01925</v>
      </c>
      <c r="L1258" s="13">
        <v>2.5925799999999999</v>
      </c>
      <c r="M1258" s="13">
        <v>2.7795100000000001</v>
      </c>
      <c r="N1258" s="13">
        <v>2.7765599999999999</v>
      </c>
      <c r="O1258" s="13">
        <v>3.00698</v>
      </c>
      <c r="P1258" s="13">
        <v>3.50177</v>
      </c>
    </row>
    <row r="1259" spans="1:16" x14ac:dyDescent="0.3">
      <c r="A1259" s="67" t="s">
        <v>2558</v>
      </c>
      <c r="B1259" s="67" t="s">
        <v>2559</v>
      </c>
      <c r="C1259" s="69">
        <v>1237476</v>
      </c>
      <c r="D1259" s="13"/>
      <c r="E1259" s="13">
        <v>3.39473</v>
      </c>
      <c r="F1259" s="13">
        <v>3.24701</v>
      </c>
      <c r="G1259" s="13">
        <v>3.08846</v>
      </c>
      <c r="H1259" s="13">
        <v>4.5021599999999999</v>
      </c>
      <c r="I1259" s="13">
        <v>3.1647699999999999</v>
      </c>
      <c r="J1259" s="13">
        <v>2.9962599999999999</v>
      </c>
      <c r="K1259" s="13">
        <v>3.1920899999999999</v>
      </c>
      <c r="L1259" s="13">
        <v>3.4429099999999999</v>
      </c>
      <c r="M1259" s="13">
        <v>3.8564099999999999</v>
      </c>
      <c r="N1259" s="13">
        <v>3.8227699999999998</v>
      </c>
      <c r="O1259" s="13">
        <v>4.0594799999999998</v>
      </c>
      <c r="P1259" s="13">
        <v>4.5578399999999997</v>
      </c>
    </row>
    <row r="1260" spans="1:16" x14ac:dyDescent="0.3">
      <c r="A1260" s="67" t="s">
        <v>5313</v>
      </c>
      <c r="B1260" s="67" t="s">
        <v>2116</v>
      </c>
      <c r="C1260" s="69">
        <v>1237050</v>
      </c>
      <c r="D1260" s="13">
        <v>1.3977900000000001</v>
      </c>
      <c r="E1260" s="13">
        <v>1.41862</v>
      </c>
      <c r="F1260" s="13">
        <v>1.3482400000000001</v>
      </c>
      <c r="G1260" s="13">
        <v>1.36239</v>
      </c>
      <c r="H1260" s="13">
        <v>1.5291699999999999</v>
      </c>
      <c r="I1260" s="13">
        <v>1.29945</v>
      </c>
      <c r="J1260" s="13">
        <v>1.4035</v>
      </c>
      <c r="K1260" s="13">
        <v>1.52928</v>
      </c>
      <c r="L1260" s="13">
        <v>1.8694200000000001</v>
      </c>
      <c r="M1260" s="13">
        <v>2.08874</v>
      </c>
      <c r="N1260" s="13">
        <v>2.1975099999999999</v>
      </c>
      <c r="O1260" s="13">
        <v>2.7560600000000002</v>
      </c>
      <c r="P1260" s="13">
        <v>3.6520800000000002</v>
      </c>
    </row>
    <row r="1261" spans="1:16" x14ac:dyDescent="0.3">
      <c r="A1261" s="67" t="s">
        <v>2636</v>
      </c>
      <c r="B1261" s="67" t="s">
        <v>2637</v>
      </c>
      <c r="C1261" s="69">
        <v>1233533</v>
      </c>
      <c r="D1261" s="13"/>
      <c r="E1261" s="13"/>
      <c r="F1261" s="13"/>
      <c r="G1261" s="13"/>
      <c r="H1261" s="13"/>
      <c r="I1261" s="13"/>
      <c r="J1261" s="13"/>
      <c r="K1261" s="13"/>
      <c r="L1261" s="13"/>
      <c r="M1261" s="13"/>
      <c r="N1261" s="13"/>
      <c r="O1261" s="13"/>
      <c r="P1261" s="13"/>
    </row>
    <row r="1262" spans="1:16" x14ac:dyDescent="0.3">
      <c r="A1262" s="67" t="s">
        <v>2542</v>
      </c>
      <c r="B1262" s="67" t="s">
        <v>2543</v>
      </c>
      <c r="C1262" s="69">
        <v>1232428</v>
      </c>
      <c r="D1262" s="13"/>
      <c r="E1262" s="13"/>
      <c r="F1262" s="13">
        <v>0.13027</v>
      </c>
      <c r="G1262" s="13">
        <v>0.12739</v>
      </c>
      <c r="H1262" s="13">
        <v>0.12631999999999999</v>
      </c>
      <c r="I1262" s="13">
        <v>0.10581</v>
      </c>
      <c r="J1262" s="13">
        <v>0.10183</v>
      </c>
      <c r="K1262" s="13">
        <v>0.11681</v>
      </c>
      <c r="L1262" s="13">
        <v>0.1245</v>
      </c>
      <c r="M1262" s="13">
        <v>0.13855999999999999</v>
      </c>
      <c r="N1262" s="13">
        <v>0.12898999999999999</v>
      </c>
      <c r="O1262" s="13">
        <v>0.16064000000000001</v>
      </c>
      <c r="P1262" s="13">
        <v>0.18695000000000001</v>
      </c>
    </row>
    <row r="1263" spans="1:16" x14ac:dyDescent="0.3">
      <c r="A1263" s="67" t="s">
        <v>2667</v>
      </c>
      <c r="B1263" s="67" t="s">
        <v>2668</v>
      </c>
      <c r="C1263" s="69">
        <v>1231646</v>
      </c>
      <c r="D1263" s="13"/>
      <c r="E1263" s="13"/>
      <c r="F1263" s="13"/>
      <c r="G1263" s="13">
        <v>1.3465199999999999</v>
      </c>
      <c r="H1263" s="13"/>
      <c r="I1263" s="13"/>
      <c r="J1263" s="13">
        <v>1.11226</v>
      </c>
      <c r="K1263" s="13"/>
      <c r="L1263" s="13"/>
      <c r="M1263" s="13">
        <v>1.49916</v>
      </c>
      <c r="N1263" s="13"/>
      <c r="O1263" s="13"/>
      <c r="P1263" s="13">
        <v>1.8721300000000001</v>
      </c>
    </row>
    <row r="1264" spans="1:16" x14ac:dyDescent="0.3">
      <c r="A1264" s="67" t="s">
        <v>2626</v>
      </c>
      <c r="B1264" s="67" t="s">
        <v>2627</v>
      </c>
      <c r="C1264" s="69">
        <v>1230732</v>
      </c>
      <c r="D1264" s="13"/>
      <c r="E1264" s="13">
        <v>0.50234000000000001</v>
      </c>
      <c r="F1264" s="13">
        <v>0.41996</v>
      </c>
      <c r="G1264" s="13">
        <v>0.82709999999999995</v>
      </c>
      <c r="H1264" s="13">
        <v>0.83955999999999997</v>
      </c>
      <c r="I1264" s="13">
        <v>0.62592000000000003</v>
      </c>
      <c r="J1264" s="13">
        <v>0.60914000000000001</v>
      </c>
      <c r="K1264" s="13">
        <v>0.68089999999999995</v>
      </c>
      <c r="L1264" s="13">
        <v>0.71853</v>
      </c>
      <c r="M1264" s="13">
        <v>0.79991000000000001</v>
      </c>
      <c r="N1264" s="13">
        <v>0.80801999999999996</v>
      </c>
      <c r="O1264" s="13">
        <v>0.95420000000000005</v>
      </c>
      <c r="P1264" s="13">
        <v>0.90776000000000001</v>
      </c>
    </row>
    <row r="1265" spans="1:16" x14ac:dyDescent="0.3">
      <c r="A1265" s="67" t="s">
        <v>2092</v>
      </c>
      <c r="B1265" s="67" t="s">
        <v>2093</v>
      </c>
      <c r="C1265" s="69">
        <v>1229208</v>
      </c>
      <c r="D1265" s="13"/>
      <c r="E1265" s="13"/>
      <c r="F1265" s="13"/>
      <c r="G1265" s="13">
        <v>1.02708</v>
      </c>
      <c r="H1265" s="13">
        <v>1.21241</v>
      </c>
      <c r="I1265" s="13">
        <v>1.05423</v>
      </c>
      <c r="J1265" s="13">
        <v>1.23447</v>
      </c>
      <c r="K1265" s="13">
        <v>1.3578699999999999</v>
      </c>
      <c r="L1265" s="13">
        <v>1.3952100000000001</v>
      </c>
      <c r="M1265" s="13">
        <v>1.8997599999999999</v>
      </c>
      <c r="N1265" s="13">
        <v>2.1804199999999998</v>
      </c>
      <c r="O1265" s="13">
        <v>2.3564600000000002</v>
      </c>
      <c r="P1265" s="13">
        <v>2.4428899999999998</v>
      </c>
    </row>
    <row r="1266" spans="1:16" x14ac:dyDescent="0.3">
      <c r="A1266" s="67" t="s">
        <v>2681</v>
      </c>
      <c r="B1266" s="67" t="s">
        <v>2682</v>
      </c>
      <c r="C1266" s="69">
        <v>1217685</v>
      </c>
      <c r="D1266" s="13"/>
      <c r="E1266" s="13">
        <v>0.12464</v>
      </c>
      <c r="F1266" s="13">
        <v>0.1162</v>
      </c>
      <c r="G1266" s="13">
        <v>8.3470000000000003E-2</v>
      </c>
      <c r="H1266" s="13">
        <v>8.2350000000000007E-2</v>
      </c>
      <c r="I1266" s="13">
        <v>6.8500000000000005E-2</v>
      </c>
      <c r="J1266" s="13">
        <v>9.2420000000000002E-2</v>
      </c>
      <c r="K1266" s="13">
        <v>0.10466</v>
      </c>
      <c r="L1266" s="13">
        <v>0.10985</v>
      </c>
      <c r="M1266" s="13">
        <v>0.12590000000000001</v>
      </c>
      <c r="N1266" s="13">
        <v>0.13420000000000001</v>
      </c>
      <c r="O1266" s="13">
        <v>0.15060000000000001</v>
      </c>
      <c r="P1266" s="13">
        <v>0.16739000000000001</v>
      </c>
    </row>
    <row r="1267" spans="1:16" x14ac:dyDescent="0.3">
      <c r="A1267" s="67" t="s">
        <v>2645</v>
      </c>
      <c r="B1267" s="67" t="s">
        <v>2646</v>
      </c>
      <c r="C1267" s="69">
        <v>1207318</v>
      </c>
      <c r="D1267" s="13"/>
      <c r="E1267" s="13"/>
      <c r="F1267" s="13"/>
      <c r="G1267" s="13"/>
      <c r="H1267" s="13"/>
      <c r="I1267" s="13"/>
      <c r="J1267" s="13"/>
      <c r="K1267" s="13"/>
      <c r="L1267" s="13"/>
      <c r="M1267" s="13"/>
      <c r="N1267" s="13"/>
      <c r="O1267" s="13"/>
      <c r="P1267" s="13"/>
    </row>
    <row r="1268" spans="1:16" x14ac:dyDescent="0.3">
      <c r="A1268" s="67" t="s">
        <v>2131</v>
      </c>
      <c r="B1268" s="67" t="s">
        <v>2132</v>
      </c>
      <c r="C1268" s="69">
        <v>1201234</v>
      </c>
      <c r="D1268" s="13"/>
      <c r="E1268" s="13"/>
      <c r="F1268" s="13"/>
      <c r="G1268" s="13">
        <v>1.2012799999999999</v>
      </c>
      <c r="H1268" s="13">
        <v>1.26464</v>
      </c>
      <c r="I1268" s="13">
        <v>1.06579</v>
      </c>
      <c r="J1268" s="13">
        <v>0.98816999999999999</v>
      </c>
      <c r="K1268" s="13">
        <v>1.15595</v>
      </c>
      <c r="L1268" s="13">
        <v>1.2447900000000001</v>
      </c>
      <c r="M1268" s="13">
        <v>1.323</v>
      </c>
      <c r="N1268" s="13">
        <v>1.32457</v>
      </c>
      <c r="O1268" s="13">
        <v>2.3362500000000002</v>
      </c>
      <c r="P1268" s="13">
        <v>2.4638</v>
      </c>
    </row>
    <row r="1269" spans="1:16" x14ac:dyDescent="0.3">
      <c r="A1269" s="67" t="s">
        <v>2975</v>
      </c>
      <c r="B1269" s="67" t="s">
        <v>2976</v>
      </c>
      <c r="C1269" s="69">
        <v>1197680</v>
      </c>
      <c r="D1269" s="13"/>
      <c r="E1269" s="13"/>
      <c r="F1269" s="13">
        <v>0.12598000000000001</v>
      </c>
      <c r="G1269" s="13">
        <v>0.1183</v>
      </c>
      <c r="H1269" s="13">
        <v>0.12107999999999999</v>
      </c>
      <c r="I1269" s="13">
        <v>9.9659999999999999E-2</v>
      </c>
      <c r="J1269" s="13">
        <v>0.10256999999999999</v>
      </c>
      <c r="K1269" s="13">
        <v>0.11076</v>
      </c>
      <c r="L1269" s="13">
        <v>0.11872000000000001</v>
      </c>
      <c r="M1269" s="13">
        <v>0.13502</v>
      </c>
      <c r="N1269" s="13">
        <v>0.13408</v>
      </c>
      <c r="O1269" s="13">
        <v>0.15239</v>
      </c>
      <c r="P1269" s="13">
        <v>0.17655999999999999</v>
      </c>
    </row>
    <row r="1270" spans="1:16" x14ac:dyDescent="0.3">
      <c r="A1270" s="67" t="s">
        <v>2844</v>
      </c>
      <c r="B1270" s="67" t="s">
        <v>2845</v>
      </c>
      <c r="C1270" s="69">
        <v>1191971</v>
      </c>
      <c r="D1270" s="13"/>
      <c r="E1270" s="13"/>
      <c r="F1270" s="13"/>
      <c r="G1270" s="13">
        <v>0.24965999999999999</v>
      </c>
      <c r="H1270" s="13"/>
      <c r="I1270" s="13"/>
      <c r="J1270" s="13">
        <v>0.19697999999999999</v>
      </c>
      <c r="K1270" s="13"/>
      <c r="L1270" s="13"/>
      <c r="M1270" s="13"/>
      <c r="N1270" s="13"/>
      <c r="O1270" s="13"/>
      <c r="P1270" s="13">
        <v>0.12323000000000001</v>
      </c>
    </row>
    <row r="1271" spans="1:16" x14ac:dyDescent="0.3">
      <c r="A1271" s="67" t="s">
        <v>5586</v>
      </c>
      <c r="B1271" s="67" t="s">
        <v>5587</v>
      </c>
      <c r="C1271" s="69">
        <v>1184276</v>
      </c>
      <c r="D1271" s="13"/>
      <c r="E1271" s="13">
        <v>0.40333000000000002</v>
      </c>
      <c r="F1271" s="13">
        <v>0.37062</v>
      </c>
      <c r="G1271" s="13">
        <v>0.36609999999999998</v>
      </c>
      <c r="H1271" s="13">
        <v>0.36720000000000003</v>
      </c>
      <c r="I1271" s="13">
        <v>0.30986000000000002</v>
      </c>
      <c r="J1271" s="13">
        <v>0.30158000000000001</v>
      </c>
      <c r="K1271" s="13">
        <v>0.34383000000000002</v>
      </c>
      <c r="L1271" s="13">
        <v>0.35980000000000001</v>
      </c>
      <c r="M1271" s="13">
        <v>0.39269999999999999</v>
      </c>
      <c r="N1271" s="13">
        <v>0.41586000000000001</v>
      </c>
      <c r="O1271" s="13">
        <v>0.46533999999999998</v>
      </c>
      <c r="P1271" s="13">
        <v>0.51044999999999996</v>
      </c>
    </row>
    <row r="1272" spans="1:16" x14ac:dyDescent="0.3">
      <c r="A1272" s="67" t="s">
        <v>2653</v>
      </c>
      <c r="B1272" s="67" t="s">
        <v>2654</v>
      </c>
      <c r="C1272" s="69">
        <v>1183756</v>
      </c>
      <c r="D1272" s="13"/>
      <c r="E1272" s="13"/>
      <c r="F1272" s="13"/>
      <c r="G1272" s="13"/>
      <c r="H1272" s="13"/>
      <c r="I1272" s="13"/>
      <c r="J1272" s="13"/>
      <c r="K1272" s="13"/>
      <c r="L1272" s="13"/>
      <c r="M1272" s="13"/>
      <c r="N1272" s="13"/>
      <c r="O1272" s="13"/>
      <c r="P1272" s="13"/>
    </row>
    <row r="1273" spans="1:16" x14ac:dyDescent="0.3">
      <c r="A1273" s="67" t="s">
        <v>2872</v>
      </c>
      <c r="B1273" s="67" t="s">
        <v>2873</v>
      </c>
      <c r="C1273" s="69">
        <v>1175218</v>
      </c>
      <c r="D1273" s="13">
        <v>0.16333</v>
      </c>
      <c r="E1273" s="13">
        <v>0.17687</v>
      </c>
      <c r="F1273" s="13">
        <v>0.15906000000000001</v>
      </c>
      <c r="G1273" s="13">
        <v>0.15736</v>
      </c>
      <c r="H1273" s="13">
        <v>0.12814999999999999</v>
      </c>
      <c r="I1273" s="13">
        <v>0.10238</v>
      </c>
      <c r="J1273" s="13">
        <v>0.10242</v>
      </c>
      <c r="K1273" s="13">
        <v>0.11745</v>
      </c>
      <c r="L1273" s="13">
        <v>0.12252</v>
      </c>
      <c r="M1273" s="13">
        <v>0.13991999999999999</v>
      </c>
      <c r="N1273" s="13">
        <v>0.15104000000000001</v>
      </c>
      <c r="O1273" s="13">
        <v>0.16284000000000001</v>
      </c>
      <c r="P1273" s="13">
        <v>0.26643</v>
      </c>
    </row>
    <row r="1274" spans="1:16" x14ac:dyDescent="0.3">
      <c r="A1274" s="67" t="s">
        <v>3200</v>
      </c>
      <c r="B1274" s="67" t="s">
        <v>3201</v>
      </c>
      <c r="C1274" s="69">
        <v>1165802</v>
      </c>
      <c r="D1274" s="13">
        <v>0.37806000000000001</v>
      </c>
      <c r="E1274" s="13">
        <v>0.4677</v>
      </c>
      <c r="F1274" s="13">
        <v>0.29932999999999998</v>
      </c>
      <c r="G1274" s="13">
        <v>0.30334</v>
      </c>
      <c r="H1274" s="13">
        <v>0.30153999999999997</v>
      </c>
      <c r="I1274" s="13">
        <v>0.23643</v>
      </c>
      <c r="J1274" s="13">
        <v>0.24030000000000001</v>
      </c>
      <c r="K1274" s="13">
        <v>0.32583000000000001</v>
      </c>
      <c r="L1274" s="13">
        <v>0.17185</v>
      </c>
      <c r="M1274" s="13">
        <v>7.2609999999999994E-2</v>
      </c>
      <c r="N1274" s="13">
        <v>0.15268999999999999</v>
      </c>
      <c r="O1274" s="13">
        <v>0.17304</v>
      </c>
      <c r="P1274" s="13">
        <v>0.18779999999999999</v>
      </c>
    </row>
    <row r="1275" spans="1:16" x14ac:dyDescent="0.3">
      <c r="A1275" s="67" t="s">
        <v>5314</v>
      </c>
      <c r="B1275" s="67" t="s">
        <v>4876</v>
      </c>
      <c r="C1275" s="69">
        <v>1163571</v>
      </c>
      <c r="D1275" s="13"/>
      <c r="E1275" s="13">
        <v>1.0484</v>
      </c>
      <c r="F1275" s="13">
        <v>0.40709000000000001</v>
      </c>
      <c r="G1275" s="13">
        <v>0.97294000000000003</v>
      </c>
      <c r="H1275" s="13">
        <v>1.0275700000000001</v>
      </c>
      <c r="I1275" s="13"/>
      <c r="J1275" s="13"/>
      <c r="K1275" s="13"/>
      <c r="L1275" s="13"/>
      <c r="M1275" s="13"/>
      <c r="N1275" s="13"/>
      <c r="O1275" s="13"/>
      <c r="P1275" s="13"/>
    </row>
    <row r="1276" spans="1:16" x14ac:dyDescent="0.3">
      <c r="A1276" s="67" t="s">
        <v>2614</v>
      </c>
      <c r="B1276" s="67" t="s">
        <v>2615</v>
      </c>
      <c r="C1276" s="69">
        <v>1161744</v>
      </c>
      <c r="D1276" s="13">
        <v>0.64798</v>
      </c>
      <c r="E1276" s="13">
        <v>0.71350000000000002</v>
      </c>
      <c r="F1276" s="13">
        <v>0.65932000000000002</v>
      </c>
      <c r="G1276" s="13">
        <v>0.67606999999999995</v>
      </c>
      <c r="H1276" s="13">
        <v>0.68906999999999996</v>
      </c>
      <c r="I1276" s="13">
        <v>0.57343999999999995</v>
      </c>
      <c r="J1276" s="13">
        <v>0.53639999999999999</v>
      </c>
      <c r="K1276" s="13"/>
      <c r="L1276" s="13">
        <v>0.64941000000000004</v>
      </c>
      <c r="M1276" s="13">
        <v>0.71560999999999997</v>
      </c>
      <c r="N1276" s="13">
        <v>0.72968999999999995</v>
      </c>
      <c r="O1276" s="13">
        <v>0.78554000000000002</v>
      </c>
      <c r="P1276" s="13">
        <v>0.85365000000000002</v>
      </c>
    </row>
    <row r="1277" spans="1:16" x14ac:dyDescent="0.3">
      <c r="A1277" s="67" t="s">
        <v>2663</v>
      </c>
      <c r="B1277" s="67" t="s">
        <v>2664</v>
      </c>
      <c r="C1277" s="69">
        <v>1157357</v>
      </c>
      <c r="D1277" s="13"/>
      <c r="E1277" s="13"/>
      <c r="F1277" s="13"/>
      <c r="G1277" s="13"/>
      <c r="H1277" s="13"/>
      <c r="I1277" s="13"/>
      <c r="J1277" s="13"/>
      <c r="K1277" s="13"/>
      <c r="L1277" s="13"/>
      <c r="M1277" s="13"/>
      <c r="N1277" s="13"/>
      <c r="O1277" s="13"/>
      <c r="P1277" s="13"/>
    </row>
    <row r="1278" spans="1:16" x14ac:dyDescent="0.3">
      <c r="A1278" s="67" t="s">
        <v>2675</v>
      </c>
      <c r="B1278" s="67" t="s">
        <v>2676</v>
      </c>
      <c r="C1278" s="69">
        <v>1146010</v>
      </c>
      <c r="D1278" s="13"/>
      <c r="E1278" s="13"/>
      <c r="F1278" s="13"/>
      <c r="G1278" s="13"/>
      <c r="H1278" s="13"/>
      <c r="I1278" s="13"/>
      <c r="J1278" s="13"/>
      <c r="K1278" s="13"/>
      <c r="L1278" s="13"/>
      <c r="M1278" s="13"/>
      <c r="N1278" s="13"/>
      <c r="O1278" s="13"/>
      <c r="P1278" s="13"/>
    </row>
    <row r="1279" spans="1:16" x14ac:dyDescent="0.3">
      <c r="A1279" s="67" t="s">
        <v>2677</v>
      </c>
      <c r="B1279" s="67" t="s">
        <v>2678</v>
      </c>
      <c r="C1279" s="69">
        <v>1143519</v>
      </c>
      <c r="D1279" s="13"/>
      <c r="E1279" s="13"/>
      <c r="F1279" s="13"/>
      <c r="G1279" s="13"/>
      <c r="H1279" s="13"/>
      <c r="I1279" s="13"/>
      <c r="J1279" s="13"/>
      <c r="K1279" s="13"/>
      <c r="L1279" s="13"/>
      <c r="M1279" s="13"/>
      <c r="N1279" s="13"/>
      <c r="O1279" s="13"/>
      <c r="P1279" s="13"/>
    </row>
    <row r="1280" spans="1:16" x14ac:dyDescent="0.3">
      <c r="A1280" s="67" t="s">
        <v>4855</v>
      </c>
      <c r="B1280" s="67" t="s">
        <v>4856</v>
      </c>
      <c r="C1280" s="69">
        <v>1143466</v>
      </c>
      <c r="D1280" s="13">
        <v>0.57637000000000005</v>
      </c>
      <c r="E1280" s="13">
        <v>0.63327</v>
      </c>
      <c r="F1280" s="13">
        <v>0.64229000000000003</v>
      </c>
      <c r="G1280" s="13">
        <v>0.62485000000000002</v>
      </c>
      <c r="H1280" s="13">
        <v>0.63861000000000001</v>
      </c>
      <c r="I1280" s="13"/>
      <c r="J1280" s="13"/>
      <c r="K1280" s="13"/>
      <c r="L1280" s="13"/>
      <c r="M1280" s="13"/>
      <c r="N1280" s="13"/>
      <c r="O1280" s="13"/>
      <c r="P1280" s="13"/>
    </row>
    <row r="1281" spans="1:16" x14ac:dyDescent="0.3">
      <c r="A1281" s="67" t="s">
        <v>4869</v>
      </c>
      <c r="B1281" s="67" t="s">
        <v>4870</v>
      </c>
      <c r="C1281" s="69">
        <v>1142365</v>
      </c>
      <c r="D1281" s="13"/>
      <c r="E1281" s="13">
        <v>2.7619999999999999E-2</v>
      </c>
      <c r="F1281" s="13">
        <v>2.436E-2</v>
      </c>
      <c r="G1281" s="13">
        <v>2.308E-2</v>
      </c>
      <c r="H1281" s="13"/>
      <c r="I1281" s="13"/>
      <c r="J1281" s="13"/>
      <c r="K1281" s="13"/>
      <c r="L1281" s="13"/>
      <c r="M1281" s="13"/>
      <c r="N1281" s="13"/>
      <c r="O1281" s="13"/>
      <c r="P1281" s="13"/>
    </row>
    <row r="1282" spans="1:16" x14ac:dyDescent="0.3">
      <c r="A1282" s="67" t="s">
        <v>4853</v>
      </c>
      <c r="B1282" s="67" t="s">
        <v>4854</v>
      </c>
      <c r="C1282" s="69">
        <v>1137741</v>
      </c>
      <c r="D1282" s="13">
        <v>0.57491999999999999</v>
      </c>
      <c r="E1282" s="13"/>
      <c r="F1282" s="13"/>
      <c r="G1282" s="13">
        <v>0.62375000000000003</v>
      </c>
      <c r="H1282" s="13"/>
      <c r="I1282" s="13"/>
      <c r="J1282" s="13"/>
      <c r="K1282" s="13"/>
      <c r="L1282" s="13"/>
      <c r="M1282" s="13"/>
      <c r="N1282" s="13"/>
      <c r="O1282" s="13"/>
      <c r="P1282" s="13"/>
    </row>
    <row r="1283" spans="1:16" x14ac:dyDescent="0.3">
      <c r="A1283" s="67" t="s">
        <v>2673</v>
      </c>
      <c r="B1283" s="67" t="s">
        <v>2674</v>
      </c>
      <c r="C1283" s="69">
        <v>1137492</v>
      </c>
      <c r="D1283" s="13"/>
      <c r="E1283" s="13">
        <v>0.10169</v>
      </c>
      <c r="F1283" s="13">
        <v>8.5459999999999994E-2</v>
      </c>
      <c r="G1283" s="13">
        <v>8.5290000000000005E-2</v>
      </c>
      <c r="H1283" s="13">
        <v>8.7540000000000007E-2</v>
      </c>
      <c r="I1283" s="13">
        <v>6.6659999999999997E-2</v>
      </c>
      <c r="J1283" s="13">
        <v>6.6189999999999999E-2</v>
      </c>
      <c r="K1283" s="13">
        <v>7.5149999999999995E-2</v>
      </c>
      <c r="L1283" s="13">
        <v>8.0600000000000005E-2</v>
      </c>
      <c r="M1283" s="13">
        <v>8.8239999999999999E-2</v>
      </c>
      <c r="N1283" s="13">
        <v>9.1649999999999995E-2</v>
      </c>
      <c r="O1283" s="13">
        <v>0.12130000000000001</v>
      </c>
      <c r="P1283" s="13">
        <v>0.12806999999999999</v>
      </c>
    </row>
    <row r="1284" spans="1:16" x14ac:dyDescent="0.3">
      <c r="A1284" s="67" t="s">
        <v>2689</v>
      </c>
      <c r="B1284" s="67" t="s">
        <v>2690</v>
      </c>
      <c r="C1284" s="69">
        <v>1136356</v>
      </c>
      <c r="D1284" s="13">
        <v>2.2313900000000002</v>
      </c>
      <c r="E1284" s="13"/>
      <c r="F1284" s="13">
        <v>2.21183</v>
      </c>
      <c r="G1284" s="13">
        <v>2.1618900000000001</v>
      </c>
      <c r="H1284" s="13">
        <v>2.1767400000000001</v>
      </c>
      <c r="I1284" s="13">
        <v>1.95783</v>
      </c>
      <c r="J1284" s="13">
        <v>1.8807400000000001</v>
      </c>
      <c r="K1284" s="13"/>
      <c r="L1284" s="13"/>
      <c r="M1284" s="13">
        <v>2.3254000000000001</v>
      </c>
      <c r="N1284" s="13">
        <v>2.4285100000000002</v>
      </c>
      <c r="O1284" s="13">
        <v>2.6222599999999998</v>
      </c>
      <c r="P1284" s="13">
        <v>2.9138600000000001</v>
      </c>
    </row>
    <row r="1285" spans="1:16" x14ac:dyDescent="0.3">
      <c r="A1285" s="67" t="s">
        <v>2823</v>
      </c>
      <c r="B1285" s="67" t="s">
        <v>2824</v>
      </c>
      <c r="C1285" s="69">
        <v>1135475</v>
      </c>
      <c r="D1285" s="13">
        <v>0.10289</v>
      </c>
      <c r="E1285" s="13">
        <v>0.11215</v>
      </c>
      <c r="F1285" s="13">
        <v>9.9739999999999995E-2</v>
      </c>
      <c r="G1285" s="13">
        <v>0.10059999999999999</v>
      </c>
      <c r="H1285" s="13">
        <v>8.1409999999999996E-2</v>
      </c>
      <c r="I1285" s="13">
        <v>6.3E-2</v>
      </c>
      <c r="J1285" s="13">
        <v>6.4329999999999998E-2</v>
      </c>
      <c r="K1285" s="13">
        <v>7.4069999999999997E-2</v>
      </c>
      <c r="L1285" s="13">
        <v>7.6039999999999996E-2</v>
      </c>
      <c r="M1285" s="13">
        <v>8.6430000000000007E-2</v>
      </c>
      <c r="N1285" s="13">
        <v>9.2359999999999998E-2</v>
      </c>
      <c r="O1285" s="13">
        <v>9.8350000000000007E-2</v>
      </c>
      <c r="P1285" s="13">
        <v>0.16084999999999999</v>
      </c>
    </row>
    <row r="1286" spans="1:16" x14ac:dyDescent="0.3">
      <c r="A1286" s="67" t="s">
        <v>2683</v>
      </c>
      <c r="B1286" s="67" t="s">
        <v>2684</v>
      </c>
      <c r="C1286" s="69">
        <v>1132303</v>
      </c>
      <c r="D1286" s="13"/>
      <c r="E1286" s="13"/>
      <c r="F1286" s="13"/>
      <c r="G1286" s="13"/>
      <c r="H1286" s="13"/>
      <c r="I1286" s="13"/>
      <c r="J1286" s="13"/>
      <c r="K1286" s="13"/>
      <c r="L1286" s="13"/>
      <c r="M1286" s="13"/>
      <c r="N1286" s="13"/>
      <c r="O1286" s="13"/>
      <c r="P1286" s="13"/>
    </row>
    <row r="1287" spans="1:16" x14ac:dyDescent="0.3">
      <c r="A1287" s="67" t="s">
        <v>2607</v>
      </c>
      <c r="B1287" s="67" t="s">
        <v>2608</v>
      </c>
      <c r="C1287" s="69">
        <v>1131050</v>
      </c>
      <c r="D1287" s="13"/>
      <c r="E1287" s="13">
        <v>6.207E-2</v>
      </c>
      <c r="F1287" s="13">
        <v>5.6890000000000003E-2</v>
      </c>
      <c r="G1287" s="13">
        <v>5.5469999999999998E-2</v>
      </c>
      <c r="H1287" s="13">
        <v>5.8049999999999997E-2</v>
      </c>
      <c r="I1287" s="13">
        <v>4.6249999999999999E-2</v>
      </c>
      <c r="J1287" s="13">
        <v>4.5920000000000002E-2</v>
      </c>
      <c r="K1287" s="13">
        <v>5.0650000000000001E-2</v>
      </c>
      <c r="L1287" s="13">
        <v>5.4710000000000002E-2</v>
      </c>
      <c r="M1287" s="13">
        <v>6.1030000000000001E-2</v>
      </c>
      <c r="N1287" s="13">
        <v>6.2440000000000002E-2</v>
      </c>
      <c r="O1287" s="13">
        <v>6.9309999999999997E-2</v>
      </c>
      <c r="P1287" s="13">
        <v>9.078E-2</v>
      </c>
    </row>
    <row r="1288" spans="1:16" x14ac:dyDescent="0.3">
      <c r="A1288" s="67" t="s">
        <v>2767</v>
      </c>
      <c r="B1288" s="67" t="s">
        <v>2768</v>
      </c>
      <c r="C1288" s="69">
        <v>1125618</v>
      </c>
      <c r="D1288" s="13"/>
      <c r="E1288" s="13">
        <v>0.11348999999999999</v>
      </c>
      <c r="F1288" s="13">
        <v>0.10876</v>
      </c>
      <c r="G1288" s="13">
        <v>0.10904</v>
      </c>
      <c r="H1288" s="13">
        <v>0.10791000000000001</v>
      </c>
      <c r="I1288" s="13">
        <v>8.9889999999999998E-2</v>
      </c>
      <c r="J1288" s="13">
        <v>8.9039999999999994E-2</v>
      </c>
      <c r="K1288" s="13">
        <v>0.10037</v>
      </c>
      <c r="L1288" s="13">
        <v>0.10245</v>
      </c>
      <c r="M1288" s="13">
        <v>0.11409999999999999</v>
      </c>
      <c r="N1288" s="13">
        <v>0.12114999999999999</v>
      </c>
      <c r="O1288" s="13">
        <v>0.13597999999999999</v>
      </c>
      <c r="P1288" s="13">
        <v>0.16253000000000001</v>
      </c>
    </row>
    <row r="1289" spans="1:16" x14ac:dyDescent="0.3">
      <c r="A1289" s="67" t="s">
        <v>2793</v>
      </c>
      <c r="B1289" s="67" t="s">
        <v>2794</v>
      </c>
      <c r="C1289" s="69">
        <v>1125161</v>
      </c>
      <c r="D1289" s="13">
        <v>0.12728999999999999</v>
      </c>
      <c r="E1289" s="13">
        <v>0.13494</v>
      </c>
      <c r="F1289" s="13">
        <v>0.12254</v>
      </c>
      <c r="G1289" s="13">
        <v>0.12424</v>
      </c>
      <c r="H1289" s="13">
        <v>0.12439</v>
      </c>
      <c r="I1289" s="13">
        <v>0.10237</v>
      </c>
      <c r="J1289" s="13">
        <v>9.919E-2</v>
      </c>
      <c r="K1289" s="13">
        <v>0.11438</v>
      </c>
      <c r="L1289" s="13">
        <v>0.12</v>
      </c>
      <c r="M1289" s="13">
        <v>0.13353999999999999</v>
      </c>
      <c r="N1289" s="13">
        <v>0.13594999999999999</v>
      </c>
      <c r="O1289" s="13">
        <v>0.15292</v>
      </c>
      <c r="P1289" s="13">
        <v>0.17730000000000001</v>
      </c>
    </row>
    <row r="1290" spans="1:16" x14ac:dyDescent="0.3">
      <c r="A1290" s="67" t="s">
        <v>2695</v>
      </c>
      <c r="B1290" s="67" t="s">
        <v>2696</v>
      </c>
      <c r="C1290" s="69">
        <v>1118675</v>
      </c>
      <c r="D1290" s="13"/>
      <c r="E1290" s="13"/>
      <c r="F1290" s="13"/>
      <c r="G1290" s="13"/>
      <c r="H1290" s="13"/>
      <c r="I1290" s="13"/>
      <c r="J1290" s="13"/>
      <c r="K1290" s="13"/>
      <c r="L1290" s="13"/>
      <c r="M1290" s="13"/>
      <c r="N1290" s="13"/>
      <c r="O1290" s="13"/>
      <c r="P1290" s="13"/>
    </row>
    <row r="1291" spans="1:16" x14ac:dyDescent="0.3">
      <c r="A1291" s="67" t="s">
        <v>2731</v>
      </c>
      <c r="B1291" s="67" t="s">
        <v>2732</v>
      </c>
      <c r="C1291" s="69">
        <v>1118371</v>
      </c>
      <c r="D1291" s="13">
        <v>8.2530000000000006E-2</v>
      </c>
      <c r="E1291" s="13">
        <v>8.906E-2</v>
      </c>
      <c r="F1291" s="13">
        <v>8.1339999999999996E-2</v>
      </c>
      <c r="G1291" s="13">
        <v>8.004E-2</v>
      </c>
      <c r="H1291" s="13">
        <v>7.9719999999999999E-2</v>
      </c>
      <c r="I1291" s="13">
        <v>6.8029999999999993E-2</v>
      </c>
      <c r="J1291" s="13">
        <v>7.1999999999999995E-2</v>
      </c>
      <c r="K1291" s="13">
        <v>8.1790000000000002E-2</v>
      </c>
      <c r="L1291" s="13">
        <v>8.5379999999999998E-2</v>
      </c>
      <c r="M1291" s="13">
        <v>9.4719999999999999E-2</v>
      </c>
      <c r="N1291" s="13">
        <v>9.9360000000000004E-2</v>
      </c>
      <c r="O1291" s="13">
        <v>0.10668</v>
      </c>
      <c r="P1291" s="13">
        <v>0.12166</v>
      </c>
    </row>
    <row r="1292" spans="1:16" x14ac:dyDescent="0.3">
      <c r="A1292" s="67" t="s">
        <v>2693</v>
      </c>
      <c r="B1292" s="67" t="s">
        <v>2694</v>
      </c>
      <c r="C1292" s="69">
        <v>1117073</v>
      </c>
      <c r="D1292" s="13"/>
      <c r="E1292" s="13">
        <v>2.545E-2</v>
      </c>
      <c r="F1292" s="13">
        <v>2.1850000000000001E-2</v>
      </c>
      <c r="G1292" s="13">
        <v>2.1069999999999998E-2</v>
      </c>
      <c r="H1292" s="13">
        <v>2.0959999999999999E-2</v>
      </c>
      <c r="I1292" s="13">
        <v>1.685E-2</v>
      </c>
      <c r="J1292" s="13">
        <v>1.5859999999999999E-2</v>
      </c>
      <c r="K1292" s="13">
        <v>1.7860000000000001E-2</v>
      </c>
      <c r="L1292" s="13">
        <v>1.788E-2</v>
      </c>
      <c r="M1292" s="13">
        <v>1.9619999999999999E-2</v>
      </c>
      <c r="N1292" s="13">
        <v>2.069E-2</v>
      </c>
      <c r="O1292" s="13">
        <v>2.5610000000000001E-2</v>
      </c>
      <c r="P1292" s="13">
        <v>2.256E-2</v>
      </c>
    </row>
    <row r="1293" spans="1:16" x14ac:dyDescent="0.3">
      <c r="A1293" s="67" t="s">
        <v>5315</v>
      </c>
      <c r="B1293" s="67" t="s">
        <v>5316</v>
      </c>
      <c r="C1293" s="69">
        <v>1116015</v>
      </c>
      <c r="D1293" s="13"/>
      <c r="E1293" s="13"/>
      <c r="F1293" s="13"/>
      <c r="G1293" s="13">
        <v>0.2452</v>
      </c>
      <c r="H1293" s="13"/>
      <c r="I1293" s="13"/>
      <c r="J1293" s="13"/>
      <c r="K1293" s="13"/>
      <c r="L1293" s="13"/>
      <c r="M1293" s="13">
        <v>0.14777999999999999</v>
      </c>
      <c r="N1293" s="13"/>
      <c r="O1293" s="13"/>
      <c r="P1293" s="13"/>
    </row>
    <row r="1294" spans="1:16" x14ac:dyDescent="0.3">
      <c r="A1294" s="67" t="s">
        <v>4861</v>
      </c>
      <c r="B1294" s="67" t="s">
        <v>4862</v>
      </c>
      <c r="C1294" s="69">
        <v>1113228</v>
      </c>
      <c r="D1294" s="13"/>
      <c r="E1294" s="13"/>
      <c r="F1294" s="13"/>
      <c r="G1294" s="13">
        <v>9.529E-2</v>
      </c>
      <c r="H1294" s="13"/>
      <c r="I1294" s="13"/>
      <c r="J1294" s="13">
        <v>0.10542</v>
      </c>
      <c r="K1294" s="13"/>
      <c r="L1294" s="13"/>
      <c r="M1294" s="13">
        <v>8.1750000000000003E-2</v>
      </c>
      <c r="N1294" s="13"/>
      <c r="O1294" s="13"/>
      <c r="P1294" s="13"/>
    </row>
    <row r="1295" spans="1:16" x14ac:dyDescent="0.3">
      <c r="A1295" s="67" t="s">
        <v>4866</v>
      </c>
      <c r="B1295" s="67" t="s">
        <v>2764</v>
      </c>
      <c r="C1295" s="69">
        <v>1110865</v>
      </c>
      <c r="D1295" s="13">
        <v>0.79662999999999995</v>
      </c>
      <c r="E1295" s="13"/>
      <c r="F1295" s="13"/>
      <c r="G1295" s="13">
        <v>0.80725000000000002</v>
      </c>
      <c r="H1295" s="13"/>
      <c r="I1295" s="13"/>
      <c r="J1295" s="13">
        <v>0.68025000000000002</v>
      </c>
      <c r="K1295" s="13"/>
      <c r="L1295" s="13"/>
      <c r="M1295" s="13">
        <v>0.86246999999999996</v>
      </c>
      <c r="N1295" s="13"/>
      <c r="O1295" s="13"/>
      <c r="P1295" s="13">
        <v>1.08345</v>
      </c>
    </row>
    <row r="1296" spans="1:16" x14ac:dyDescent="0.3">
      <c r="A1296" s="67" t="s">
        <v>2762</v>
      </c>
      <c r="B1296" s="67" t="s">
        <v>2763</v>
      </c>
      <c r="C1296" s="69">
        <v>1110865</v>
      </c>
      <c r="D1296" s="13">
        <v>0.77227999999999997</v>
      </c>
      <c r="E1296" s="13"/>
      <c r="F1296" s="13"/>
      <c r="G1296" s="13">
        <v>0.79152999999999996</v>
      </c>
      <c r="H1296" s="13"/>
      <c r="I1296" s="13"/>
      <c r="J1296" s="13">
        <v>0.66398999999999997</v>
      </c>
      <c r="K1296" s="13"/>
      <c r="L1296" s="13"/>
      <c r="M1296" s="13">
        <v>0.84301999999999999</v>
      </c>
      <c r="N1296" s="13"/>
      <c r="O1296" s="13"/>
      <c r="P1296" s="13">
        <v>1.04382</v>
      </c>
    </row>
    <row r="1297" spans="1:16" x14ac:dyDescent="0.3">
      <c r="A1297" s="67" t="s">
        <v>5317</v>
      </c>
      <c r="B1297" s="67" t="s">
        <v>4875</v>
      </c>
      <c r="C1297" s="69">
        <v>1110750</v>
      </c>
      <c r="D1297" s="13">
        <v>2.3185799999999999</v>
      </c>
      <c r="E1297" s="13">
        <v>2.4840399999999998</v>
      </c>
      <c r="F1297" s="13">
        <v>2.4281999999999999</v>
      </c>
      <c r="G1297" s="13">
        <v>2.3263400000000001</v>
      </c>
      <c r="H1297" s="13">
        <v>2.4531999999999998</v>
      </c>
      <c r="I1297" s="13">
        <v>2.0457200000000002</v>
      </c>
      <c r="J1297" s="13">
        <v>2.0911200000000001</v>
      </c>
      <c r="K1297" s="13">
        <v>2.2797100000000001</v>
      </c>
      <c r="L1297" s="13">
        <v>2.4494699999999998</v>
      </c>
      <c r="M1297" s="13">
        <v>2.5352100000000002</v>
      </c>
      <c r="N1297" s="13">
        <v>2.4190800000000001</v>
      </c>
      <c r="O1297" s="13"/>
      <c r="P1297" s="13"/>
    </row>
    <row r="1298" spans="1:16" x14ac:dyDescent="0.3">
      <c r="A1298" s="67" t="s">
        <v>2765</v>
      </c>
      <c r="B1298" s="67" t="s">
        <v>2766</v>
      </c>
      <c r="C1298" s="69">
        <v>1099558</v>
      </c>
      <c r="D1298" s="13">
        <v>1.3857699999999999</v>
      </c>
      <c r="E1298" s="13">
        <v>1.39059</v>
      </c>
      <c r="F1298" s="13">
        <v>1.30271</v>
      </c>
      <c r="G1298" s="13">
        <v>1.2623599999999999</v>
      </c>
      <c r="H1298" s="13">
        <v>1.2553700000000001</v>
      </c>
      <c r="I1298" s="13">
        <v>1.1375999999999999</v>
      </c>
      <c r="J1298" s="13">
        <v>1.09565</v>
      </c>
      <c r="K1298" s="13">
        <v>1.1997199999999999</v>
      </c>
      <c r="L1298" s="13">
        <v>1.2562800000000001</v>
      </c>
      <c r="M1298" s="13">
        <v>1.3555200000000001</v>
      </c>
      <c r="N1298" s="13">
        <v>1.42561</v>
      </c>
      <c r="O1298" s="13">
        <v>1.81366</v>
      </c>
      <c r="P1298" s="13">
        <v>1.96637</v>
      </c>
    </row>
    <row r="1299" spans="1:16" x14ac:dyDescent="0.3">
      <c r="A1299" s="67" t="s">
        <v>2707</v>
      </c>
      <c r="B1299" s="67" t="s">
        <v>2708</v>
      </c>
      <c r="C1299" s="69">
        <v>1099107</v>
      </c>
      <c r="D1299" s="13"/>
      <c r="E1299" s="13"/>
      <c r="F1299" s="13"/>
      <c r="G1299" s="13">
        <v>0.39848</v>
      </c>
      <c r="H1299" s="13"/>
      <c r="I1299" s="13"/>
      <c r="J1299" s="13">
        <v>0.32085999999999998</v>
      </c>
      <c r="K1299" s="13"/>
      <c r="L1299" s="13"/>
      <c r="M1299" s="13">
        <v>0.41814000000000001</v>
      </c>
      <c r="N1299" s="13"/>
      <c r="O1299" s="13"/>
      <c r="P1299" s="13">
        <v>0.53512999999999999</v>
      </c>
    </row>
    <row r="1300" spans="1:16" x14ac:dyDescent="0.3">
      <c r="A1300" s="67" t="s">
        <v>2450</v>
      </c>
      <c r="B1300" s="67" t="s">
        <v>2451</v>
      </c>
      <c r="C1300" s="69">
        <v>1094910</v>
      </c>
      <c r="D1300" s="13"/>
      <c r="E1300" s="13">
        <v>0.64237999999999995</v>
      </c>
      <c r="F1300" s="13">
        <v>0.58567999999999998</v>
      </c>
      <c r="G1300" s="13">
        <v>0.55974999999999997</v>
      </c>
      <c r="H1300" s="13">
        <v>0.55357000000000001</v>
      </c>
      <c r="I1300" s="13">
        <v>0.48402000000000001</v>
      </c>
      <c r="J1300" s="13">
        <v>0.46507999999999999</v>
      </c>
      <c r="K1300" s="13">
        <v>0.52236000000000005</v>
      </c>
      <c r="L1300" s="13">
        <v>0.54101999999999995</v>
      </c>
      <c r="M1300" s="13">
        <v>0.58838999999999997</v>
      </c>
      <c r="N1300" s="13"/>
      <c r="O1300" s="13"/>
      <c r="P1300" s="13">
        <v>0.77658000000000005</v>
      </c>
    </row>
    <row r="1301" spans="1:16" x14ac:dyDescent="0.3">
      <c r="A1301" s="67" t="s">
        <v>2566</v>
      </c>
      <c r="B1301" s="67" t="s">
        <v>2567</v>
      </c>
      <c r="C1301" s="69">
        <v>1091771</v>
      </c>
      <c r="D1301" s="13"/>
      <c r="E1301" s="13">
        <v>1.1931</v>
      </c>
      <c r="F1301" s="13">
        <v>1.07698</v>
      </c>
      <c r="G1301" s="13">
        <v>1.0270699999999999</v>
      </c>
      <c r="H1301" s="13">
        <v>1.2789900000000001</v>
      </c>
      <c r="I1301" s="13">
        <v>0.97948000000000002</v>
      </c>
      <c r="J1301" s="13">
        <v>0.98638000000000003</v>
      </c>
      <c r="K1301" s="13">
        <v>1.08968</v>
      </c>
      <c r="L1301" s="13">
        <v>1.1530499999999999</v>
      </c>
      <c r="M1301" s="13">
        <v>1.65903</v>
      </c>
      <c r="N1301" s="13">
        <v>1.67652</v>
      </c>
      <c r="O1301" s="13">
        <v>1.5629</v>
      </c>
      <c r="P1301" s="13">
        <v>1.62331</v>
      </c>
    </row>
    <row r="1302" spans="1:16" x14ac:dyDescent="0.3">
      <c r="A1302" s="67" t="s">
        <v>2715</v>
      </c>
      <c r="B1302" s="67" t="s">
        <v>2716</v>
      </c>
      <c r="C1302" s="69">
        <v>1090303</v>
      </c>
      <c r="D1302" s="13"/>
      <c r="E1302" s="13"/>
      <c r="F1302" s="13">
        <v>0.13134000000000001</v>
      </c>
      <c r="G1302" s="13">
        <v>0.12569</v>
      </c>
      <c r="H1302" s="13">
        <v>0.12590000000000001</v>
      </c>
      <c r="I1302" s="13">
        <v>0.10531</v>
      </c>
      <c r="J1302" s="13">
        <v>0.10331</v>
      </c>
      <c r="K1302" s="13">
        <v>0.11617</v>
      </c>
      <c r="L1302" s="13">
        <v>0.12093</v>
      </c>
      <c r="M1302" s="13">
        <v>0.13766999999999999</v>
      </c>
      <c r="N1302" s="13">
        <v>0.12795999999999999</v>
      </c>
      <c r="O1302" s="13">
        <v>0.16169</v>
      </c>
      <c r="P1302" s="13">
        <v>0.18656</v>
      </c>
    </row>
    <row r="1303" spans="1:16" x14ac:dyDescent="0.3">
      <c r="A1303" s="67" t="s">
        <v>2568</v>
      </c>
      <c r="B1303" s="67" t="s">
        <v>2569</v>
      </c>
      <c r="C1303" s="69">
        <v>1086831</v>
      </c>
      <c r="D1303" s="13"/>
      <c r="E1303" s="13"/>
      <c r="F1303" s="13"/>
      <c r="G1303" s="13">
        <v>1.8537399999999999</v>
      </c>
      <c r="H1303" s="13">
        <v>1.9151899999999999</v>
      </c>
      <c r="I1303" s="13">
        <v>1.6725099999999999</v>
      </c>
      <c r="J1303" s="13">
        <v>1.7805800000000001</v>
      </c>
      <c r="K1303" s="13">
        <v>1.87737</v>
      </c>
      <c r="L1303" s="13">
        <v>1.76034</v>
      </c>
      <c r="M1303" s="13">
        <v>1.94689</v>
      </c>
      <c r="N1303" s="13">
        <v>1.9757</v>
      </c>
      <c r="O1303" s="13">
        <v>2.2231299999999998</v>
      </c>
      <c r="P1303" s="13">
        <v>2.38923</v>
      </c>
    </row>
    <row r="1304" spans="1:16" x14ac:dyDescent="0.3">
      <c r="A1304" s="67" t="s">
        <v>2775</v>
      </c>
      <c r="B1304" s="67" t="s">
        <v>2776</v>
      </c>
      <c r="C1304" s="69">
        <v>1078425</v>
      </c>
      <c r="D1304" s="13">
        <v>0.56996000000000002</v>
      </c>
      <c r="E1304" s="13">
        <v>0.61167000000000005</v>
      </c>
      <c r="F1304" s="13">
        <v>0.56498999999999999</v>
      </c>
      <c r="G1304" s="13">
        <v>0.54913000000000001</v>
      </c>
      <c r="H1304" s="13">
        <v>0.56074000000000002</v>
      </c>
      <c r="I1304" s="13">
        <v>0.47946</v>
      </c>
      <c r="J1304" s="13">
        <v>0.45828999999999998</v>
      </c>
      <c r="K1304" s="13">
        <v>0.51073000000000002</v>
      </c>
      <c r="L1304" s="13">
        <v>0.54203000000000001</v>
      </c>
      <c r="M1304" s="13">
        <v>0.59926000000000001</v>
      </c>
      <c r="N1304" s="13">
        <v>0.62229999999999996</v>
      </c>
      <c r="O1304" s="13">
        <v>0.70372000000000001</v>
      </c>
      <c r="P1304" s="13">
        <v>0.78076000000000001</v>
      </c>
    </row>
    <row r="1305" spans="1:16" x14ac:dyDescent="0.3">
      <c r="A1305" s="67" t="s">
        <v>5318</v>
      </c>
      <c r="B1305" s="67" t="s">
        <v>5319</v>
      </c>
      <c r="C1305" s="69">
        <v>1075194</v>
      </c>
      <c r="D1305" s="13"/>
      <c r="E1305" s="13"/>
      <c r="F1305" s="13"/>
      <c r="G1305" s="13">
        <v>0.71892999999999996</v>
      </c>
      <c r="H1305" s="13"/>
      <c r="I1305" s="13"/>
      <c r="J1305" s="13"/>
      <c r="K1305" s="13"/>
      <c r="L1305" s="13"/>
      <c r="M1305" s="13"/>
      <c r="N1305" s="13"/>
      <c r="O1305" s="13"/>
      <c r="P1305" s="13"/>
    </row>
    <row r="1306" spans="1:16" x14ac:dyDescent="0.3">
      <c r="A1306" s="67" t="s">
        <v>2789</v>
      </c>
      <c r="B1306" s="67" t="s">
        <v>2790</v>
      </c>
      <c r="C1306" s="69">
        <v>1074723</v>
      </c>
      <c r="D1306" s="13"/>
      <c r="E1306" s="13"/>
      <c r="F1306" s="13">
        <v>0.12998999999999999</v>
      </c>
      <c r="G1306" s="13">
        <v>0.12265</v>
      </c>
      <c r="H1306" s="13">
        <v>0.12709000000000001</v>
      </c>
      <c r="I1306" s="13">
        <v>9.7699999999999995E-2</v>
      </c>
      <c r="J1306" s="13">
        <v>9.6939999999999998E-2</v>
      </c>
      <c r="K1306" s="13">
        <v>0.10940999999999999</v>
      </c>
      <c r="L1306" s="13">
        <v>0.12085</v>
      </c>
      <c r="M1306" s="13">
        <v>0.13406000000000001</v>
      </c>
      <c r="N1306" s="13">
        <v>0.13549</v>
      </c>
      <c r="O1306" s="13">
        <v>0.15021999999999999</v>
      </c>
      <c r="P1306" s="13">
        <v>0.17297999999999999</v>
      </c>
    </row>
    <row r="1307" spans="1:16" x14ac:dyDescent="0.3">
      <c r="A1307" s="67" t="s">
        <v>2560</v>
      </c>
      <c r="B1307" s="67" t="s">
        <v>2561</v>
      </c>
      <c r="C1307" s="69">
        <v>1074369</v>
      </c>
      <c r="D1307" s="13"/>
      <c r="E1307" s="13">
        <v>8.8609999999999994E-2</v>
      </c>
      <c r="F1307" s="13">
        <v>7.6490000000000002E-2</v>
      </c>
      <c r="G1307" s="13">
        <v>8.2530000000000006E-2</v>
      </c>
      <c r="H1307" s="13">
        <v>8.0420000000000005E-2</v>
      </c>
      <c r="I1307" s="13">
        <v>6.5460000000000004E-2</v>
      </c>
      <c r="J1307" s="13">
        <v>6.4689999999999998E-2</v>
      </c>
      <c r="K1307" s="13">
        <v>7.2849999999999998E-2</v>
      </c>
      <c r="L1307" s="13">
        <v>7.9850000000000004E-2</v>
      </c>
      <c r="M1307" s="13">
        <v>8.6499999999999994E-2</v>
      </c>
      <c r="N1307" s="13">
        <v>8.974E-2</v>
      </c>
      <c r="O1307" s="13">
        <v>0.1138</v>
      </c>
      <c r="P1307" s="13">
        <v>0.11162</v>
      </c>
    </row>
    <row r="1308" spans="1:16" x14ac:dyDescent="0.3">
      <c r="A1308" s="67" t="s">
        <v>5320</v>
      </c>
      <c r="B1308" s="67" t="s">
        <v>5321</v>
      </c>
      <c r="C1308" s="69">
        <v>1073237</v>
      </c>
      <c r="D1308" s="13"/>
      <c r="E1308" s="13">
        <v>2.06264</v>
      </c>
      <c r="F1308" s="13"/>
      <c r="G1308" s="13"/>
      <c r="H1308" s="13"/>
      <c r="I1308" s="13"/>
      <c r="J1308" s="13"/>
      <c r="K1308" s="13">
        <v>1.18451</v>
      </c>
      <c r="L1308" s="13">
        <v>1.4026700000000001</v>
      </c>
      <c r="M1308" s="13">
        <v>1.57287</v>
      </c>
      <c r="N1308" s="13">
        <v>1.66354</v>
      </c>
      <c r="O1308" s="13">
        <v>1.76318</v>
      </c>
      <c r="P1308" s="13">
        <v>2.25264</v>
      </c>
    </row>
    <row r="1309" spans="1:16" x14ac:dyDescent="0.3">
      <c r="A1309" s="67" t="s">
        <v>2655</v>
      </c>
      <c r="B1309" s="67" t="s">
        <v>2656</v>
      </c>
      <c r="C1309" s="69">
        <v>1067538</v>
      </c>
      <c r="D1309" s="13"/>
      <c r="E1309" s="13"/>
      <c r="F1309" s="13"/>
      <c r="G1309" s="13"/>
      <c r="H1309" s="13"/>
      <c r="I1309" s="13"/>
      <c r="J1309" s="13"/>
      <c r="K1309" s="13"/>
      <c r="L1309" s="13"/>
      <c r="M1309" s="13">
        <v>1.09901</v>
      </c>
      <c r="N1309" s="13"/>
      <c r="O1309" s="13"/>
      <c r="P1309" s="13">
        <v>1.52183</v>
      </c>
    </row>
    <row r="1310" spans="1:16" x14ac:dyDescent="0.3">
      <c r="A1310" s="67" t="s">
        <v>2464</v>
      </c>
      <c r="B1310" s="67" t="s">
        <v>2465</v>
      </c>
      <c r="C1310" s="69">
        <v>1066750</v>
      </c>
      <c r="D1310" s="13"/>
      <c r="E1310" s="13"/>
      <c r="F1310" s="13"/>
      <c r="G1310" s="13">
        <v>0.41943999999999998</v>
      </c>
      <c r="H1310" s="13">
        <v>0.43024000000000001</v>
      </c>
      <c r="I1310" s="13">
        <v>0.40640999999999999</v>
      </c>
      <c r="J1310" s="13">
        <v>0.41106999999999999</v>
      </c>
      <c r="K1310" s="13">
        <v>0.52578999999999998</v>
      </c>
      <c r="L1310" s="13">
        <v>0.59663999999999995</v>
      </c>
      <c r="M1310" s="13">
        <v>0.60446999999999995</v>
      </c>
      <c r="N1310" s="13">
        <v>0.61895999999999995</v>
      </c>
      <c r="O1310" s="13">
        <v>0.68908999999999998</v>
      </c>
      <c r="P1310" s="13">
        <v>0.77825</v>
      </c>
    </row>
    <row r="1311" spans="1:16" x14ac:dyDescent="0.3">
      <c r="A1311" s="67" t="s">
        <v>2748</v>
      </c>
      <c r="B1311" s="67" t="s">
        <v>2749</v>
      </c>
      <c r="C1311" s="69">
        <v>1065944</v>
      </c>
      <c r="D1311" s="13">
        <v>0.27989000000000003</v>
      </c>
      <c r="E1311" s="13">
        <v>0.28293000000000001</v>
      </c>
      <c r="F1311" s="13">
        <v>0.18858</v>
      </c>
      <c r="G1311" s="13">
        <v>0.25735000000000002</v>
      </c>
      <c r="H1311" s="13">
        <v>0.36220999999999998</v>
      </c>
      <c r="I1311" s="13">
        <v>0.21535000000000001</v>
      </c>
      <c r="J1311" s="13">
        <v>0.21362999999999999</v>
      </c>
      <c r="K1311" s="13">
        <v>0.29747000000000001</v>
      </c>
      <c r="L1311" s="13">
        <v>0.33579999999999999</v>
      </c>
      <c r="M1311" s="13">
        <v>0.45740999999999998</v>
      </c>
      <c r="N1311" s="13">
        <v>0.33250000000000002</v>
      </c>
      <c r="O1311" s="13">
        <v>0.30497000000000002</v>
      </c>
      <c r="P1311" s="13">
        <v>0.28321000000000002</v>
      </c>
    </row>
    <row r="1312" spans="1:16" x14ac:dyDescent="0.3">
      <c r="A1312" s="67" t="s">
        <v>3126</v>
      </c>
      <c r="B1312" s="67" t="s">
        <v>3127</v>
      </c>
      <c r="C1312" s="69">
        <v>1062353</v>
      </c>
      <c r="D1312" s="13">
        <v>0.14305999999999999</v>
      </c>
      <c r="E1312" s="13">
        <v>0.15625</v>
      </c>
      <c r="F1312" s="13">
        <v>0.14424000000000001</v>
      </c>
      <c r="G1312" s="13">
        <v>0.14097999999999999</v>
      </c>
      <c r="H1312" s="13">
        <v>0.1449</v>
      </c>
      <c r="I1312" s="13">
        <v>0.11978</v>
      </c>
      <c r="J1312" s="13"/>
      <c r="K1312" s="13"/>
      <c r="L1312" s="13"/>
      <c r="M1312" s="13"/>
      <c r="N1312" s="13"/>
      <c r="O1312" s="13"/>
      <c r="P1312" s="13"/>
    </row>
    <row r="1313" spans="1:16" x14ac:dyDescent="0.3">
      <c r="A1313" s="67" t="s">
        <v>2842</v>
      </c>
      <c r="B1313" s="67" t="s">
        <v>2843</v>
      </c>
      <c r="C1313" s="69">
        <v>1062244</v>
      </c>
      <c r="D1313" s="13"/>
      <c r="E1313" s="13">
        <v>4.07E-2</v>
      </c>
      <c r="F1313" s="13">
        <v>3.7659999999999999E-2</v>
      </c>
      <c r="G1313" s="13">
        <v>3.6979999999999999E-2</v>
      </c>
      <c r="H1313" s="13">
        <v>3.6360000000000003E-2</v>
      </c>
      <c r="I1313" s="13">
        <v>3.022E-2</v>
      </c>
      <c r="J1313" s="13">
        <v>3.0620000000000001E-2</v>
      </c>
      <c r="K1313" s="13">
        <v>3.5700000000000003E-2</v>
      </c>
      <c r="L1313" s="13">
        <v>3.7010000000000001E-2</v>
      </c>
      <c r="M1313" s="13">
        <v>4.2209999999999998E-2</v>
      </c>
      <c r="N1313" s="13">
        <v>4.3749999999999997E-2</v>
      </c>
      <c r="O1313" s="13">
        <v>4.7919999999999997E-2</v>
      </c>
      <c r="P1313" s="13">
        <v>5.4539999999999998E-2</v>
      </c>
    </row>
    <row r="1314" spans="1:16" x14ac:dyDescent="0.3">
      <c r="A1314" s="67" t="s">
        <v>4867</v>
      </c>
      <c r="B1314" s="67" t="s">
        <v>4868</v>
      </c>
      <c r="C1314" s="69">
        <v>1051566</v>
      </c>
      <c r="D1314" s="13">
        <v>8.0350000000000005E-2</v>
      </c>
      <c r="E1314" s="13">
        <v>8.6849999999999997E-2</v>
      </c>
      <c r="F1314" s="13">
        <v>8.0269999999999994E-2</v>
      </c>
      <c r="G1314" s="13">
        <v>6.9409999999999999E-2</v>
      </c>
      <c r="H1314" s="13">
        <v>7.9699999999999993E-2</v>
      </c>
      <c r="I1314" s="13">
        <v>6.4549999999999996E-2</v>
      </c>
      <c r="J1314" s="13">
        <v>6.2820000000000001E-2</v>
      </c>
      <c r="K1314" s="13">
        <v>7.0680000000000007E-2</v>
      </c>
      <c r="L1314" s="13">
        <v>6.7129999999999995E-2</v>
      </c>
      <c r="M1314" s="13">
        <v>7.4840000000000004E-2</v>
      </c>
      <c r="N1314" s="13">
        <v>6.9570000000000007E-2</v>
      </c>
      <c r="O1314" s="13"/>
      <c r="P1314" s="13"/>
    </row>
    <row r="1315" spans="1:16" x14ac:dyDescent="0.3">
      <c r="A1315" s="67" t="s">
        <v>2699</v>
      </c>
      <c r="B1315" s="67" t="s">
        <v>2700</v>
      </c>
      <c r="C1315" s="69">
        <v>1051150</v>
      </c>
      <c r="D1315" s="13">
        <v>0.64332</v>
      </c>
      <c r="E1315" s="13">
        <v>0.71382999999999996</v>
      </c>
      <c r="F1315" s="13">
        <v>0.65466999999999997</v>
      </c>
      <c r="G1315" s="13">
        <v>0.68035000000000001</v>
      </c>
      <c r="H1315" s="13">
        <v>0.68752999999999997</v>
      </c>
      <c r="I1315" s="13">
        <v>0.58091000000000004</v>
      </c>
      <c r="J1315" s="13">
        <v>0.54945999999999995</v>
      </c>
      <c r="K1315" s="13"/>
      <c r="L1315" s="13">
        <v>0.64</v>
      </c>
      <c r="M1315" s="13">
        <v>0.70340999999999998</v>
      </c>
      <c r="N1315" s="13">
        <v>0.70870999999999995</v>
      </c>
      <c r="O1315" s="13">
        <v>0.77097000000000004</v>
      </c>
      <c r="P1315" s="13">
        <v>0.85519999999999996</v>
      </c>
    </row>
    <row r="1316" spans="1:16" x14ac:dyDescent="0.3">
      <c r="A1316" s="67" t="s">
        <v>2723</v>
      </c>
      <c r="B1316" s="67" t="s">
        <v>2724</v>
      </c>
      <c r="C1316" s="69">
        <v>1048270</v>
      </c>
      <c r="D1316" s="13"/>
      <c r="E1316" s="13"/>
      <c r="F1316" s="13"/>
      <c r="G1316" s="13"/>
      <c r="H1316" s="13"/>
      <c r="I1316" s="13"/>
      <c r="J1316" s="13"/>
      <c r="K1316" s="13"/>
      <c r="L1316" s="13"/>
      <c r="M1316" s="13"/>
      <c r="N1316" s="13"/>
      <c r="O1316" s="13"/>
      <c r="P1316" s="13"/>
    </row>
    <row r="1317" spans="1:16" x14ac:dyDescent="0.3">
      <c r="A1317" s="67" t="s">
        <v>2307</v>
      </c>
      <c r="B1317" s="67" t="s">
        <v>2308</v>
      </c>
      <c r="C1317" s="69">
        <v>1047435</v>
      </c>
      <c r="D1317" s="13">
        <v>2.38348</v>
      </c>
      <c r="E1317" s="13">
        <v>2.6090900000000001</v>
      </c>
      <c r="F1317" s="13">
        <v>2.4028399999999999</v>
      </c>
      <c r="G1317" s="13">
        <v>2.2817500000000002</v>
      </c>
      <c r="H1317" s="13">
        <v>2.42591</v>
      </c>
      <c r="I1317" s="13"/>
      <c r="J1317" s="13"/>
      <c r="K1317" s="13">
        <v>1.98136</v>
      </c>
      <c r="L1317" s="13">
        <v>2.0788500000000001</v>
      </c>
      <c r="M1317" s="13">
        <v>2.2689599999999999</v>
      </c>
      <c r="N1317" s="13">
        <v>2.2631899999999998</v>
      </c>
      <c r="O1317" s="13">
        <v>2.4923099999999998</v>
      </c>
      <c r="P1317" s="13">
        <v>2.7478099999999999</v>
      </c>
    </row>
    <row r="1318" spans="1:16" x14ac:dyDescent="0.3">
      <c r="A1318" s="67" t="s">
        <v>2605</v>
      </c>
      <c r="B1318" s="67" t="s">
        <v>2606</v>
      </c>
      <c r="C1318" s="69">
        <v>1044887</v>
      </c>
      <c r="D1318" s="13"/>
      <c r="E1318" s="13"/>
      <c r="F1318" s="13"/>
      <c r="G1318" s="13">
        <v>3.33988</v>
      </c>
      <c r="H1318" s="13">
        <v>3.3550200000000001</v>
      </c>
      <c r="I1318" s="13">
        <v>2.8555100000000002</v>
      </c>
      <c r="J1318" s="13">
        <v>2.66472</v>
      </c>
      <c r="K1318" s="13"/>
      <c r="L1318" s="13"/>
      <c r="M1318" s="13">
        <v>3.2294100000000001</v>
      </c>
      <c r="N1318" s="13">
        <v>3.4146299999999998</v>
      </c>
      <c r="O1318" s="13">
        <v>3.76701</v>
      </c>
      <c r="P1318" s="13">
        <v>4.2413600000000002</v>
      </c>
    </row>
    <row r="1319" spans="1:16" x14ac:dyDescent="0.3">
      <c r="A1319" s="67" t="s">
        <v>2727</v>
      </c>
      <c r="B1319" s="67" t="s">
        <v>2728</v>
      </c>
      <c r="C1319" s="69">
        <v>1040247</v>
      </c>
      <c r="D1319" s="13"/>
      <c r="E1319" s="13"/>
      <c r="F1319" s="13"/>
      <c r="G1319" s="13"/>
      <c r="H1319" s="13"/>
      <c r="I1319" s="13"/>
      <c r="J1319" s="13"/>
      <c r="K1319" s="13"/>
      <c r="L1319" s="13"/>
      <c r="M1319" s="13"/>
      <c r="N1319" s="13"/>
      <c r="O1319" s="13"/>
      <c r="P1319" s="13"/>
    </row>
    <row r="1320" spans="1:16" x14ac:dyDescent="0.3">
      <c r="A1320" s="67" t="s">
        <v>2908</v>
      </c>
      <c r="B1320" s="67" t="s">
        <v>2909</v>
      </c>
      <c r="C1320" s="69">
        <v>1035185</v>
      </c>
      <c r="D1320" s="13">
        <v>0.91637999999999997</v>
      </c>
      <c r="E1320" s="13"/>
      <c r="F1320" s="13"/>
      <c r="G1320" s="13">
        <v>0.68262</v>
      </c>
      <c r="H1320" s="13"/>
      <c r="I1320" s="13"/>
      <c r="J1320" s="13">
        <v>0.55008000000000001</v>
      </c>
      <c r="K1320" s="13"/>
      <c r="L1320" s="13"/>
      <c r="M1320" s="13">
        <v>0.73338999999999999</v>
      </c>
      <c r="N1320" s="13"/>
      <c r="O1320" s="13"/>
      <c r="P1320" s="13">
        <v>0.94857000000000002</v>
      </c>
    </row>
    <row r="1321" spans="1:16" x14ac:dyDescent="0.3">
      <c r="A1321" s="67" t="s">
        <v>3417</v>
      </c>
      <c r="B1321" s="67" t="s">
        <v>3418</v>
      </c>
      <c r="C1321" s="69">
        <v>1033956</v>
      </c>
      <c r="D1321" s="13">
        <v>2.7639900000000002</v>
      </c>
      <c r="E1321" s="13">
        <v>2.9857999999999998</v>
      </c>
      <c r="F1321" s="13">
        <v>2.7629800000000002</v>
      </c>
      <c r="G1321" s="13">
        <v>2.71245</v>
      </c>
      <c r="H1321" s="13">
        <v>2.74315</v>
      </c>
      <c r="I1321" s="13">
        <v>2.4179300000000001</v>
      </c>
      <c r="J1321" s="13">
        <v>2.3315399999999999</v>
      </c>
      <c r="K1321" s="13">
        <v>2.59849</v>
      </c>
      <c r="L1321" s="13">
        <v>2.6714799999999999</v>
      </c>
      <c r="M1321" s="13">
        <v>2.8920599999999999</v>
      </c>
      <c r="N1321" s="13">
        <v>2.9887000000000001</v>
      </c>
      <c r="O1321" s="13">
        <v>3.2456100000000001</v>
      </c>
      <c r="P1321" s="13">
        <v>3.57152</v>
      </c>
    </row>
    <row r="1322" spans="1:16" x14ac:dyDescent="0.3">
      <c r="A1322" s="67" t="s">
        <v>3074</v>
      </c>
      <c r="B1322" s="67" t="s">
        <v>3075</v>
      </c>
      <c r="C1322" s="69">
        <v>1028987</v>
      </c>
      <c r="D1322" s="13"/>
      <c r="E1322" s="13">
        <v>0.10716000000000001</v>
      </c>
      <c r="F1322" s="13">
        <v>7.9649999999999999E-2</v>
      </c>
      <c r="G1322" s="13">
        <v>6.2149999999999997E-2</v>
      </c>
      <c r="H1322" s="13">
        <v>7.9030000000000003E-2</v>
      </c>
      <c r="I1322" s="13">
        <v>5.3600000000000002E-2</v>
      </c>
      <c r="J1322" s="13">
        <v>5.0909999999999997E-2</v>
      </c>
      <c r="K1322" s="13">
        <v>6.2950000000000006E-2</v>
      </c>
      <c r="L1322" s="13">
        <v>4.7019999999999999E-2</v>
      </c>
      <c r="M1322" s="13">
        <v>5.2350000000000001E-2</v>
      </c>
      <c r="N1322" s="13">
        <v>7.1190000000000003E-2</v>
      </c>
      <c r="O1322" s="13">
        <v>8.8770000000000002E-2</v>
      </c>
      <c r="P1322" s="13">
        <v>0.11143</v>
      </c>
    </row>
    <row r="1323" spans="1:16" x14ac:dyDescent="0.3">
      <c r="A1323" s="67" t="s">
        <v>5322</v>
      </c>
      <c r="B1323" s="67" t="s">
        <v>5323</v>
      </c>
      <c r="C1323" s="69">
        <v>1021942</v>
      </c>
      <c r="D1323" s="13">
        <v>1.9899100000000001</v>
      </c>
      <c r="E1323" s="13">
        <v>2.3169900000000001</v>
      </c>
      <c r="F1323" s="13"/>
      <c r="G1323" s="13"/>
      <c r="H1323" s="13"/>
      <c r="I1323" s="13"/>
      <c r="J1323" s="13"/>
      <c r="K1323" s="13"/>
      <c r="L1323" s="13"/>
      <c r="M1323" s="13"/>
      <c r="N1323" s="13"/>
      <c r="O1323" s="13"/>
      <c r="P1323" s="13"/>
    </row>
    <row r="1324" spans="1:16" x14ac:dyDescent="0.3">
      <c r="A1324" s="67" t="s">
        <v>2735</v>
      </c>
      <c r="B1324" s="67" t="s">
        <v>2736</v>
      </c>
      <c r="C1324" s="69">
        <v>1021204</v>
      </c>
      <c r="D1324" s="13"/>
      <c r="E1324" s="13"/>
      <c r="F1324" s="13"/>
      <c r="G1324" s="13"/>
      <c r="H1324" s="13"/>
      <c r="I1324" s="13"/>
      <c r="J1324" s="13"/>
      <c r="K1324" s="13"/>
      <c r="L1324" s="13"/>
      <c r="M1324" s="13"/>
      <c r="N1324" s="13"/>
      <c r="O1324" s="13"/>
      <c r="P1324" s="13"/>
    </row>
    <row r="1325" spans="1:16" x14ac:dyDescent="0.3">
      <c r="A1325" s="67" t="s">
        <v>2102</v>
      </c>
      <c r="B1325" s="67" t="s">
        <v>2103</v>
      </c>
      <c r="C1325" s="69">
        <v>1019777</v>
      </c>
      <c r="D1325" s="13">
        <v>0.72043999999999997</v>
      </c>
      <c r="E1325" s="13">
        <v>0.72172999999999998</v>
      </c>
      <c r="F1325" s="13">
        <v>0.66607000000000005</v>
      </c>
      <c r="G1325" s="13">
        <v>0.64609000000000005</v>
      </c>
      <c r="H1325" s="13">
        <v>0.64712000000000003</v>
      </c>
      <c r="I1325" s="13">
        <v>0.55301999999999996</v>
      </c>
      <c r="J1325" s="13">
        <v>0.53232999999999997</v>
      </c>
      <c r="K1325" s="13">
        <v>0.59774000000000005</v>
      </c>
      <c r="L1325" s="13">
        <v>0.62324999999999997</v>
      </c>
      <c r="M1325" s="13">
        <v>0.68918000000000001</v>
      </c>
      <c r="N1325" s="13">
        <v>0.71762999999999999</v>
      </c>
      <c r="O1325" s="13">
        <v>0.81235000000000002</v>
      </c>
      <c r="P1325" s="13">
        <v>0.89204000000000006</v>
      </c>
    </row>
    <row r="1326" spans="1:16" x14ac:dyDescent="0.3">
      <c r="A1326" s="67" t="s">
        <v>4865</v>
      </c>
      <c r="B1326" s="67" t="s">
        <v>2743</v>
      </c>
      <c r="C1326" s="69">
        <v>1018316</v>
      </c>
      <c r="D1326" s="13">
        <v>0.61504999999999999</v>
      </c>
      <c r="E1326" s="13">
        <v>0.69150999999999996</v>
      </c>
      <c r="F1326" s="13">
        <v>0.57518000000000002</v>
      </c>
      <c r="G1326" s="13">
        <v>0.62151999999999996</v>
      </c>
      <c r="H1326" s="13">
        <v>0.59328000000000003</v>
      </c>
      <c r="I1326" s="13">
        <v>0.45662999999999998</v>
      </c>
      <c r="J1326" s="13">
        <v>0.45356999999999997</v>
      </c>
      <c r="K1326" s="13">
        <v>0.49365999999999999</v>
      </c>
      <c r="L1326" s="13">
        <v>0.57040999999999997</v>
      </c>
      <c r="M1326" s="13">
        <v>0.60323000000000004</v>
      </c>
      <c r="N1326" s="13">
        <v>0.66154000000000002</v>
      </c>
      <c r="O1326" s="13">
        <v>0.61346000000000001</v>
      </c>
      <c r="P1326" s="13">
        <v>0.70942000000000005</v>
      </c>
    </row>
    <row r="1327" spans="1:16" x14ac:dyDescent="0.3">
      <c r="A1327" s="67" t="s">
        <v>4877</v>
      </c>
      <c r="B1327" s="67" t="s">
        <v>4878</v>
      </c>
      <c r="C1327" s="69">
        <v>1017857</v>
      </c>
      <c r="D1327" s="13">
        <v>0.5534</v>
      </c>
      <c r="E1327" s="13">
        <v>0.55457000000000001</v>
      </c>
      <c r="F1327" s="13">
        <v>0.51222999999999996</v>
      </c>
      <c r="G1327" s="13">
        <v>0.49736000000000002</v>
      </c>
      <c r="H1327" s="13"/>
      <c r="I1327" s="13"/>
      <c r="J1327" s="13"/>
      <c r="K1327" s="13"/>
      <c r="L1327" s="13"/>
      <c r="M1327" s="13"/>
      <c r="N1327" s="13"/>
      <c r="O1327" s="13"/>
      <c r="P1327" s="13"/>
    </row>
    <row r="1328" spans="1:16" x14ac:dyDescent="0.3">
      <c r="A1328" s="67" t="s">
        <v>2848</v>
      </c>
      <c r="B1328" s="67" t="s">
        <v>2849</v>
      </c>
      <c r="C1328" s="69">
        <v>1017461</v>
      </c>
      <c r="D1328" s="13"/>
      <c r="E1328" s="13">
        <v>0.1363</v>
      </c>
      <c r="F1328" s="13">
        <v>0.12726000000000001</v>
      </c>
      <c r="G1328" s="13">
        <v>0.11906</v>
      </c>
      <c r="H1328" s="13">
        <v>0.12322</v>
      </c>
      <c r="I1328" s="13">
        <v>0.10295</v>
      </c>
      <c r="J1328" s="13">
        <v>0.10202</v>
      </c>
      <c r="K1328" s="13">
        <v>0.11620999999999999</v>
      </c>
      <c r="L1328" s="13">
        <v>0.12386</v>
      </c>
      <c r="M1328" s="13">
        <v>0.14248</v>
      </c>
      <c r="N1328" s="13">
        <v>0.14646999999999999</v>
      </c>
      <c r="O1328" s="13">
        <v>0.15920999999999999</v>
      </c>
      <c r="P1328" s="13">
        <v>0.18293000000000001</v>
      </c>
    </row>
    <row r="1329" spans="1:16" x14ac:dyDescent="0.3">
      <c r="A1329" s="67" t="s">
        <v>2521</v>
      </c>
      <c r="B1329" s="67" t="s">
        <v>2522</v>
      </c>
      <c r="C1329" s="69">
        <v>1012474</v>
      </c>
      <c r="D1329" s="13"/>
      <c r="E1329" s="13"/>
      <c r="F1329" s="13"/>
      <c r="G1329" s="13"/>
      <c r="H1329" s="13"/>
      <c r="I1329" s="13"/>
      <c r="J1329" s="13">
        <v>2.9770000000000001E-2</v>
      </c>
      <c r="K1329" s="13"/>
      <c r="L1329" s="13"/>
      <c r="M1329" s="13"/>
      <c r="N1329" s="13"/>
      <c r="O1329" s="13"/>
      <c r="P1329" s="13">
        <v>5.9560000000000002E-2</v>
      </c>
    </row>
    <row r="1330" spans="1:16" x14ac:dyDescent="0.3">
      <c r="A1330" s="67" t="s">
        <v>2882</v>
      </c>
      <c r="B1330" s="67" t="s">
        <v>2883</v>
      </c>
      <c r="C1330" s="69">
        <v>1012071</v>
      </c>
      <c r="D1330" s="13">
        <v>9.3420000000000003E-2</v>
      </c>
      <c r="E1330" s="13">
        <v>9.8150000000000001E-2</v>
      </c>
      <c r="F1330" s="13">
        <v>8.7480000000000002E-2</v>
      </c>
      <c r="G1330" s="13">
        <v>9.1270000000000004E-2</v>
      </c>
      <c r="H1330" s="13">
        <v>7.1139999999999995E-2</v>
      </c>
      <c r="I1330" s="13">
        <v>5.4809999999999998E-2</v>
      </c>
      <c r="J1330" s="13">
        <v>5.416E-2</v>
      </c>
      <c r="K1330" s="13">
        <v>6.2570000000000001E-2</v>
      </c>
      <c r="L1330" s="13">
        <v>6.3320000000000001E-2</v>
      </c>
      <c r="M1330" s="13">
        <v>6.9199999999999998E-2</v>
      </c>
      <c r="N1330" s="13">
        <v>7.6530000000000001E-2</v>
      </c>
      <c r="O1330" s="13">
        <v>8.0670000000000006E-2</v>
      </c>
      <c r="P1330" s="13">
        <v>0.13150999999999999</v>
      </c>
    </row>
    <row r="1331" spans="1:16" x14ac:dyDescent="0.3">
      <c r="A1331" s="67" t="s">
        <v>2396</v>
      </c>
      <c r="B1331" s="67" t="s">
        <v>2397</v>
      </c>
      <c r="C1331" s="69">
        <v>1010403</v>
      </c>
      <c r="D1331" s="13"/>
      <c r="E1331" s="13"/>
      <c r="F1331" s="13"/>
      <c r="G1331" s="13"/>
      <c r="H1331" s="13"/>
      <c r="I1331" s="13"/>
      <c r="J1331" s="13">
        <v>8.0280000000000004E-2</v>
      </c>
      <c r="K1331" s="13"/>
      <c r="L1331" s="13"/>
      <c r="M1331" s="13">
        <v>0.13156999999999999</v>
      </c>
      <c r="N1331" s="13"/>
      <c r="O1331" s="13"/>
      <c r="P1331" s="13">
        <v>3.056E-2</v>
      </c>
    </row>
    <row r="1332" spans="1:16" x14ac:dyDescent="0.3">
      <c r="A1332" s="67" t="s">
        <v>2797</v>
      </c>
      <c r="B1332" s="67" t="s">
        <v>2798</v>
      </c>
      <c r="C1332" s="69">
        <v>1010100</v>
      </c>
      <c r="D1332" s="13">
        <v>2.4641700000000002</v>
      </c>
      <c r="E1332" s="13">
        <v>2.6313900000000001</v>
      </c>
      <c r="F1332" s="13">
        <v>2.4413299999999998</v>
      </c>
      <c r="G1332" s="13">
        <v>2.3306499999999999</v>
      </c>
      <c r="H1332" s="13">
        <v>2.3904200000000002</v>
      </c>
      <c r="I1332" s="13">
        <v>1.8267800000000001</v>
      </c>
      <c r="J1332" s="13">
        <v>1.8088299999999999</v>
      </c>
      <c r="K1332" s="13">
        <v>2.0423100000000001</v>
      </c>
      <c r="L1332" s="13">
        <v>2.1363699999999999</v>
      </c>
      <c r="M1332" s="13">
        <v>2.3535699999999999</v>
      </c>
      <c r="N1332" s="13">
        <v>2.3623699999999999</v>
      </c>
      <c r="O1332" s="13">
        <v>2.63164</v>
      </c>
      <c r="P1332" s="13">
        <v>2.7781099999999999</v>
      </c>
    </row>
    <row r="1333" spans="1:16" x14ac:dyDescent="0.3">
      <c r="A1333" s="67" t="s">
        <v>2339</v>
      </c>
      <c r="B1333" s="67" t="s">
        <v>2340</v>
      </c>
      <c r="C1333" s="69">
        <v>1001250</v>
      </c>
      <c r="D1333" s="13">
        <v>1.4913099999999999</v>
      </c>
      <c r="E1333" s="13">
        <v>1.64506</v>
      </c>
      <c r="F1333" s="13">
        <v>1.7002699999999999</v>
      </c>
      <c r="G1333" s="13">
        <v>1.6941900000000001</v>
      </c>
      <c r="H1333" s="13">
        <v>1.93509</v>
      </c>
      <c r="I1333" s="13">
        <v>1.873</v>
      </c>
      <c r="J1333" s="13">
        <v>1.79572</v>
      </c>
      <c r="K1333" s="13">
        <v>2.0413999999999999</v>
      </c>
      <c r="L1333" s="13">
        <v>2.6055299999999999</v>
      </c>
      <c r="M1333" s="13">
        <v>2.7890600000000001</v>
      </c>
      <c r="N1333" s="13">
        <v>3.3214600000000001</v>
      </c>
      <c r="O1333" s="13">
        <v>3.9702500000000001</v>
      </c>
      <c r="P1333" s="13">
        <v>4.8500800000000002</v>
      </c>
    </row>
    <row r="1334" spans="1:16" x14ac:dyDescent="0.3">
      <c r="A1334" s="67" t="s">
        <v>4895</v>
      </c>
      <c r="B1334" s="67" t="s">
        <v>4896</v>
      </c>
      <c r="C1334" s="69">
        <v>999386</v>
      </c>
      <c r="D1334" s="13"/>
      <c r="E1334" s="13"/>
      <c r="F1334" s="13">
        <v>0.56311999999999995</v>
      </c>
      <c r="G1334" s="13">
        <v>0.59597999999999995</v>
      </c>
      <c r="H1334" s="13">
        <v>0.66515999999999997</v>
      </c>
      <c r="I1334" s="13">
        <v>0.25312000000000001</v>
      </c>
      <c r="J1334" s="13">
        <v>0.22724</v>
      </c>
      <c r="K1334" s="13">
        <v>0.22145999999999999</v>
      </c>
      <c r="L1334" s="13"/>
      <c r="M1334" s="13"/>
      <c r="N1334" s="13"/>
      <c r="O1334" s="13"/>
      <c r="P1334" s="13"/>
    </row>
    <row r="1335" spans="1:16" x14ac:dyDescent="0.3">
      <c r="A1335" s="67" t="s">
        <v>4955</v>
      </c>
      <c r="B1335" s="67" t="s">
        <v>4956</v>
      </c>
      <c r="C1335" s="69">
        <v>999040</v>
      </c>
      <c r="D1335" s="13">
        <v>13.89798</v>
      </c>
      <c r="E1335" s="13">
        <v>14.33534</v>
      </c>
      <c r="F1335" s="13">
        <v>14.661820000000001</v>
      </c>
      <c r="G1335" s="13">
        <v>14.683820000000001</v>
      </c>
      <c r="H1335" s="13">
        <v>14.725390000000001</v>
      </c>
      <c r="I1335" s="13"/>
      <c r="J1335" s="13"/>
      <c r="K1335" s="13"/>
      <c r="L1335" s="13"/>
      <c r="M1335" s="13"/>
      <c r="N1335" s="13"/>
      <c r="O1335" s="13"/>
      <c r="P1335" s="13"/>
    </row>
    <row r="1336" spans="1:16" x14ac:dyDescent="0.3">
      <c r="A1336" s="67" t="s">
        <v>3086</v>
      </c>
      <c r="B1336" s="67" t="s">
        <v>3087</v>
      </c>
      <c r="C1336" s="69">
        <v>998153</v>
      </c>
      <c r="D1336" s="13">
        <v>1.0912900000000001</v>
      </c>
      <c r="E1336" s="13">
        <v>1.18418</v>
      </c>
      <c r="F1336" s="13">
        <v>1.04284</v>
      </c>
      <c r="G1336" s="13">
        <v>1.1750100000000001</v>
      </c>
      <c r="H1336" s="13">
        <v>1.15279</v>
      </c>
      <c r="I1336" s="13">
        <v>0.99938000000000005</v>
      </c>
      <c r="J1336" s="13">
        <v>0.95247999999999999</v>
      </c>
      <c r="K1336" s="13">
        <v>1.0703800000000001</v>
      </c>
      <c r="L1336" s="13">
        <v>0.90803</v>
      </c>
      <c r="M1336" s="13">
        <v>0.79783999999999999</v>
      </c>
      <c r="N1336" s="13">
        <v>0.82389000000000001</v>
      </c>
      <c r="O1336" s="13">
        <v>0.89056000000000002</v>
      </c>
      <c r="P1336" s="13">
        <v>0.97269000000000005</v>
      </c>
    </row>
    <row r="1337" spans="1:16" x14ac:dyDescent="0.3">
      <c r="A1337" s="67" t="s">
        <v>2967</v>
      </c>
      <c r="B1337" s="67" t="s">
        <v>2968</v>
      </c>
      <c r="C1337" s="69">
        <v>993160</v>
      </c>
      <c r="D1337" s="13">
        <v>0.16916</v>
      </c>
      <c r="E1337" s="13">
        <v>0.18362000000000001</v>
      </c>
      <c r="F1337" s="13">
        <v>0.16561000000000001</v>
      </c>
      <c r="G1337" s="13">
        <v>0.16517999999999999</v>
      </c>
      <c r="H1337" s="13">
        <v>0.13446</v>
      </c>
      <c r="I1337" s="13">
        <v>0.10786</v>
      </c>
      <c r="J1337" s="13">
        <v>0.10821</v>
      </c>
      <c r="K1337" s="13">
        <v>0.124</v>
      </c>
      <c r="L1337" s="13">
        <v>0.12942999999999999</v>
      </c>
      <c r="M1337" s="13">
        <v>0.14834</v>
      </c>
      <c r="N1337" s="13">
        <v>0.15956000000000001</v>
      </c>
      <c r="O1337" s="13">
        <v>0.17327999999999999</v>
      </c>
      <c r="P1337" s="13">
        <v>0.28366999999999998</v>
      </c>
    </row>
    <row r="1338" spans="1:16" x14ac:dyDescent="0.3">
      <c r="A1338" s="67" t="s">
        <v>3310</v>
      </c>
      <c r="B1338" s="67" t="s">
        <v>3311</v>
      </c>
      <c r="C1338" s="69">
        <v>992567</v>
      </c>
      <c r="D1338" s="13"/>
      <c r="E1338" s="13"/>
      <c r="F1338" s="13"/>
      <c r="G1338" s="13">
        <v>0.20527999999999999</v>
      </c>
      <c r="H1338" s="13"/>
      <c r="I1338" s="13"/>
      <c r="J1338" s="13">
        <v>0.16786999999999999</v>
      </c>
      <c r="K1338" s="13"/>
      <c r="L1338" s="13"/>
      <c r="M1338" s="13">
        <v>0.18015999999999999</v>
      </c>
      <c r="N1338" s="13"/>
      <c r="O1338" s="13"/>
      <c r="P1338" s="13">
        <v>0.12316000000000001</v>
      </c>
    </row>
    <row r="1339" spans="1:16" x14ac:dyDescent="0.3">
      <c r="A1339" s="67" t="s">
        <v>2756</v>
      </c>
      <c r="B1339" s="67" t="s">
        <v>2757</v>
      </c>
      <c r="C1339" s="69">
        <v>977622</v>
      </c>
      <c r="D1339" s="13"/>
      <c r="E1339" s="13"/>
      <c r="F1339" s="13"/>
      <c r="G1339" s="13"/>
      <c r="H1339" s="13"/>
      <c r="I1339" s="13"/>
      <c r="J1339" s="13"/>
      <c r="K1339" s="13"/>
      <c r="L1339" s="13"/>
      <c r="M1339" s="13"/>
      <c r="N1339" s="13"/>
      <c r="O1339" s="13"/>
      <c r="P1339" s="13"/>
    </row>
    <row r="1340" spans="1:16" x14ac:dyDescent="0.3">
      <c r="A1340" s="67" t="s">
        <v>3017</v>
      </c>
      <c r="B1340" s="67" t="s">
        <v>3018</v>
      </c>
      <c r="C1340" s="69">
        <v>973001</v>
      </c>
      <c r="D1340" s="13"/>
      <c r="E1340" s="13">
        <v>0.13469</v>
      </c>
      <c r="F1340" s="13">
        <v>0.12554000000000001</v>
      </c>
      <c r="G1340" s="13">
        <v>0.12297</v>
      </c>
      <c r="H1340" s="13">
        <v>0.1242</v>
      </c>
      <c r="I1340" s="13">
        <v>0.10871</v>
      </c>
      <c r="J1340" s="13">
        <v>0.10519000000000001</v>
      </c>
      <c r="K1340" s="13">
        <v>0.11962</v>
      </c>
      <c r="L1340" s="13">
        <v>0.12787999999999999</v>
      </c>
      <c r="M1340" s="13">
        <v>0.1416</v>
      </c>
      <c r="N1340" s="13">
        <v>0.1467</v>
      </c>
      <c r="O1340" s="13">
        <v>0.16746</v>
      </c>
      <c r="P1340" s="13">
        <v>0.1938</v>
      </c>
    </row>
    <row r="1341" spans="1:16" x14ac:dyDescent="0.3">
      <c r="A1341" s="67" t="s">
        <v>2957</v>
      </c>
      <c r="B1341" s="67" t="s">
        <v>2958</v>
      </c>
      <c r="C1341" s="69">
        <v>972750</v>
      </c>
      <c r="D1341" s="13">
        <v>0.17851</v>
      </c>
      <c r="E1341" s="13">
        <v>0.19162999999999999</v>
      </c>
      <c r="F1341" s="13">
        <v>0.17776</v>
      </c>
      <c r="G1341" s="13">
        <v>0.17523</v>
      </c>
      <c r="H1341" s="13">
        <v>0.17391999999999999</v>
      </c>
      <c r="I1341" s="13">
        <v>0.14291999999999999</v>
      </c>
      <c r="J1341" s="13">
        <v>0.14108999999999999</v>
      </c>
      <c r="K1341" s="13">
        <v>0.15998999999999999</v>
      </c>
      <c r="L1341" s="13">
        <v>0.17008999999999999</v>
      </c>
      <c r="M1341" s="13">
        <v>0.19073000000000001</v>
      </c>
      <c r="N1341" s="13">
        <v>0.19642999999999999</v>
      </c>
      <c r="O1341" s="13">
        <v>0.21837000000000001</v>
      </c>
      <c r="P1341" s="13">
        <v>0.25139</v>
      </c>
    </row>
    <row r="1342" spans="1:16" x14ac:dyDescent="0.3">
      <c r="A1342" s="67" t="s">
        <v>2813</v>
      </c>
      <c r="B1342" s="67" t="s">
        <v>2814</v>
      </c>
      <c r="C1342" s="69">
        <v>970136</v>
      </c>
      <c r="D1342" s="13">
        <v>4.3944299999999998</v>
      </c>
      <c r="E1342" s="13">
        <v>4.4826600000000001</v>
      </c>
      <c r="F1342" s="13">
        <v>4.1584700000000003</v>
      </c>
      <c r="G1342" s="13">
        <v>3.2098399999999998</v>
      </c>
      <c r="H1342" s="13">
        <v>3.2853500000000002</v>
      </c>
      <c r="I1342" s="13">
        <v>2.2145299999999999</v>
      </c>
      <c r="J1342" s="13">
        <v>2.19475</v>
      </c>
      <c r="K1342" s="13">
        <v>2.41</v>
      </c>
      <c r="L1342" s="13">
        <v>2.3131599999999999</v>
      </c>
      <c r="M1342" s="13">
        <v>2.36599</v>
      </c>
      <c r="N1342" s="13">
        <v>2.5560100000000001</v>
      </c>
      <c r="O1342" s="13">
        <v>2.6848999999999998</v>
      </c>
      <c r="P1342" s="13">
        <v>2.6718899999999999</v>
      </c>
    </row>
    <row r="1343" spans="1:16" x14ac:dyDescent="0.3">
      <c r="A1343" s="67" t="s">
        <v>2840</v>
      </c>
      <c r="B1343" s="67" t="s">
        <v>2841</v>
      </c>
      <c r="C1343" s="69">
        <v>964078</v>
      </c>
      <c r="D1343" s="13"/>
      <c r="E1343" s="13"/>
      <c r="F1343" s="13"/>
      <c r="G1343" s="13"/>
      <c r="H1343" s="13"/>
      <c r="I1343" s="13"/>
      <c r="J1343" s="13">
        <v>0.93335999999999997</v>
      </c>
      <c r="K1343" s="13"/>
      <c r="L1343" s="13"/>
      <c r="M1343" s="13">
        <v>0.75948000000000004</v>
      </c>
      <c r="N1343" s="13"/>
      <c r="O1343" s="13"/>
      <c r="P1343" s="13">
        <v>0.95462000000000002</v>
      </c>
    </row>
    <row r="1344" spans="1:16" x14ac:dyDescent="0.3">
      <c r="A1344" s="67" t="s">
        <v>1670</v>
      </c>
      <c r="B1344" s="67" t="s">
        <v>2539</v>
      </c>
      <c r="C1344" s="69">
        <v>963086</v>
      </c>
      <c r="D1344" s="13">
        <v>0.12469</v>
      </c>
      <c r="E1344" s="13">
        <v>0.1368</v>
      </c>
      <c r="F1344" s="13">
        <v>0.12645000000000001</v>
      </c>
      <c r="G1344" s="13">
        <v>0.12302</v>
      </c>
      <c r="H1344" s="13">
        <v>0.12336999999999999</v>
      </c>
      <c r="I1344" s="13">
        <v>0.10181999999999999</v>
      </c>
      <c r="J1344" s="13">
        <v>9.9390000000000006E-2</v>
      </c>
      <c r="K1344" s="13">
        <v>0.11147</v>
      </c>
      <c r="L1344" s="13">
        <v>0.11933000000000001</v>
      </c>
      <c r="M1344" s="13">
        <v>0.13314999999999999</v>
      </c>
      <c r="N1344" s="13">
        <v>0.13761999999999999</v>
      </c>
      <c r="O1344" s="13">
        <v>0.15409</v>
      </c>
      <c r="P1344" s="13">
        <v>0.17738000000000001</v>
      </c>
    </row>
    <row r="1345" spans="1:16" x14ac:dyDescent="0.3">
      <c r="A1345" s="67" t="s">
        <v>2638</v>
      </c>
      <c r="B1345" s="67" t="s">
        <v>2639</v>
      </c>
      <c r="C1345" s="69">
        <v>962153</v>
      </c>
      <c r="D1345" s="13">
        <v>0.73885000000000001</v>
      </c>
      <c r="E1345" s="13">
        <v>0.90815999999999997</v>
      </c>
      <c r="F1345" s="13">
        <v>0.85941000000000001</v>
      </c>
      <c r="G1345" s="13">
        <v>0.84394999999999998</v>
      </c>
      <c r="H1345" s="13">
        <v>0.84738999999999998</v>
      </c>
      <c r="I1345" s="13">
        <v>0.73482999999999998</v>
      </c>
      <c r="J1345" s="13">
        <v>0.71911999999999998</v>
      </c>
      <c r="K1345" s="13">
        <v>0.80842999999999998</v>
      </c>
      <c r="L1345" s="13">
        <v>0.84333999999999998</v>
      </c>
      <c r="M1345" s="13">
        <v>0.91178000000000003</v>
      </c>
      <c r="N1345" s="13">
        <v>0.94832000000000005</v>
      </c>
      <c r="O1345" s="13">
        <v>1.0410999999999999</v>
      </c>
      <c r="P1345" s="13">
        <v>1.1488</v>
      </c>
    </row>
    <row r="1346" spans="1:16" x14ac:dyDescent="0.3">
      <c r="A1346" s="67" t="s">
        <v>3231</v>
      </c>
      <c r="B1346" s="67" t="s">
        <v>3232</v>
      </c>
      <c r="C1346" s="69">
        <v>957825</v>
      </c>
      <c r="D1346" s="13"/>
      <c r="E1346" s="13">
        <v>4.0030000000000003E-2</v>
      </c>
      <c r="F1346" s="13">
        <v>2.7539999999999999E-2</v>
      </c>
      <c r="G1346" s="13">
        <v>2.4219999999999998E-2</v>
      </c>
      <c r="H1346" s="13">
        <v>2.307E-2</v>
      </c>
      <c r="I1346" s="13">
        <v>1.5630000000000002E-2</v>
      </c>
      <c r="J1346" s="13">
        <v>8.4700000000000001E-3</v>
      </c>
      <c r="K1346" s="13">
        <v>1.6330000000000001E-2</v>
      </c>
      <c r="L1346" s="13">
        <v>1.431E-2</v>
      </c>
      <c r="M1346" s="13">
        <v>1.721E-2</v>
      </c>
      <c r="N1346" s="13">
        <v>2.1309999999999999E-2</v>
      </c>
      <c r="O1346" s="13">
        <v>2.2550000000000001E-2</v>
      </c>
      <c r="P1346" s="13">
        <v>3.04E-2</v>
      </c>
    </row>
    <row r="1347" spans="1:16" x14ac:dyDescent="0.3">
      <c r="A1347" s="67" t="s">
        <v>2898</v>
      </c>
      <c r="B1347" s="67" t="s">
        <v>2899</v>
      </c>
      <c r="C1347" s="69">
        <v>957380</v>
      </c>
      <c r="D1347" s="13"/>
      <c r="E1347" s="13"/>
      <c r="F1347" s="13"/>
      <c r="G1347" s="13">
        <v>8.9200000000000008E-3</v>
      </c>
      <c r="H1347" s="13"/>
      <c r="I1347" s="13"/>
      <c r="J1347" s="13">
        <v>7.0499999999999998E-3</v>
      </c>
      <c r="K1347" s="13"/>
      <c r="L1347" s="13"/>
      <c r="M1347" s="13">
        <v>8.5199999999999998E-3</v>
      </c>
      <c r="N1347" s="13"/>
      <c r="O1347" s="13"/>
      <c r="P1347" s="13">
        <v>9.5099999999999994E-3</v>
      </c>
    </row>
    <row r="1348" spans="1:16" x14ac:dyDescent="0.3">
      <c r="A1348" s="67" t="s">
        <v>3060</v>
      </c>
      <c r="B1348" s="67" t="s">
        <v>3061</v>
      </c>
      <c r="C1348" s="69">
        <v>956834</v>
      </c>
      <c r="D1348" s="13"/>
      <c r="E1348" s="13"/>
      <c r="F1348" s="13">
        <v>1.86487</v>
      </c>
      <c r="G1348" s="13">
        <v>1.81671</v>
      </c>
      <c r="H1348" s="13">
        <v>1.6221300000000001</v>
      </c>
      <c r="I1348" s="13">
        <v>1.44608</v>
      </c>
      <c r="J1348" s="13">
        <v>1.3938699999999999</v>
      </c>
      <c r="K1348" s="13">
        <v>1.27451</v>
      </c>
      <c r="L1348" s="13">
        <v>1.32637</v>
      </c>
      <c r="M1348" s="13">
        <v>1.4442900000000001</v>
      </c>
      <c r="N1348" s="13">
        <v>1.32311</v>
      </c>
      <c r="O1348" s="13">
        <v>1.4416500000000001</v>
      </c>
      <c r="P1348" s="13">
        <v>2.25766</v>
      </c>
    </row>
    <row r="1349" spans="1:16" x14ac:dyDescent="0.3">
      <c r="A1349" s="67" t="s">
        <v>2325</v>
      </c>
      <c r="B1349" s="67" t="s">
        <v>2326</v>
      </c>
      <c r="C1349" s="69">
        <v>956301</v>
      </c>
      <c r="D1349" s="13"/>
      <c r="E1349" s="13"/>
      <c r="F1349" s="13"/>
      <c r="G1349" s="13">
        <v>2.0187200000000001</v>
      </c>
      <c r="H1349" s="13">
        <v>2.2547899999999998</v>
      </c>
      <c r="I1349" s="13">
        <v>1.90829</v>
      </c>
      <c r="J1349" s="13">
        <v>1.7797799999999999</v>
      </c>
      <c r="K1349" s="13">
        <v>2.0466799999999998</v>
      </c>
      <c r="L1349" s="13">
        <v>2.1322299999999998</v>
      </c>
      <c r="M1349" s="13">
        <v>2.7667700000000002</v>
      </c>
      <c r="N1349" s="13">
        <v>3.0410900000000001</v>
      </c>
      <c r="O1349" s="13">
        <v>3.75718</v>
      </c>
      <c r="P1349" s="13">
        <v>3.9688300000000001</v>
      </c>
    </row>
    <row r="1350" spans="1:16" x14ac:dyDescent="0.3">
      <c r="A1350" s="67" t="s">
        <v>2564</v>
      </c>
      <c r="B1350" s="67" t="s">
        <v>2565</v>
      </c>
      <c r="C1350" s="69">
        <v>954780</v>
      </c>
      <c r="D1350" s="13"/>
      <c r="E1350" s="13">
        <v>0.56889000000000001</v>
      </c>
      <c r="F1350" s="13">
        <v>0.38735999999999998</v>
      </c>
      <c r="G1350" s="13">
        <v>0.44439000000000001</v>
      </c>
      <c r="H1350" s="13">
        <v>0.61495</v>
      </c>
      <c r="I1350" s="13">
        <v>0.43708999999999998</v>
      </c>
      <c r="J1350" s="13">
        <v>0.39495999999999998</v>
      </c>
      <c r="K1350" s="13">
        <v>0.48742999999999997</v>
      </c>
      <c r="L1350" s="13">
        <v>0.52471999999999996</v>
      </c>
      <c r="M1350" s="13">
        <v>0.68106999999999995</v>
      </c>
      <c r="N1350" s="13">
        <v>0.69301000000000001</v>
      </c>
      <c r="O1350" s="13">
        <v>0.77293999999999996</v>
      </c>
      <c r="P1350" s="13">
        <v>0.82935000000000003</v>
      </c>
    </row>
    <row r="1351" spans="1:16" x14ac:dyDescent="0.3">
      <c r="A1351" s="67" t="s">
        <v>2925</v>
      </c>
      <c r="B1351" s="67" t="s">
        <v>2926</v>
      </c>
      <c r="C1351" s="69">
        <v>951728</v>
      </c>
      <c r="D1351" s="13">
        <v>0.2</v>
      </c>
      <c r="E1351" s="13"/>
      <c r="F1351" s="13"/>
      <c r="G1351" s="13">
        <v>0.21112</v>
      </c>
      <c r="H1351" s="13"/>
      <c r="I1351" s="13"/>
      <c r="J1351" s="13">
        <v>0.10314</v>
      </c>
      <c r="K1351" s="13"/>
      <c r="L1351" s="13"/>
      <c r="M1351" s="13">
        <v>0.13666</v>
      </c>
      <c r="N1351" s="13"/>
      <c r="O1351" s="13"/>
      <c r="P1351" s="13">
        <v>0.18259</v>
      </c>
    </row>
    <row r="1352" spans="1:16" x14ac:dyDescent="0.3">
      <c r="A1352" s="67" t="s">
        <v>3160</v>
      </c>
      <c r="B1352" s="67" t="s">
        <v>3161</v>
      </c>
      <c r="C1352" s="69">
        <v>951511</v>
      </c>
      <c r="D1352" s="13"/>
      <c r="E1352" s="13"/>
      <c r="F1352" s="13"/>
      <c r="G1352" s="13">
        <v>0.44067000000000001</v>
      </c>
      <c r="H1352" s="13">
        <v>0.47181000000000001</v>
      </c>
      <c r="I1352" s="13">
        <v>0.36397000000000002</v>
      </c>
      <c r="J1352" s="13">
        <v>0.37325999999999998</v>
      </c>
      <c r="K1352" s="13">
        <v>0.41265000000000002</v>
      </c>
      <c r="L1352" s="13">
        <v>0.24435999999999999</v>
      </c>
      <c r="M1352" s="13">
        <v>0.26978000000000002</v>
      </c>
      <c r="N1352" s="13">
        <v>0.26973999999999998</v>
      </c>
      <c r="O1352" s="13">
        <v>0.30953999999999998</v>
      </c>
      <c r="P1352" s="13">
        <v>0.33721000000000001</v>
      </c>
    </row>
    <row r="1353" spans="1:16" x14ac:dyDescent="0.3">
      <c r="A1353" s="67" t="s">
        <v>4871</v>
      </c>
      <c r="B1353" s="67" t="s">
        <v>4872</v>
      </c>
      <c r="C1353" s="69">
        <v>945805</v>
      </c>
      <c r="D1353" s="13"/>
      <c r="E1353" s="13"/>
      <c r="F1353" s="13"/>
      <c r="G1353" s="13"/>
      <c r="H1353" s="13"/>
      <c r="I1353" s="13">
        <v>4.4040000000000003E-2</v>
      </c>
      <c r="J1353" s="13"/>
      <c r="K1353" s="13"/>
      <c r="L1353" s="13"/>
      <c r="M1353" s="13"/>
      <c r="N1353" s="13"/>
      <c r="O1353" s="13"/>
      <c r="P1353" s="13"/>
    </row>
    <row r="1354" spans="1:16" x14ac:dyDescent="0.3">
      <c r="A1354" s="67" t="s">
        <v>3005</v>
      </c>
      <c r="B1354" s="67" t="s">
        <v>3006</v>
      </c>
      <c r="C1354" s="69">
        <v>943521</v>
      </c>
      <c r="D1354" s="13"/>
      <c r="E1354" s="13">
        <v>0.11864</v>
      </c>
      <c r="F1354" s="13">
        <v>0.1106</v>
      </c>
      <c r="G1354" s="13">
        <v>0.10579</v>
      </c>
      <c r="H1354" s="13">
        <v>0.10505</v>
      </c>
      <c r="I1354" s="13">
        <v>0.12343</v>
      </c>
      <c r="J1354" s="13">
        <v>0.12035999999999999</v>
      </c>
      <c r="K1354" s="13">
        <v>0.14510000000000001</v>
      </c>
      <c r="L1354" s="13">
        <v>8.3320000000000005E-2</v>
      </c>
      <c r="M1354" s="13">
        <v>9.1639999999999999E-2</v>
      </c>
      <c r="N1354" s="13">
        <v>9.307E-2</v>
      </c>
      <c r="O1354" s="13"/>
      <c r="P1354" s="13"/>
    </row>
    <row r="1355" spans="1:16" x14ac:dyDescent="0.3">
      <c r="A1355" s="67" t="s">
        <v>5324</v>
      </c>
      <c r="B1355" s="67" t="s">
        <v>5325</v>
      </c>
      <c r="C1355" s="69">
        <v>943392</v>
      </c>
      <c r="D1355" s="13"/>
      <c r="E1355" s="13"/>
      <c r="F1355" s="13"/>
      <c r="G1355" s="13"/>
      <c r="H1355" s="13"/>
      <c r="I1355" s="13"/>
      <c r="J1355" s="13"/>
      <c r="K1355" s="13"/>
      <c r="L1355" s="13"/>
      <c r="M1355" s="13"/>
      <c r="N1355" s="13"/>
      <c r="O1355" s="13"/>
      <c r="P1355" s="13"/>
    </row>
    <row r="1356" spans="1:16" x14ac:dyDescent="0.3">
      <c r="A1356" s="67" t="s">
        <v>5326</v>
      </c>
      <c r="B1356" s="67" t="s">
        <v>5327</v>
      </c>
      <c r="C1356" s="69">
        <v>939267</v>
      </c>
      <c r="D1356" s="13"/>
      <c r="E1356" s="13">
        <v>0.38911000000000001</v>
      </c>
      <c r="F1356" s="13"/>
      <c r="G1356" s="13"/>
      <c r="H1356" s="13"/>
      <c r="I1356" s="13"/>
      <c r="J1356" s="13"/>
      <c r="K1356" s="13"/>
      <c r="L1356" s="13"/>
      <c r="M1356" s="13"/>
      <c r="N1356" s="13"/>
      <c r="O1356" s="13"/>
      <c r="P1356" s="13"/>
    </row>
    <row r="1357" spans="1:16" x14ac:dyDescent="0.3">
      <c r="A1357" s="67" t="s">
        <v>2758</v>
      </c>
      <c r="B1357" s="67" t="s">
        <v>2759</v>
      </c>
      <c r="C1357" s="69">
        <v>937381</v>
      </c>
      <c r="D1357" s="13">
        <v>1.9514400000000001</v>
      </c>
      <c r="E1357" s="13">
        <v>2.1010900000000001</v>
      </c>
      <c r="F1357" s="13">
        <v>1.9254</v>
      </c>
      <c r="G1357" s="13">
        <v>1.8877999999999999</v>
      </c>
      <c r="H1357" s="13">
        <v>1.92865</v>
      </c>
      <c r="I1357" s="13">
        <v>1.66804</v>
      </c>
      <c r="J1357" s="13">
        <v>1.6307400000000001</v>
      </c>
      <c r="K1357" s="13"/>
      <c r="L1357" s="13">
        <v>1.8590599999999999</v>
      </c>
      <c r="M1357" s="13">
        <v>2.05064</v>
      </c>
      <c r="N1357" s="13">
        <v>2.1131700000000002</v>
      </c>
      <c r="O1357" s="13">
        <v>2.2870699999999999</v>
      </c>
      <c r="P1357" s="13">
        <v>2.5571100000000002</v>
      </c>
    </row>
    <row r="1358" spans="1:16" x14ac:dyDescent="0.3">
      <c r="A1358" s="67" t="s">
        <v>2609</v>
      </c>
      <c r="B1358" s="67" t="s">
        <v>2610</v>
      </c>
      <c r="C1358" s="69">
        <v>937128</v>
      </c>
      <c r="D1358" s="13">
        <v>0.21007000000000001</v>
      </c>
      <c r="E1358" s="13">
        <v>0.2311</v>
      </c>
      <c r="F1358" s="13">
        <v>0.18312</v>
      </c>
      <c r="G1358" s="13">
        <v>0.17449000000000001</v>
      </c>
      <c r="H1358" s="13">
        <v>0.18021000000000001</v>
      </c>
      <c r="I1358" s="13">
        <v>0.19564999999999999</v>
      </c>
      <c r="J1358" s="13">
        <v>0.19359999999999999</v>
      </c>
      <c r="K1358" s="13">
        <v>0.21651999999999999</v>
      </c>
      <c r="L1358" s="13">
        <v>0.22278999999999999</v>
      </c>
      <c r="M1358" s="13">
        <v>0.26042999999999999</v>
      </c>
      <c r="N1358" s="13">
        <v>0.28049000000000002</v>
      </c>
      <c r="O1358" s="13">
        <v>0.30741000000000002</v>
      </c>
      <c r="P1358" s="13">
        <v>0.38451999999999997</v>
      </c>
    </row>
    <row r="1359" spans="1:16" x14ac:dyDescent="0.3">
      <c r="A1359" s="67" t="s">
        <v>5328</v>
      </c>
      <c r="B1359" s="67" t="s">
        <v>2912</v>
      </c>
      <c r="C1359" s="69">
        <v>931318</v>
      </c>
      <c r="D1359" s="13"/>
      <c r="E1359" s="13">
        <v>0.10753</v>
      </c>
      <c r="F1359" s="13">
        <v>9.6500000000000002E-2</v>
      </c>
      <c r="G1359" s="13">
        <v>9.6269999999999994E-2</v>
      </c>
      <c r="H1359" s="13">
        <v>0.10562000000000001</v>
      </c>
      <c r="I1359" s="13">
        <v>8.4809999999999997E-2</v>
      </c>
      <c r="J1359" s="13">
        <v>8.2100000000000006E-2</v>
      </c>
      <c r="K1359" s="13">
        <v>9.6659999999999996E-2</v>
      </c>
      <c r="L1359" s="13">
        <v>0.10222000000000001</v>
      </c>
      <c r="M1359" s="13">
        <v>0.11360000000000001</v>
      </c>
      <c r="N1359" s="13">
        <v>0.11831</v>
      </c>
      <c r="O1359" s="13">
        <v>0.13392000000000001</v>
      </c>
      <c r="P1359" s="13">
        <v>0.15045</v>
      </c>
    </row>
    <row r="1360" spans="1:16" x14ac:dyDescent="0.3">
      <c r="A1360" s="67" t="s">
        <v>4838</v>
      </c>
      <c r="B1360" s="67" t="s">
        <v>2536</v>
      </c>
      <c r="C1360" s="69">
        <v>917131</v>
      </c>
      <c r="D1360" s="13">
        <v>1.47898</v>
      </c>
      <c r="E1360" s="13"/>
      <c r="F1360" s="13"/>
      <c r="G1360" s="13">
        <v>2.7839800000000001</v>
      </c>
      <c r="H1360" s="13"/>
      <c r="I1360" s="13"/>
      <c r="J1360" s="13">
        <v>1.64741</v>
      </c>
      <c r="K1360" s="13"/>
      <c r="L1360" s="13"/>
      <c r="M1360" s="13">
        <v>3.3016800000000002</v>
      </c>
      <c r="N1360" s="13"/>
      <c r="O1360" s="13"/>
      <c r="P1360" s="13">
        <v>4.0053299999999998</v>
      </c>
    </row>
    <row r="1361" spans="1:16" x14ac:dyDescent="0.3">
      <c r="A1361" s="67" t="s">
        <v>3021</v>
      </c>
      <c r="B1361" s="67" t="s">
        <v>3022</v>
      </c>
      <c r="C1361" s="69">
        <v>915597</v>
      </c>
      <c r="D1361" s="13">
        <v>8.7330000000000005E-2</v>
      </c>
      <c r="E1361" s="13">
        <v>9.4289999999999999E-2</v>
      </c>
      <c r="F1361" s="13">
        <v>8.294E-2</v>
      </c>
      <c r="G1361" s="13">
        <v>8.3559999999999995E-2</v>
      </c>
      <c r="H1361" s="13">
        <v>6.7360000000000003E-2</v>
      </c>
      <c r="I1361" s="13">
        <v>5.067E-2</v>
      </c>
      <c r="J1361" s="13">
        <v>5.1999999999999998E-2</v>
      </c>
      <c r="K1361" s="13">
        <v>6.0420000000000001E-2</v>
      </c>
      <c r="L1361" s="13">
        <v>6.0819999999999999E-2</v>
      </c>
      <c r="M1361" s="13">
        <v>6.8760000000000002E-2</v>
      </c>
      <c r="N1361" s="13">
        <v>7.3719999999999994E-2</v>
      </c>
      <c r="O1361" s="13">
        <v>7.7079999999999996E-2</v>
      </c>
      <c r="P1361" s="13">
        <v>0.12488</v>
      </c>
    </row>
    <row r="1362" spans="1:16" x14ac:dyDescent="0.3">
      <c r="A1362" s="67" t="s">
        <v>2939</v>
      </c>
      <c r="B1362" s="67" t="s">
        <v>2940</v>
      </c>
      <c r="C1362" s="69">
        <v>915520</v>
      </c>
      <c r="D1362" s="13">
        <v>3.8359999999999998E-2</v>
      </c>
      <c r="E1362" s="13">
        <v>3.8780000000000002E-2</v>
      </c>
      <c r="F1362" s="13">
        <v>3.465E-2</v>
      </c>
      <c r="G1362" s="13">
        <v>3.2050000000000002E-2</v>
      </c>
      <c r="H1362" s="13">
        <v>3.313E-2</v>
      </c>
      <c r="I1362" s="13">
        <v>2.4289999999999999E-2</v>
      </c>
      <c r="J1362" s="13">
        <v>2.3859999999999999E-2</v>
      </c>
      <c r="K1362" s="13">
        <v>2.7650000000000001E-2</v>
      </c>
      <c r="L1362" s="13">
        <v>2.835E-2</v>
      </c>
      <c r="M1362" s="13">
        <v>3.1940000000000003E-2</v>
      </c>
      <c r="N1362" s="13">
        <v>3.3239999999999999E-2</v>
      </c>
      <c r="O1362" s="13">
        <v>3.6089999999999997E-2</v>
      </c>
      <c r="P1362" s="13">
        <v>3.8539999999999998E-2</v>
      </c>
    </row>
    <row r="1363" spans="1:16" x14ac:dyDescent="0.3">
      <c r="A1363" s="67" t="s">
        <v>1756</v>
      </c>
      <c r="B1363" s="67" t="s">
        <v>1757</v>
      </c>
      <c r="C1363" s="69">
        <v>915047</v>
      </c>
      <c r="D1363" s="13"/>
      <c r="E1363" s="13">
        <v>0.57969000000000004</v>
      </c>
      <c r="F1363" s="13">
        <v>0.52527999999999997</v>
      </c>
      <c r="G1363" s="13">
        <v>0.49864999999999998</v>
      </c>
      <c r="H1363" s="13">
        <v>0.50200999999999996</v>
      </c>
      <c r="I1363" s="13">
        <v>0.42236000000000001</v>
      </c>
      <c r="J1363" s="13">
        <v>0.39357999999999999</v>
      </c>
      <c r="K1363" s="13">
        <v>0.43834000000000001</v>
      </c>
      <c r="L1363" s="13">
        <v>0.46299000000000001</v>
      </c>
      <c r="M1363" s="13">
        <v>0.95372999999999997</v>
      </c>
      <c r="N1363" s="13">
        <v>0.93642000000000003</v>
      </c>
      <c r="O1363" s="13">
        <v>1.0102100000000001</v>
      </c>
      <c r="P1363" s="13">
        <v>1.1548099999999999</v>
      </c>
    </row>
    <row r="1364" spans="1:16" x14ac:dyDescent="0.3">
      <c r="A1364" s="67" t="s">
        <v>2850</v>
      </c>
      <c r="B1364" s="67" t="s">
        <v>2851</v>
      </c>
      <c r="C1364" s="69">
        <v>899880</v>
      </c>
      <c r="D1364" s="13">
        <v>0.76122999999999996</v>
      </c>
      <c r="E1364" s="13"/>
      <c r="F1364" s="13"/>
      <c r="G1364" s="13">
        <v>0.97848999999999997</v>
      </c>
      <c r="H1364" s="13"/>
      <c r="I1364" s="13"/>
      <c r="J1364" s="13">
        <v>0.69281999999999999</v>
      </c>
      <c r="K1364" s="13"/>
      <c r="L1364" s="13"/>
      <c r="M1364" s="13">
        <v>0.73199999999999998</v>
      </c>
      <c r="N1364" s="13"/>
      <c r="O1364" s="13"/>
      <c r="P1364" s="13">
        <v>0.84618000000000004</v>
      </c>
    </row>
    <row r="1365" spans="1:16" x14ac:dyDescent="0.3">
      <c r="A1365" s="67" t="s">
        <v>2819</v>
      </c>
      <c r="B1365" s="67" t="s">
        <v>2820</v>
      </c>
      <c r="C1365" s="69">
        <v>893326</v>
      </c>
      <c r="D1365" s="13"/>
      <c r="E1365" s="13"/>
      <c r="F1365" s="13"/>
      <c r="G1365" s="13"/>
      <c r="H1365" s="13"/>
      <c r="I1365" s="13"/>
      <c r="J1365" s="13"/>
      <c r="K1365" s="13"/>
      <c r="L1365" s="13"/>
      <c r="M1365" s="13"/>
      <c r="N1365" s="13"/>
      <c r="O1365" s="13"/>
      <c r="P1365" s="13"/>
    </row>
    <row r="1366" spans="1:16" x14ac:dyDescent="0.3">
      <c r="A1366" s="67" t="s">
        <v>2227</v>
      </c>
      <c r="B1366" s="67" t="s">
        <v>2228</v>
      </c>
      <c r="C1366" s="69">
        <v>893248</v>
      </c>
      <c r="D1366" s="13"/>
      <c r="E1366" s="13"/>
      <c r="F1366" s="13"/>
      <c r="G1366" s="13">
        <v>0.59702</v>
      </c>
      <c r="H1366" s="13">
        <v>0.61751999999999996</v>
      </c>
      <c r="I1366" s="13">
        <v>0.49661</v>
      </c>
      <c r="J1366" s="13">
        <v>0.50797000000000003</v>
      </c>
      <c r="K1366" s="13">
        <v>0.65227999999999997</v>
      </c>
      <c r="L1366" s="13">
        <v>0.70789999999999997</v>
      </c>
      <c r="M1366" s="13">
        <v>0.78566999999999998</v>
      </c>
      <c r="N1366" s="13">
        <v>0.79063000000000005</v>
      </c>
      <c r="O1366" s="13">
        <v>0.88071999999999995</v>
      </c>
      <c r="P1366" s="13">
        <v>0.95128000000000001</v>
      </c>
    </row>
    <row r="1367" spans="1:16" x14ac:dyDescent="0.3">
      <c r="A1367" s="67" t="s">
        <v>2825</v>
      </c>
      <c r="B1367" s="67" t="s">
        <v>2826</v>
      </c>
      <c r="C1367" s="69">
        <v>891890</v>
      </c>
      <c r="D1367" s="13"/>
      <c r="E1367" s="13"/>
      <c r="F1367" s="13"/>
      <c r="G1367" s="13"/>
      <c r="H1367" s="13"/>
      <c r="I1367" s="13"/>
      <c r="J1367" s="13"/>
      <c r="K1367" s="13"/>
      <c r="L1367" s="13"/>
      <c r="M1367" s="13"/>
      <c r="N1367" s="13"/>
      <c r="O1367" s="13"/>
      <c r="P1367" s="13"/>
    </row>
    <row r="1368" spans="1:16" x14ac:dyDescent="0.3">
      <c r="A1368" s="67" t="s">
        <v>2659</v>
      </c>
      <c r="B1368" s="67" t="s">
        <v>2660</v>
      </c>
      <c r="C1368" s="69">
        <v>887320</v>
      </c>
      <c r="D1368" s="13"/>
      <c r="E1368" s="13"/>
      <c r="F1368" s="13"/>
      <c r="G1368" s="13">
        <v>1.1575299999999999</v>
      </c>
      <c r="H1368" s="13">
        <v>1.19828</v>
      </c>
      <c r="I1368" s="13">
        <v>0.92069000000000001</v>
      </c>
      <c r="J1368" s="13">
        <v>0.95409999999999995</v>
      </c>
      <c r="K1368" s="13">
        <v>1.0064599999999999</v>
      </c>
      <c r="L1368" s="13">
        <v>1.09901</v>
      </c>
      <c r="M1368" s="13">
        <v>1.2158199999999999</v>
      </c>
      <c r="N1368" s="13">
        <v>1.2220800000000001</v>
      </c>
      <c r="O1368" s="13">
        <v>1.3973500000000001</v>
      </c>
      <c r="P1368" s="13">
        <v>1.5340199999999999</v>
      </c>
    </row>
    <row r="1369" spans="1:16" x14ac:dyDescent="0.3">
      <c r="A1369" s="67" t="s">
        <v>2458</v>
      </c>
      <c r="B1369" s="67" t="s">
        <v>2459</v>
      </c>
      <c r="C1369" s="69">
        <v>885652</v>
      </c>
      <c r="D1369" s="13"/>
      <c r="E1369" s="13">
        <v>0.15987999999999999</v>
      </c>
      <c r="F1369" s="13">
        <v>0.21465999999999999</v>
      </c>
      <c r="G1369" s="13"/>
      <c r="H1369" s="13">
        <v>0.16270000000000001</v>
      </c>
      <c r="I1369" s="13">
        <v>0.12595000000000001</v>
      </c>
      <c r="J1369" s="13">
        <v>0.12472999999999999</v>
      </c>
      <c r="K1369" s="13">
        <v>0.14052999999999999</v>
      </c>
      <c r="L1369" s="13">
        <v>0.14305000000000001</v>
      </c>
      <c r="M1369" s="13">
        <v>0.16002</v>
      </c>
      <c r="N1369" s="13">
        <v>0.19982</v>
      </c>
      <c r="O1369" s="13">
        <v>0.28117999999999999</v>
      </c>
      <c r="P1369" s="13">
        <v>0.34504000000000001</v>
      </c>
    </row>
    <row r="1370" spans="1:16" x14ac:dyDescent="0.3">
      <c r="A1370" s="67" t="s">
        <v>2831</v>
      </c>
      <c r="B1370" s="67" t="s">
        <v>2832</v>
      </c>
      <c r="C1370" s="69">
        <v>884252</v>
      </c>
      <c r="D1370" s="13"/>
      <c r="E1370" s="13"/>
      <c r="F1370" s="13"/>
      <c r="G1370" s="13"/>
      <c r="H1370" s="13"/>
      <c r="I1370" s="13"/>
      <c r="J1370" s="13"/>
      <c r="K1370" s="13"/>
      <c r="L1370" s="13"/>
      <c r="M1370" s="13"/>
      <c r="N1370" s="13"/>
      <c r="O1370" s="13"/>
      <c r="P1370" s="13"/>
    </row>
    <row r="1371" spans="1:16" x14ac:dyDescent="0.3">
      <c r="A1371" s="67" t="s">
        <v>2665</v>
      </c>
      <c r="B1371" s="67" t="s">
        <v>2666</v>
      </c>
      <c r="C1371" s="69">
        <v>877467</v>
      </c>
      <c r="D1371" s="13">
        <v>0.6583</v>
      </c>
      <c r="E1371" s="13">
        <v>0.71509</v>
      </c>
      <c r="F1371" s="13">
        <v>0.66456000000000004</v>
      </c>
      <c r="G1371" s="13">
        <v>0.64105999999999996</v>
      </c>
      <c r="H1371" s="13">
        <v>0.64258000000000004</v>
      </c>
      <c r="I1371" s="13">
        <v>0.54815999999999998</v>
      </c>
      <c r="J1371" s="13">
        <v>0.52342</v>
      </c>
      <c r="K1371" s="13">
        <v>0.58921000000000001</v>
      </c>
      <c r="L1371" s="13">
        <v>0.61482000000000003</v>
      </c>
      <c r="M1371" s="13">
        <v>0.68181999999999998</v>
      </c>
      <c r="N1371" s="13">
        <v>0.71131999999999995</v>
      </c>
      <c r="O1371" s="13">
        <v>0.80201</v>
      </c>
      <c r="P1371" s="13">
        <v>0.88319999999999999</v>
      </c>
    </row>
    <row r="1372" spans="1:16" x14ac:dyDescent="0.3">
      <c r="A1372" s="67" t="s">
        <v>2963</v>
      </c>
      <c r="B1372" s="67" t="s">
        <v>2964</v>
      </c>
      <c r="C1372" s="69">
        <v>876178</v>
      </c>
      <c r="D1372" s="13"/>
      <c r="E1372" s="13">
        <v>0.24868000000000001</v>
      </c>
      <c r="F1372" s="13">
        <v>0.23154</v>
      </c>
      <c r="G1372" s="13">
        <v>0.22731999999999999</v>
      </c>
      <c r="H1372" s="13">
        <v>0.22556000000000001</v>
      </c>
      <c r="I1372" s="13">
        <v>0.17093</v>
      </c>
      <c r="J1372" s="13">
        <v>0.17548</v>
      </c>
      <c r="K1372" s="13">
        <v>0.19869999999999999</v>
      </c>
      <c r="L1372" s="13">
        <v>0.22234000000000001</v>
      </c>
      <c r="M1372" s="13">
        <v>0.25578000000000001</v>
      </c>
      <c r="N1372" s="13">
        <v>0.28210000000000002</v>
      </c>
      <c r="O1372" s="13">
        <v>0.32928000000000002</v>
      </c>
      <c r="P1372" s="13">
        <v>0.41095999999999999</v>
      </c>
    </row>
    <row r="1373" spans="1:16" x14ac:dyDescent="0.3">
      <c r="A1373" s="67" t="s">
        <v>3263</v>
      </c>
      <c r="B1373" s="67" t="s">
        <v>3264</v>
      </c>
      <c r="C1373" s="69">
        <v>875094</v>
      </c>
      <c r="D1373" s="13"/>
      <c r="E1373" s="13">
        <v>0.12159</v>
      </c>
      <c r="F1373" s="13">
        <v>0.11183999999999999</v>
      </c>
      <c r="G1373" s="13">
        <v>7.3209999999999997E-2</v>
      </c>
      <c r="H1373" s="13">
        <v>7.2959999999999997E-2</v>
      </c>
      <c r="I1373" s="13"/>
      <c r="J1373" s="13">
        <v>8.931E-2</v>
      </c>
      <c r="K1373" s="13">
        <v>9.8799999999999999E-2</v>
      </c>
      <c r="L1373" s="13">
        <v>0.10723000000000001</v>
      </c>
      <c r="M1373" s="13">
        <v>0.11638999999999999</v>
      </c>
      <c r="N1373" s="13">
        <v>0.12598999999999999</v>
      </c>
      <c r="O1373" s="13">
        <v>0.13491</v>
      </c>
      <c r="P1373" s="13">
        <v>0.15295</v>
      </c>
    </row>
    <row r="1374" spans="1:16" x14ac:dyDescent="0.3">
      <c r="A1374" s="67" t="s">
        <v>3267</v>
      </c>
      <c r="B1374" s="67" t="s">
        <v>3268</v>
      </c>
      <c r="C1374" s="69">
        <v>874934</v>
      </c>
      <c r="D1374" s="13">
        <v>0.11137</v>
      </c>
      <c r="E1374" s="13">
        <v>0.12152</v>
      </c>
      <c r="F1374" s="13">
        <v>7.4609999999999996E-2</v>
      </c>
      <c r="G1374" s="13">
        <v>7.3370000000000005E-2</v>
      </c>
      <c r="H1374" s="13">
        <v>7.5740000000000002E-2</v>
      </c>
      <c r="I1374" s="13">
        <v>6.0350000000000001E-2</v>
      </c>
      <c r="J1374" s="13">
        <v>8.9870000000000005E-2</v>
      </c>
      <c r="K1374" s="13">
        <v>9.9339999999999998E-2</v>
      </c>
      <c r="L1374" s="13">
        <v>0.10969</v>
      </c>
      <c r="M1374" s="13">
        <v>0.11699</v>
      </c>
      <c r="N1374" s="13">
        <v>0.1242</v>
      </c>
      <c r="O1374" s="13">
        <v>0.13261999999999999</v>
      </c>
      <c r="P1374" s="13">
        <v>0.15146000000000001</v>
      </c>
    </row>
    <row r="1375" spans="1:16" x14ac:dyDescent="0.3">
      <c r="A1375" s="67" t="s">
        <v>3088</v>
      </c>
      <c r="B1375" s="67" t="s">
        <v>3089</v>
      </c>
      <c r="C1375" s="69">
        <v>873136</v>
      </c>
      <c r="D1375" s="13"/>
      <c r="E1375" s="13"/>
      <c r="F1375" s="13"/>
      <c r="G1375" s="13">
        <v>2.02386</v>
      </c>
      <c r="H1375" s="13"/>
      <c r="I1375" s="13"/>
      <c r="J1375" s="13">
        <v>1.76247</v>
      </c>
      <c r="K1375" s="13"/>
      <c r="L1375" s="13"/>
      <c r="M1375" s="13">
        <v>1.5234000000000001</v>
      </c>
      <c r="N1375" s="13"/>
      <c r="O1375" s="13"/>
      <c r="P1375" s="13">
        <v>1.9593700000000001</v>
      </c>
    </row>
    <row r="1376" spans="1:16" x14ac:dyDescent="0.3">
      <c r="A1376" s="67" t="s">
        <v>2951</v>
      </c>
      <c r="B1376" s="67" t="s">
        <v>2952</v>
      </c>
      <c r="C1376" s="69">
        <v>872997</v>
      </c>
      <c r="D1376" s="13"/>
      <c r="E1376" s="13">
        <v>1.1500699999999999</v>
      </c>
      <c r="F1376" s="13">
        <v>1.07846</v>
      </c>
      <c r="G1376" s="13">
        <v>0.99053999999999998</v>
      </c>
      <c r="H1376" s="13">
        <v>0.82362999999999997</v>
      </c>
      <c r="I1376" s="13">
        <v>0.63270000000000004</v>
      </c>
      <c r="J1376" s="13">
        <v>0.59718000000000004</v>
      </c>
      <c r="K1376" s="13">
        <v>0.65785000000000005</v>
      </c>
      <c r="L1376" s="13">
        <v>0.68940000000000001</v>
      </c>
      <c r="M1376" s="13">
        <v>0.75749999999999995</v>
      </c>
      <c r="N1376" s="13">
        <v>0.75497999999999998</v>
      </c>
      <c r="O1376" s="13">
        <v>0.81403999999999999</v>
      </c>
      <c r="P1376" s="13">
        <v>0.75876999999999994</v>
      </c>
    </row>
    <row r="1377" spans="1:16" x14ac:dyDescent="0.3">
      <c r="A1377" s="67" t="s">
        <v>2999</v>
      </c>
      <c r="B1377" s="67" t="s">
        <v>3000</v>
      </c>
      <c r="C1377" s="69">
        <v>871309</v>
      </c>
      <c r="D1377" s="13">
        <v>0.49342999999999998</v>
      </c>
      <c r="E1377" s="13">
        <v>0.53327999999999998</v>
      </c>
      <c r="F1377" s="13">
        <v>0.51126000000000005</v>
      </c>
      <c r="G1377" s="13">
        <v>0.50805</v>
      </c>
      <c r="H1377" s="13">
        <v>0.48462</v>
      </c>
      <c r="I1377" s="13">
        <v>0.36975000000000002</v>
      </c>
      <c r="J1377" s="13">
        <v>0.36431999999999998</v>
      </c>
      <c r="K1377" s="13">
        <v>0.41433999999999999</v>
      </c>
      <c r="L1377" s="13">
        <v>0.43108999999999997</v>
      </c>
      <c r="M1377" s="13">
        <v>0.46467000000000003</v>
      </c>
      <c r="N1377" s="13">
        <v>0.46256000000000003</v>
      </c>
      <c r="O1377" s="13">
        <v>0.31368000000000001</v>
      </c>
      <c r="P1377" s="13">
        <v>0.35714000000000001</v>
      </c>
    </row>
    <row r="1378" spans="1:16" x14ac:dyDescent="0.3">
      <c r="A1378" s="67" t="s">
        <v>2785</v>
      </c>
      <c r="B1378" s="67" t="s">
        <v>2786</v>
      </c>
      <c r="C1378" s="69">
        <v>866934</v>
      </c>
      <c r="D1378" s="13">
        <v>0.64798</v>
      </c>
      <c r="E1378" s="13">
        <v>0.71350000000000002</v>
      </c>
      <c r="F1378" s="13">
        <v>0.65932000000000002</v>
      </c>
      <c r="G1378" s="13">
        <v>0.67606999999999995</v>
      </c>
      <c r="H1378" s="13">
        <v>0.68906999999999996</v>
      </c>
      <c r="I1378" s="13">
        <v>0.57343999999999995</v>
      </c>
      <c r="J1378" s="13">
        <v>0.53639999999999999</v>
      </c>
      <c r="K1378" s="13"/>
      <c r="L1378" s="13">
        <v>0.64941000000000004</v>
      </c>
      <c r="M1378" s="13">
        <v>0.71560999999999997</v>
      </c>
      <c r="N1378" s="13">
        <v>0.72968999999999995</v>
      </c>
      <c r="O1378" s="13">
        <v>0.78554000000000002</v>
      </c>
      <c r="P1378" s="13">
        <v>0.85365000000000002</v>
      </c>
    </row>
    <row r="1379" spans="1:16" x14ac:dyDescent="0.3">
      <c r="A1379" s="67" t="s">
        <v>2943</v>
      </c>
      <c r="B1379" s="67" t="s">
        <v>2944</v>
      </c>
      <c r="C1379" s="69">
        <v>866144</v>
      </c>
      <c r="D1379" s="13">
        <v>2.54169</v>
      </c>
      <c r="E1379" s="13">
        <v>2.80348</v>
      </c>
      <c r="F1379" s="13">
        <v>2.7463600000000001</v>
      </c>
      <c r="G1379" s="13">
        <v>2.61605</v>
      </c>
      <c r="H1379" s="13">
        <v>2.5834299999999999</v>
      </c>
      <c r="I1379" s="13">
        <v>2.3121700000000001</v>
      </c>
      <c r="J1379" s="13">
        <v>2.2566199999999998</v>
      </c>
      <c r="K1379" s="13">
        <v>2.3651599999999999</v>
      </c>
      <c r="L1379" s="13">
        <v>2.1303999999999998</v>
      </c>
      <c r="M1379" s="13">
        <v>1.8362099999999999</v>
      </c>
      <c r="N1379" s="13">
        <v>1.9072899999999999</v>
      </c>
      <c r="O1379" s="13">
        <v>2.0690499999999998</v>
      </c>
      <c r="P1379" s="13">
        <v>2.3315100000000002</v>
      </c>
    </row>
    <row r="1380" spans="1:16" x14ac:dyDescent="0.3">
      <c r="A1380" s="67" t="s">
        <v>4610</v>
      </c>
      <c r="B1380" s="67" t="s">
        <v>4611</v>
      </c>
      <c r="C1380" s="69">
        <v>854427</v>
      </c>
      <c r="D1380" s="13"/>
      <c r="E1380" s="13">
        <v>1.8446899999999999</v>
      </c>
      <c r="F1380" s="13">
        <v>1.72915</v>
      </c>
      <c r="G1380" s="13">
        <v>1.3668899999999999</v>
      </c>
      <c r="H1380" s="13">
        <v>1.43615</v>
      </c>
      <c r="I1380" s="13">
        <v>1.14605</v>
      </c>
      <c r="J1380" s="13">
        <v>1.1641600000000001</v>
      </c>
      <c r="K1380" s="13">
        <v>1.29636</v>
      </c>
      <c r="L1380" s="13">
        <v>1.37775</v>
      </c>
      <c r="M1380" s="13">
        <v>1.5248900000000001</v>
      </c>
      <c r="N1380" s="13">
        <v>1.5595000000000001</v>
      </c>
      <c r="O1380" s="13">
        <v>1.7751600000000001</v>
      </c>
      <c r="P1380" s="13">
        <v>1.95516</v>
      </c>
    </row>
    <row r="1381" spans="1:16" x14ac:dyDescent="0.3">
      <c r="A1381" s="67" t="s">
        <v>2661</v>
      </c>
      <c r="B1381" s="67" t="s">
        <v>2662</v>
      </c>
      <c r="C1381" s="69">
        <v>845721</v>
      </c>
      <c r="D1381" s="13"/>
      <c r="E1381" s="13"/>
      <c r="F1381" s="13"/>
      <c r="G1381" s="13">
        <v>2.1263999999999998</v>
      </c>
      <c r="H1381" s="13">
        <v>2.2092200000000002</v>
      </c>
      <c r="I1381" s="13">
        <v>1.8841300000000001</v>
      </c>
      <c r="J1381" s="13">
        <v>1.8342499999999999</v>
      </c>
      <c r="K1381" s="13">
        <v>2.0284</v>
      </c>
      <c r="L1381" s="13">
        <v>2.1310500000000001</v>
      </c>
      <c r="M1381" s="13">
        <v>2.3136800000000002</v>
      </c>
      <c r="N1381" s="13">
        <v>2.3570199999999999</v>
      </c>
      <c r="O1381" s="13">
        <v>2.6209600000000002</v>
      </c>
      <c r="P1381" s="13">
        <v>2.7487699999999999</v>
      </c>
    </row>
    <row r="1382" spans="1:16" x14ac:dyDescent="0.3">
      <c r="A1382" s="67" t="s">
        <v>3152</v>
      </c>
      <c r="B1382" s="67" t="s">
        <v>3153</v>
      </c>
      <c r="C1382" s="69">
        <v>845594</v>
      </c>
      <c r="D1382" s="13">
        <v>0.10276</v>
      </c>
      <c r="E1382" s="13">
        <v>0.11101999999999999</v>
      </c>
      <c r="F1382" s="13">
        <v>0.10246</v>
      </c>
      <c r="G1382" s="13">
        <v>0.1011</v>
      </c>
      <c r="H1382" s="13">
        <v>0.10036</v>
      </c>
      <c r="I1382" s="13">
        <v>8.8090000000000002E-2</v>
      </c>
      <c r="J1382" s="13">
        <v>9.1060000000000002E-2</v>
      </c>
      <c r="K1382" s="13">
        <v>0.10292</v>
      </c>
      <c r="L1382" s="13">
        <v>0.10915999999999999</v>
      </c>
      <c r="M1382" s="13">
        <v>0.12225</v>
      </c>
      <c r="N1382" s="13">
        <v>0.12639</v>
      </c>
      <c r="O1382" s="13">
        <v>0.14130000000000001</v>
      </c>
      <c r="P1382" s="13">
        <v>0.15007000000000001</v>
      </c>
    </row>
    <row r="1383" spans="1:16" x14ac:dyDescent="0.3">
      <c r="A1383" s="67" t="s">
        <v>2760</v>
      </c>
      <c r="B1383" s="67" t="s">
        <v>2761</v>
      </c>
      <c r="C1383" s="69">
        <v>845471</v>
      </c>
      <c r="D1383" s="13">
        <v>0.39655000000000001</v>
      </c>
      <c r="E1383" s="13"/>
      <c r="F1383" s="13"/>
      <c r="G1383" s="13">
        <v>0.38611000000000001</v>
      </c>
      <c r="H1383" s="13"/>
      <c r="I1383" s="13"/>
      <c r="J1383" s="13">
        <v>0.31176999999999999</v>
      </c>
      <c r="K1383" s="13"/>
      <c r="L1383" s="13"/>
      <c r="M1383" s="13">
        <v>0.41685</v>
      </c>
      <c r="N1383" s="13"/>
      <c r="O1383" s="13"/>
      <c r="P1383" s="13">
        <v>0.51419999999999999</v>
      </c>
    </row>
    <row r="1384" spans="1:16" x14ac:dyDescent="0.3">
      <c r="A1384" s="67" t="s">
        <v>2852</v>
      </c>
      <c r="B1384" s="67" t="s">
        <v>2853</v>
      </c>
      <c r="C1384" s="69">
        <v>841735</v>
      </c>
      <c r="D1384" s="13"/>
      <c r="E1384" s="13"/>
      <c r="F1384" s="13"/>
      <c r="G1384" s="13"/>
      <c r="H1384" s="13"/>
      <c r="I1384" s="13"/>
      <c r="J1384" s="13"/>
      <c r="K1384" s="13"/>
      <c r="L1384" s="13"/>
      <c r="M1384" s="13"/>
      <c r="N1384" s="13"/>
      <c r="O1384" s="13"/>
      <c r="P1384" s="13"/>
    </row>
    <row r="1385" spans="1:16" x14ac:dyDescent="0.3">
      <c r="A1385" s="67" t="s">
        <v>2562</v>
      </c>
      <c r="B1385" s="67" t="s">
        <v>2563</v>
      </c>
      <c r="C1385" s="69">
        <v>840696</v>
      </c>
      <c r="D1385" s="13"/>
      <c r="E1385" s="13">
        <v>4.8140000000000002E-2</v>
      </c>
      <c r="F1385" s="13">
        <v>4.138E-2</v>
      </c>
      <c r="G1385" s="13">
        <v>4.0320000000000002E-2</v>
      </c>
      <c r="H1385" s="13">
        <v>4.0559999999999999E-2</v>
      </c>
      <c r="I1385" s="13">
        <v>6.028E-2</v>
      </c>
      <c r="J1385" s="13">
        <v>5.8840000000000003E-2</v>
      </c>
      <c r="K1385" s="13">
        <v>6.6290000000000002E-2</v>
      </c>
      <c r="L1385" s="13">
        <v>6.9279999999999994E-2</v>
      </c>
      <c r="M1385" s="13">
        <v>7.8020000000000006E-2</v>
      </c>
      <c r="N1385" s="13">
        <v>8.0199999999999994E-2</v>
      </c>
      <c r="O1385" s="13">
        <v>8.9660000000000004E-2</v>
      </c>
      <c r="P1385" s="13">
        <v>0.10276</v>
      </c>
    </row>
    <row r="1386" spans="1:16" x14ac:dyDescent="0.3">
      <c r="A1386" s="67" t="s">
        <v>2858</v>
      </c>
      <c r="B1386" s="67" t="s">
        <v>2859</v>
      </c>
      <c r="C1386" s="69">
        <v>837527</v>
      </c>
      <c r="D1386" s="13"/>
      <c r="E1386" s="13"/>
      <c r="F1386" s="13"/>
      <c r="G1386" s="13"/>
      <c r="H1386" s="13"/>
      <c r="I1386" s="13"/>
      <c r="J1386" s="13"/>
      <c r="K1386" s="13"/>
      <c r="L1386" s="13"/>
      <c r="M1386" s="13"/>
      <c r="N1386" s="13"/>
      <c r="O1386" s="13"/>
      <c r="P1386" s="13"/>
    </row>
    <row r="1387" spans="1:16" x14ac:dyDescent="0.3">
      <c r="A1387" s="67" t="s">
        <v>2878</v>
      </c>
      <c r="B1387" s="67" t="s">
        <v>2879</v>
      </c>
      <c r="C1387" s="69">
        <v>836426</v>
      </c>
      <c r="D1387" s="13"/>
      <c r="E1387" s="13"/>
      <c r="F1387" s="13"/>
      <c r="G1387" s="13">
        <v>0.33083000000000001</v>
      </c>
      <c r="H1387" s="13"/>
      <c r="I1387" s="13"/>
      <c r="J1387" s="13">
        <v>0.22328999999999999</v>
      </c>
      <c r="K1387" s="13"/>
      <c r="L1387" s="13"/>
      <c r="M1387" s="13">
        <v>0.28211999999999998</v>
      </c>
      <c r="N1387" s="13"/>
      <c r="O1387" s="13"/>
      <c r="P1387" s="13">
        <v>0.35182999999999998</v>
      </c>
    </row>
    <row r="1388" spans="1:16" x14ac:dyDescent="0.3">
      <c r="A1388" s="67" t="s">
        <v>3211</v>
      </c>
      <c r="B1388" s="67" t="s">
        <v>3212</v>
      </c>
      <c r="C1388" s="69">
        <v>834381</v>
      </c>
      <c r="D1388" s="13">
        <v>0.85579000000000005</v>
      </c>
      <c r="E1388" s="13"/>
      <c r="F1388" s="13"/>
      <c r="G1388" s="13">
        <v>0.87407999999999997</v>
      </c>
      <c r="H1388" s="13"/>
      <c r="I1388" s="13"/>
      <c r="J1388" s="13">
        <v>0.45326</v>
      </c>
      <c r="K1388" s="13"/>
      <c r="L1388" s="13"/>
      <c r="M1388" s="13">
        <v>0.58040999999999998</v>
      </c>
      <c r="N1388" s="13"/>
      <c r="O1388" s="13"/>
      <c r="P1388" s="13">
        <v>0.73631000000000002</v>
      </c>
    </row>
    <row r="1389" spans="1:16" x14ac:dyDescent="0.3">
      <c r="A1389" s="67" t="s">
        <v>3658</v>
      </c>
      <c r="B1389" s="67" t="s">
        <v>3659</v>
      </c>
      <c r="C1389" s="69">
        <v>831056</v>
      </c>
      <c r="D1389" s="13">
        <v>0.13003000000000001</v>
      </c>
      <c r="E1389" s="13">
        <v>0.14130999999999999</v>
      </c>
      <c r="F1389" s="13">
        <v>0.13078000000000001</v>
      </c>
      <c r="G1389" s="13">
        <v>0.12875</v>
      </c>
      <c r="H1389" s="13">
        <v>0.12665999999999999</v>
      </c>
      <c r="I1389" s="13">
        <v>0.10907</v>
      </c>
      <c r="J1389" s="13">
        <v>0.11199000000000001</v>
      </c>
      <c r="K1389" s="13">
        <v>0.12533</v>
      </c>
      <c r="L1389" s="13">
        <v>0.13672999999999999</v>
      </c>
      <c r="M1389" s="13">
        <v>0.14943000000000001</v>
      </c>
      <c r="N1389" s="13">
        <v>0.15101999999999999</v>
      </c>
      <c r="O1389" s="13">
        <v>0.16918</v>
      </c>
      <c r="P1389" s="13"/>
    </row>
    <row r="1390" spans="1:16" x14ac:dyDescent="0.3">
      <c r="A1390" s="67" t="s">
        <v>2860</v>
      </c>
      <c r="B1390" s="67" t="s">
        <v>2861</v>
      </c>
      <c r="C1390" s="69">
        <v>830745</v>
      </c>
      <c r="D1390" s="13"/>
      <c r="E1390" s="13"/>
      <c r="F1390" s="13"/>
      <c r="G1390" s="13"/>
      <c r="H1390" s="13"/>
      <c r="I1390" s="13"/>
      <c r="J1390" s="13"/>
      <c r="K1390" s="13"/>
      <c r="L1390" s="13"/>
      <c r="M1390" s="13"/>
      <c r="N1390" s="13"/>
      <c r="O1390" s="13"/>
      <c r="P1390" s="13"/>
    </row>
    <row r="1391" spans="1:16" x14ac:dyDescent="0.3">
      <c r="A1391" s="67" t="s">
        <v>2864</v>
      </c>
      <c r="B1391" s="67" t="s">
        <v>2865</v>
      </c>
      <c r="C1391" s="69">
        <v>829940</v>
      </c>
      <c r="D1391" s="13"/>
      <c r="E1391" s="13"/>
      <c r="F1391" s="13"/>
      <c r="G1391" s="13"/>
      <c r="H1391" s="13"/>
      <c r="I1391" s="13"/>
      <c r="J1391" s="13"/>
      <c r="K1391" s="13"/>
      <c r="L1391" s="13"/>
      <c r="M1391" s="13"/>
      <c r="N1391" s="13"/>
      <c r="O1391" s="13"/>
      <c r="P1391" s="13"/>
    </row>
    <row r="1392" spans="1:16" x14ac:dyDescent="0.3">
      <c r="A1392" s="67" t="s">
        <v>2868</v>
      </c>
      <c r="B1392" s="67" t="s">
        <v>2869</v>
      </c>
      <c r="C1392" s="69">
        <v>827114</v>
      </c>
      <c r="D1392" s="13"/>
      <c r="E1392" s="13"/>
      <c r="F1392" s="13"/>
      <c r="G1392" s="13"/>
      <c r="H1392" s="13"/>
      <c r="I1392" s="13"/>
      <c r="J1392" s="13"/>
      <c r="K1392" s="13"/>
      <c r="L1392" s="13"/>
      <c r="M1392" s="13"/>
      <c r="N1392" s="13"/>
      <c r="O1392" s="13"/>
      <c r="P1392" s="13"/>
    </row>
    <row r="1393" spans="1:16" x14ac:dyDescent="0.3">
      <c r="A1393" s="67" t="s">
        <v>2862</v>
      </c>
      <c r="B1393" s="67" t="s">
        <v>2863</v>
      </c>
      <c r="C1393" s="69">
        <v>825968</v>
      </c>
      <c r="D1393" s="13">
        <v>0.52864999999999995</v>
      </c>
      <c r="E1393" s="13">
        <v>0.60314000000000001</v>
      </c>
      <c r="F1393" s="13">
        <v>0.55706999999999995</v>
      </c>
      <c r="G1393" s="13">
        <v>0.54164000000000001</v>
      </c>
      <c r="H1393" s="13">
        <v>0.54659000000000002</v>
      </c>
      <c r="I1393" s="13">
        <v>0.46614</v>
      </c>
      <c r="J1393" s="13">
        <v>0.44689000000000001</v>
      </c>
      <c r="K1393" s="13">
        <v>0.50410999999999995</v>
      </c>
      <c r="L1393" s="13">
        <v>0.52388000000000001</v>
      </c>
      <c r="M1393" s="13">
        <v>0.58333999999999997</v>
      </c>
      <c r="N1393" s="13">
        <v>0.60672999999999999</v>
      </c>
      <c r="O1393" s="13">
        <v>0.68427000000000004</v>
      </c>
      <c r="P1393" s="13">
        <v>0.75800000000000001</v>
      </c>
    </row>
    <row r="1394" spans="1:16" x14ac:dyDescent="0.3">
      <c r="A1394" s="67" t="s">
        <v>2870</v>
      </c>
      <c r="B1394" s="67" t="s">
        <v>2871</v>
      </c>
      <c r="C1394" s="69">
        <v>825235</v>
      </c>
      <c r="D1394" s="13"/>
      <c r="E1394" s="13"/>
      <c r="F1394" s="13"/>
      <c r="G1394" s="13"/>
      <c r="H1394" s="13"/>
      <c r="I1394" s="13"/>
      <c r="J1394" s="13"/>
      <c r="K1394" s="13"/>
      <c r="L1394" s="13"/>
      <c r="M1394" s="13"/>
      <c r="N1394" s="13"/>
      <c r="O1394" s="13"/>
      <c r="P1394" s="13"/>
    </row>
    <row r="1395" spans="1:16" x14ac:dyDescent="0.3">
      <c r="A1395" s="67" t="s">
        <v>3148</v>
      </c>
      <c r="B1395" s="67" t="s">
        <v>3149</v>
      </c>
      <c r="C1395" s="69">
        <v>820341</v>
      </c>
      <c r="D1395" s="13"/>
      <c r="E1395" s="13">
        <v>0.44358999999999998</v>
      </c>
      <c r="F1395" s="13">
        <v>0.39641999999999999</v>
      </c>
      <c r="G1395" s="13">
        <v>0.37780000000000002</v>
      </c>
      <c r="H1395" s="13">
        <v>0.36915999999999999</v>
      </c>
      <c r="I1395" s="13">
        <v>0.32765</v>
      </c>
      <c r="J1395" s="13">
        <v>0.31476999999999999</v>
      </c>
      <c r="K1395" s="13">
        <v>0.35565000000000002</v>
      </c>
      <c r="L1395" s="13">
        <v>0.36312</v>
      </c>
      <c r="M1395" s="13">
        <v>0.39802999999999999</v>
      </c>
      <c r="N1395" s="13">
        <v>0.41637000000000002</v>
      </c>
      <c r="O1395" s="13">
        <v>0.46056999999999998</v>
      </c>
      <c r="P1395" s="13">
        <v>0.52012000000000003</v>
      </c>
    </row>
    <row r="1396" spans="1:16" x14ac:dyDescent="0.3">
      <c r="A1396" s="67" t="s">
        <v>2991</v>
      </c>
      <c r="B1396" s="67" t="s">
        <v>2992</v>
      </c>
      <c r="C1396" s="69">
        <v>818574</v>
      </c>
      <c r="D1396" s="13"/>
      <c r="E1396" s="13">
        <v>0.16450000000000001</v>
      </c>
      <c r="F1396" s="13">
        <v>0.15307000000000001</v>
      </c>
      <c r="G1396" s="13">
        <v>0.15067</v>
      </c>
      <c r="H1396" s="13">
        <v>0.17929999999999999</v>
      </c>
      <c r="I1396" s="13">
        <v>0.14207</v>
      </c>
      <c r="J1396" s="13">
        <v>0.14041000000000001</v>
      </c>
      <c r="K1396" s="13">
        <v>0.15353</v>
      </c>
      <c r="L1396" s="13">
        <v>0.16162000000000001</v>
      </c>
      <c r="M1396" s="13">
        <v>0.17926</v>
      </c>
      <c r="N1396" s="13">
        <v>0.18293999999999999</v>
      </c>
      <c r="O1396" s="13">
        <v>0.19792999999999999</v>
      </c>
      <c r="P1396" s="13">
        <v>0.23171</v>
      </c>
    </row>
    <row r="1397" spans="1:16" x14ac:dyDescent="0.3">
      <c r="A1397" s="67" t="s">
        <v>2746</v>
      </c>
      <c r="B1397" s="67" t="s">
        <v>2747</v>
      </c>
      <c r="C1397" s="69">
        <v>816915</v>
      </c>
      <c r="D1397" s="13"/>
      <c r="E1397" s="13"/>
      <c r="F1397" s="13"/>
      <c r="G1397" s="13">
        <v>0.25701000000000002</v>
      </c>
      <c r="H1397" s="13"/>
      <c r="I1397" s="13"/>
      <c r="J1397" s="13">
        <v>0.21362999999999999</v>
      </c>
      <c r="K1397" s="13"/>
      <c r="L1397" s="13"/>
      <c r="M1397" s="13">
        <v>0.45740999999999998</v>
      </c>
      <c r="N1397" s="13"/>
      <c r="O1397" s="13"/>
      <c r="P1397" s="13">
        <v>0.28321000000000002</v>
      </c>
    </row>
    <row r="1398" spans="1:16" x14ac:dyDescent="0.3">
      <c r="A1398" s="67" t="s">
        <v>2815</v>
      </c>
      <c r="B1398" s="67" t="s">
        <v>2816</v>
      </c>
      <c r="C1398" s="69">
        <v>816915</v>
      </c>
      <c r="D1398" s="13"/>
      <c r="E1398" s="13"/>
      <c r="F1398" s="13"/>
      <c r="G1398" s="13">
        <v>0.25701000000000002</v>
      </c>
      <c r="H1398" s="13"/>
      <c r="I1398" s="13"/>
      <c r="J1398" s="13">
        <v>0.21379999999999999</v>
      </c>
      <c r="K1398" s="13"/>
      <c r="L1398" s="13"/>
      <c r="M1398" s="13">
        <v>0.45740999999999998</v>
      </c>
      <c r="N1398" s="13"/>
      <c r="O1398" s="13"/>
      <c r="P1398" s="13">
        <v>0.28321000000000002</v>
      </c>
    </row>
    <row r="1399" spans="1:16" x14ac:dyDescent="0.3">
      <c r="A1399" s="67" t="s">
        <v>2713</v>
      </c>
      <c r="B1399" s="67" t="s">
        <v>2714</v>
      </c>
      <c r="C1399" s="69">
        <v>815502</v>
      </c>
      <c r="D1399" s="13">
        <v>0.52932000000000001</v>
      </c>
      <c r="E1399" s="13">
        <v>0.5625</v>
      </c>
      <c r="F1399" s="13">
        <v>0.50492999999999999</v>
      </c>
      <c r="G1399" s="13">
        <v>0.49053000000000002</v>
      </c>
      <c r="H1399" s="13">
        <v>0.48147000000000001</v>
      </c>
      <c r="I1399" s="13">
        <v>0.41122999999999998</v>
      </c>
      <c r="J1399" s="13">
        <v>0.42503000000000002</v>
      </c>
      <c r="K1399" s="13">
        <v>0.48089999999999999</v>
      </c>
      <c r="L1399" s="13"/>
      <c r="M1399" s="13">
        <v>0.60465999999999998</v>
      </c>
      <c r="N1399" s="13">
        <v>0.63721000000000005</v>
      </c>
      <c r="O1399" s="13">
        <v>0.71550000000000002</v>
      </c>
      <c r="P1399" s="13">
        <v>0.78452999999999995</v>
      </c>
    </row>
    <row r="1400" spans="1:16" x14ac:dyDescent="0.3">
      <c r="A1400" s="67" t="s">
        <v>2884</v>
      </c>
      <c r="B1400" s="67" t="s">
        <v>2885</v>
      </c>
      <c r="C1400" s="69">
        <v>812498</v>
      </c>
      <c r="D1400" s="13"/>
      <c r="E1400" s="13"/>
      <c r="F1400" s="13"/>
      <c r="G1400" s="13"/>
      <c r="H1400" s="13"/>
      <c r="I1400" s="13"/>
      <c r="J1400" s="13"/>
      <c r="K1400" s="13"/>
      <c r="L1400" s="13"/>
      <c r="M1400" s="13"/>
      <c r="N1400" s="13"/>
      <c r="O1400" s="13"/>
      <c r="P1400" s="13"/>
    </row>
    <row r="1401" spans="1:16" x14ac:dyDescent="0.3">
      <c r="A1401" s="67" t="s">
        <v>2888</v>
      </c>
      <c r="B1401" s="67" t="s">
        <v>2889</v>
      </c>
      <c r="C1401" s="69">
        <v>810252</v>
      </c>
      <c r="D1401" s="13"/>
      <c r="E1401" s="13"/>
      <c r="F1401" s="13"/>
      <c r="G1401" s="13">
        <v>2.4020899999999998</v>
      </c>
      <c r="H1401" s="13">
        <v>2.4924499999999998</v>
      </c>
      <c r="I1401" s="13">
        <v>2.04203</v>
      </c>
      <c r="J1401" s="13">
        <v>2.01518</v>
      </c>
      <c r="K1401" s="13">
        <v>2.2274099999999999</v>
      </c>
      <c r="L1401" s="13">
        <v>2.3482400000000001</v>
      </c>
      <c r="M1401" s="13">
        <v>2.5429400000000002</v>
      </c>
      <c r="N1401" s="13">
        <v>2.5876299999999999</v>
      </c>
      <c r="O1401" s="13">
        <v>2.86327</v>
      </c>
      <c r="P1401" s="13">
        <v>3.1055899999999999</v>
      </c>
    </row>
    <row r="1402" spans="1:16" x14ac:dyDescent="0.3">
      <c r="A1402" s="67" t="s">
        <v>2697</v>
      </c>
      <c r="B1402" s="67" t="s">
        <v>2698</v>
      </c>
      <c r="C1402" s="69">
        <v>808267</v>
      </c>
      <c r="D1402" s="13"/>
      <c r="E1402" s="13">
        <v>2.09178</v>
      </c>
      <c r="F1402" s="13">
        <v>1.93198</v>
      </c>
      <c r="G1402" s="13">
        <v>1.85619</v>
      </c>
      <c r="H1402" s="13">
        <v>1.8826000000000001</v>
      </c>
      <c r="I1402" s="13">
        <v>1.6190800000000001</v>
      </c>
      <c r="J1402" s="13">
        <v>1.5452699999999999</v>
      </c>
      <c r="K1402" s="13">
        <v>2.4193799999999999</v>
      </c>
      <c r="L1402" s="13">
        <v>2.40422</v>
      </c>
      <c r="M1402" s="13">
        <v>2.5799799999999999</v>
      </c>
      <c r="N1402" s="13">
        <v>2.6616900000000001</v>
      </c>
      <c r="O1402" s="13">
        <v>3.1237699999999999</v>
      </c>
      <c r="P1402" s="13">
        <v>3.3878499999999998</v>
      </c>
    </row>
    <row r="1403" spans="1:16" x14ac:dyDescent="0.3">
      <c r="A1403" s="67" t="s">
        <v>5329</v>
      </c>
      <c r="B1403" s="67" t="s">
        <v>5330</v>
      </c>
      <c r="C1403" s="69">
        <v>807961</v>
      </c>
      <c r="D1403" s="13">
        <v>1.1370400000000001</v>
      </c>
      <c r="E1403" s="13">
        <v>1.01031</v>
      </c>
      <c r="F1403" s="13">
        <v>0.94932000000000005</v>
      </c>
      <c r="G1403" s="13"/>
      <c r="H1403" s="13"/>
      <c r="I1403" s="13"/>
      <c r="J1403" s="13"/>
      <c r="K1403" s="13"/>
      <c r="L1403" s="13"/>
      <c r="M1403" s="13"/>
      <c r="N1403" s="13"/>
      <c r="O1403" s="13"/>
      <c r="P1403" s="13"/>
    </row>
    <row r="1404" spans="1:16" x14ac:dyDescent="0.3">
      <c r="A1404" s="67" t="s">
        <v>2651</v>
      </c>
      <c r="B1404" s="67" t="s">
        <v>2652</v>
      </c>
      <c r="C1404" s="69">
        <v>807127</v>
      </c>
      <c r="D1404" s="13"/>
      <c r="E1404" s="13"/>
      <c r="F1404" s="13"/>
      <c r="G1404" s="13"/>
      <c r="H1404" s="13"/>
      <c r="I1404" s="13"/>
      <c r="J1404" s="13">
        <v>2.3369999999999998E-2</v>
      </c>
      <c r="K1404" s="13"/>
      <c r="L1404" s="13"/>
      <c r="M1404" s="13"/>
      <c r="N1404" s="13"/>
      <c r="O1404" s="13"/>
      <c r="P1404" s="13">
        <v>4.367E-2</v>
      </c>
    </row>
    <row r="1405" spans="1:16" x14ac:dyDescent="0.3">
      <c r="A1405" s="67" t="s">
        <v>2902</v>
      </c>
      <c r="B1405" s="67" t="s">
        <v>2903</v>
      </c>
      <c r="C1405" s="69">
        <v>804109</v>
      </c>
      <c r="D1405" s="13"/>
      <c r="E1405" s="13"/>
      <c r="F1405" s="13"/>
      <c r="G1405" s="13"/>
      <c r="H1405" s="13"/>
      <c r="I1405" s="13"/>
      <c r="J1405" s="13"/>
      <c r="K1405" s="13"/>
      <c r="L1405" s="13"/>
      <c r="M1405" s="13"/>
      <c r="N1405" s="13"/>
      <c r="O1405" s="13"/>
      <c r="P1405" s="13"/>
    </row>
    <row r="1406" spans="1:16" x14ac:dyDescent="0.3">
      <c r="A1406" s="67" t="s">
        <v>2913</v>
      </c>
      <c r="B1406" s="67" t="s">
        <v>2914</v>
      </c>
      <c r="C1406" s="69">
        <v>801367</v>
      </c>
      <c r="D1406" s="13"/>
      <c r="E1406" s="13"/>
      <c r="F1406" s="13"/>
      <c r="G1406" s="13">
        <v>0.62511000000000005</v>
      </c>
      <c r="H1406" s="13"/>
      <c r="I1406" s="13"/>
      <c r="J1406" s="13">
        <v>0.43147999999999997</v>
      </c>
      <c r="K1406" s="13"/>
      <c r="L1406" s="13"/>
      <c r="M1406" s="13">
        <v>0.55859999999999999</v>
      </c>
      <c r="N1406" s="13"/>
      <c r="O1406" s="13"/>
      <c r="P1406" s="13">
        <v>0.72672000000000003</v>
      </c>
    </row>
    <row r="1407" spans="1:16" x14ac:dyDescent="0.3">
      <c r="A1407" s="67" t="s">
        <v>3055</v>
      </c>
      <c r="B1407" s="67" t="s">
        <v>3056</v>
      </c>
      <c r="C1407" s="69">
        <v>800976</v>
      </c>
      <c r="D1407" s="13"/>
      <c r="E1407" s="13"/>
      <c r="F1407" s="13"/>
      <c r="G1407" s="13">
        <v>1.1172899999999999</v>
      </c>
      <c r="H1407" s="13"/>
      <c r="I1407" s="13"/>
      <c r="J1407" s="13">
        <v>0.89142999999999994</v>
      </c>
      <c r="K1407" s="13"/>
      <c r="L1407" s="13"/>
      <c r="M1407" s="13">
        <v>1.1653500000000001</v>
      </c>
      <c r="N1407" s="13"/>
      <c r="O1407" s="13"/>
      <c r="P1407" s="13">
        <v>1.2680499999999999</v>
      </c>
    </row>
    <row r="1408" spans="1:16" x14ac:dyDescent="0.3">
      <c r="A1408" s="67" t="s">
        <v>2904</v>
      </c>
      <c r="B1408" s="67" t="s">
        <v>2905</v>
      </c>
      <c r="C1408" s="69">
        <v>799371</v>
      </c>
      <c r="D1408" s="13"/>
      <c r="E1408" s="13"/>
      <c r="F1408" s="13"/>
      <c r="G1408" s="13"/>
      <c r="H1408" s="13"/>
      <c r="I1408" s="13"/>
      <c r="J1408" s="13"/>
      <c r="K1408" s="13"/>
      <c r="L1408" s="13"/>
      <c r="M1408" s="13"/>
      <c r="N1408" s="13"/>
      <c r="O1408" s="13"/>
      <c r="P1408" s="13"/>
    </row>
    <row r="1409" spans="1:16" x14ac:dyDescent="0.3">
      <c r="A1409" s="67" t="s">
        <v>2906</v>
      </c>
      <c r="B1409" s="67" t="s">
        <v>2907</v>
      </c>
      <c r="C1409" s="69">
        <v>797854</v>
      </c>
      <c r="D1409" s="13"/>
      <c r="E1409" s="13"/>
      <c r="F1409" s="13"/>
      <c r="G1409" s="13"/>
      <c r="H1409" s="13"/>
      <c r="I1409" s="13"/>
      <c r="J1409" s="13"/>
      <c r="K1409" s="13"/>
      <c r="L1409" s="13"/>
      <c r="M1409" s="13"/>
      <c r="N1409" s="13"/>
      <c r="O1409" s="13"/>
      <c r="P1409" s="13"/>
    </row>
    <row r="1410" spans="1:16" x14ac:dyDescent="0.3">
      <c r="A1410" s="67" t="s">
        <v>3072</v>
      </c>
      <c r="B1410" s="67" t="s">
        <v>3073</v>
      </c>
      <c r="C1410" s="69">
        <v>793288</v>
      </c>
      <c r="D1410" s="13"/>
      <c r="E1410" s="13"/>
      <c r="F1410" s="13"/>
      <c r="G1410" s="13">
        <v>1.261E-2</v>
      </c>
      <c r="H1410" s="13"/>
      <c r="I1410" s="13"/>
      <c r="J1410" s="13">
        <v>1.025E-2</v>
      </c>
      <c r="K1410" s="13"/>
      <c r="L1410" s="13"/>
      <c r="M1410" s="13">
        <v>1.2460000000000001E-2</v>
      </c>
      <c r="N1410" s="13"/>
      <c r="O1410" s="13"/>
      <c r="P1410" s="13">
        <v>1.311E-2</v>
      </c>
    </row>
    <row r="1411" spans="1:16" x14ac:dyDescent="0.3">
      <c r="A1411" s="67" t="s">
        <v>2838</v>
      </c>
      <c r="B1411" s="67" t="s">
        <v>2839</v>
      </c>
      <c r="C1411" s="69">
        <v>791655</v>
      </c>
      <c r="D1411" s="13">
        <v>1.57222</v>
      </c>
      <c r="E1411" s="13">
        <v>1.6587400000000001</v>
      </c>
      <c r="F1411" s="13">
        <v>1.52139</v>
      </c>
      <c r="G1411" s="13">
        <v>1.4041999999999999</v>
      </c>
      <c r="H1411" s="13">
        <v>1.4295100000000001</v>
      </c>
      <c r="I1411" s="13">
        <v>1.21014</v>
      </c>
      <c r="J1411" s="13">
        <v>1.1490400000000001</v>
      </c>
      <c r="K1411" s="13">
        <v>1.50071</v>
      </c>
      <c r="L1411" s="13">
        <v>1.6938200000000001</v>
      </c>
      <c r="M1411" s="13">
        <v>1.66431</v>
      </c>
      <c r="N1411" s="13">
        <v>1.8842000000000001</v>
      </c>
      <c r="O1411" s="13">
        <v>2.0697000000000001</v>
      </c>
      <c r="P1411" s="13">
        <v>2.3428300000000002</v>
      </c>
    </row>
    <row r="1412" spans="1:16" x14ac:dyDescent="0.3">
      <c r="A1412" s="67" t="s">
        <v>2965</v>
      </c>
      <c r="B1412" s="67" t="s">
        <v>2966</v>
      </c>
      <c r="C1412" s="69">
        <v>789622</v>
      </c>
      <c r="D1412" s="13"/>
      <c r="E1412" s="13">
        <v>0.12429999999999999</v>
      </c>
      <c r="F1412" s="13">
        <v>0.14807000000000001</v>
      </c>
      <c r="G1412" s="13">
        <v>0.13908999999999999</v>
      </c>
      <c r="H1412" s="13">
        <v>0.11482000000000001</v>
      </c>
      <c r="I1412" s="13">
        <v>9.2539999999999997E-2</v>
      </c>
      <c r="J1412" s="13">
        <v>9.0539999999999995E-2</v>
      </c>
      <c r="K1412" s="13">
        <v>0.10242999999999999</v>
      </c>
      <c r="L1412" s="13">
        <v>0.13716</v>
      </c>
      <c r="M1412" s="13">
        <v>0.14244999999999999</v>
      </c>
      <c r="N1412" s="13">
        <v>0.15001</v>
      </c>
      <c r="O1412" s="13">
        <v>0.12995999999999999</v>
      </c>
      <c r="P1412" s="13">
        <v>0.24926000000000001</v>
      </c>
    </row>
    <row r="1413" spans="1:16" x14ac:dyDescent="0.3">
      <c r="A1413" s="67" t="s">
        <v>2386</v>
      </c>
      <c r="B1413" s="67" t="s">
        <v>2387</v>
      </c>
      <c r="C1413" s="69">
        <v>786488</v>
      </c>
      <c r="D1413" s="13">
        <v>1.8313600000000001</v>
      </c>
      <c r="E1413" s="13">
        <v>1.56884</v>
      </c>
      <c r="F1413" s="13">
        <v>1.46278</v>
      </c>
      <c r="G1413" s="13">
        <v>1.3969100000000001</v>
      </c>
      <c r="H1413" s="13">
        <v>1.13794</v>
      </c>
      <c r="I1413" s="13">
        <v>0.81361000000000006</v>
      </c>
      <c r="J1413" s="13">
        <v>0.77897000000000005</v>
      </c>
      <c r="K1413" s="13">
        <v>0.85775999999999997</v>
      </c>
      <c r="L1413" s="13">
        <v>0.88719999999999999</v>
      </c>
      <c r="M1413" s="13">
        <v>0.97465999999999997</v>
      </c>
      <c r="N1413" s="13">
        <v>1.0239499999999999</v>
      </c>
      <c r="O1413" s="13">
        <v>1.1656200000000001</v>
      </c>
      <c r="P1413" s="13">
        <v>1.2582899999999999</v>
      </c>
    </row>
    <row r="1414" spans="1:16" x14ac:dyDescent="0.3">
      <c r="A1414" s="67" t="s">
        <v>2927</v>
      </c>
      <c r="B1414" s="67" t="s">
        <v>2928</v>
      </c>
      <c r="C1414" s="69">
        <v>780586</v>
      </c>
      <c r="D1414" s="13">
        <v>0.96536</v>
      </c>
      <c r="E1414" s="13">
        <v>0.50961000000000001</v>
      </c>
      <c r="F1414" s="13">
        <v>0.47349999999999998</v>
      </c>
      <c r="G1414" s="13">
        <v>0.47783999999999999</v>
      </c>
      <c r="H1414" s="13">
        <v>0.50753999999999999</v>
      </c>
      <c r="I1414" s="13">
        <v>0.89163999999999999</v>
      </c>
      <c r="J1414" s="13">
        <v>0.94616999999999996</v>
      </c>
      <c r="K1414" s="13">
        <v>1.08009</v>
      </c>
      <c r="L1414" s="13">
        <v>0.90673000000000004</v>
      </c>
      <c r="M1414" s="13">
        <v>1.7912699999999999</v>
      </c>
      <c r="N1414" s="13">
        <v>1.8381799999999999</v>
      </c>
      <c r="O1414" s="13">
        <v>2.0447799999999998</v>
      </c>
      <c r="P1414" s="13">
        <v>1.4391400000000001</v>
      </c>
    </row>
    <row r="1415" spans="1:16" x14ac:dyDescent="0.3">
      <c r="A1415" s="67" t="s">
        <v>5331</v>
      </c>
      <c r="B1415" s="67" t="s">
        <v>5332</v>
      </c>
      <c r="C1415" s="69">
        <v>775818</v>
      </c>
      <c r="D1415" s="13">
        <v>2.1581000000000001</v>
      </c>
      <c r="E1415" s="13">
        <v>2.33169</v>
      </c>
      <c r="F1415" s="13">
        <v>2.1757300000000002</v>
      </c>
      <c r="G1415" s="13">
        <v>2.1351200000000001</v>
      </c>
      <c r="H1415" s="13">
        <v>2.28559</v>
      </c>
      <c r="I1415" s="13">
        <v>1.8735999999999999</v>
      </c>
      <c r="J1415" s="13">
        <v>1.85968</v>
      </c>
      <c r="K1415" s="13">
        <v>2.0870199999999999</v>
      </c>
      <c r="L1415" s="13">
        <v>2.13273</v>
      </c>
      <c r="M1415" s="13">
        <v>2.34666</v>
      </c>
      <c r="N1415" s="13">
        <v>2.3975900000000001</v>
      </c>
      <c r="O1415" s="13">
        <v>2.6493199999999999</v>
      </c>
      <c r="P1415" s="13">
        <v>2.8515299999999999</v>
      </c>
    </row>
    <row r="1416" spans="1:16" x14ac:dyDescent="0.3">
      <c r="A1416" s="67" t="s">
        <v>2811</v>
      </c>
      <c r="B1416" s="67" t="s">
        <v>2812</v>
      </c>
      <c r="C1416" s="69">
        <v>775495</v>
      </c>
      <c r="D1416" s="13">
        <v>3.0131199999999998</v>
      </c>
      <c r="E1416" s="13">
        <v>3.6400700000000001</v>
      </c>
      <c r="F1416" s="13">
        <v>3.72722</v>
      </c>
      <c r="G1416" s="13">
        <v>3.4838800000000001</v>
      </c>
      <c r="H1416" s="13">
        <v>3.7206000000000001</v>
      </c>
      <c r="I1416" s="13">
        <v>2.95235</v>
      </c>
      <c r="J1416" s="13">
        <v>2.9656400000000001</v>
      </c>
      <c r="K1416" s="13">
        <v>3.2191100000000001</v>
      </c>
      <c r="L1416" s="13">
        <v>3.1211500000000001</v>
      </c>
      <c r="M1416" s="13">
        <v>3.4543400000000002</v>
      </c>
      <c r="N1416" s="13">
        <v>3.6379000000000001</v>
      </c>
      <c r="O1416" s="13">
        <v>4.2948599999999999</v>
      </c>
      <c r="P1416" s="13">
        <v>4.9617899999999997</v>
      </c>
    </row>
    <row r="1417" spans="1:16" x14ac:dyDescent="0.3">
      <c r="A1417" s="67" t="s">
        <v>2969</v>
      </c>
      <c r="B1417" s="67" t="s">
        <v>2970</v>
      </c>
      <c r="C1417" s="69">
        <v>775428</v>
      </c>
      <c r="D1417" s="13"/>
      <c r="E1417" s="13">
        <v>2.32673</v>
      </c>
      <c r="F1417" s="13">
        <v>2.1967500000000002</v>
      </c>
      <c r="G1417" s="13">
        <v>2.1272600000000002</v>
      </c>
      <c r="H1417" s="13">
        <v>2.2057000000000002</v>
      </c>
      <c r="I1417" s="13">
        <v>1.93072</v>
      </c>
      <c r="J1417" s="13">
        <v>1.85501</v>
      </c>
      <c r="K1417" s="13">
        <v>2.0156000000000001</v>
      </c>
      <c r="L1417" s="13">
        <v>2.1093500000000001</v>
      </c>
      <c r="M1417" s="13">
        <v>2.3039800000000001</v>
      </c>
      <c r="N1417" s="13">
        <v>2.4281700000000002</v>
      </c>
      <c r="O1417" s="13">
        <v>2.46563</v>
      </c>
      <c r="P1417" s="13">
        <v>3.1669200000000002</v>
      </c>
    </row>
    <row r="1418" spans="1:16" x14ac:dyDescent="0.3">
      <c r="A1418" s="67" t="s">
        <v>2949</v>
      </c>
      <c r="B1418" s="67" t="s">
        <v>2950</v>
      </c>
      <c r="C1418" s="69">
        <v>774692</v>
      </c>
      <c r="D1418" s="13"/>
      <c r="E1418" s="13"/>
      <c r="F1418" s="13"/>
      <c r="G1418" s="13">
        <v>0.99189000000000005</v>
      </c>
      <c r="H1418" s="13"/>
      <c r="I1418" s="13"/>
      <c r="J1418" s="13"/>
      <c r="K1418" s="13"/>
      <c r="L1418" s="13"/>
      <c r="M1418" s="13">
        <v>0.75553000000000003</v>
      </c>
      <c r="N1418" s="13"/>
      <c r="O1418" s="13">
        <v>0.81076000000000004</v>
      </c>
      <c r="P1418" s="13"/>
    </row>
    <row r="1419" spans="1:16" x14ac:dyDescent="0.3">
      <c r="A1419" s="67" t="s">
        <v>2915</v>
      </c>
      <c r="B1419" s="67" t="s">
        <v>2916</v>
      </c>
      <c r="C1419" s="69">
        <v>771352</v>
      </c>
      <c r="D1419" s="13">
        <v>2.3463599999999998</v>
      </c>
      <c r="E1419" s="13">
        <v>2.5375000000000001</v>
      </c>
      <c r="F1419" s="13">
        <v>2.3272599999999999</v>
      </c>
      <c r="G1419" s="13">
        <v>2.2841800000000001</v>
      </c>
      <c r="H1419" s="13">
        <v>2.3443200000000002</v>
      </c>
      <c r="I1419" s="13">
        <v>2.0486499999999999</v>
      </c>
      <c r="J1419" s="13">
        <v>1.98498</v>
      </c>
      <c r="K1419" s="13"/>
      <c r="L1419" s="13">
        <v>2.2564000000000002</v>
      </c>
      <c r="M1419" s="13">
        <v>2.4673799999999999</v>
      </c>
      <c r="N1419" s="13">
        <v>2.5287500000000001</v>
      </c>
      <c r="O1419" s="13">
        <v>2.7605400000000002</v>
      </c>
      <c r="P1419" s="13">
        <v>3.0513699999999999</v>
      </c>
    </row>
    <row r="1420" spans="1:16" x14ac:dyDescent="0.3">
      <c r="A1420" s="67" t="s">
        <v>2705</v>
      </c>
      <c r="B1420" s="67" t="s">
        <v>2706</v>
      </c>
      <c r="C1420" s="69">
        <v>770023</v>
      </c>
      <c r="D1420" s="13"/>
      <c r="E1420" s="13"/>
      <c r="F1420" s="13"/>
      <c r="G1420" s="13"/>
      <c r="H1420" s="13"/>
      <c r="I1420" s="13"/>
      <c r="J1420" s="13"/>
      <c r="K1420" s="13"/>
      <c r="L1420" s="13"/>
      <c r="M1420" s="13"/>
      <c r="N1420" s="13">
        <v>5.0529799999999998</v>
      </c>
      <c r="O1420" s="13">
        <v>5.35961</v>
      </c>
      <c r="P1420" s="13">
        <v>5.5118799999999997</v>
      </c>
    </row>
    <row r="1421" spans="1:16" x14ac:dyDescent="0.3">
      <c r="A1421" s="67" t="s">
        <v>3690</v>
      </c>
      <c r="B1421" s="67" t="s">
        <v>3691</v>
      </c>
      <c r="C1421" s="69">
        <v>769355</v>
      </c>
      <c r="D1421" s="13">
        <v>0.35727999999999999</v>
      </c>
      <c r="E1421" s="13"/>
      <c r="F1421" s="13"/>
      <c r="G1421" s="13">
        <v>0.34461000000000003</v>
      </c>
      <c r="H1421" s="13"/>
      <c r="I1421" s="13"/>
      <c r="J1421" s="13">
        <v>0.28669</v>
      </c>
      <c r="K1421" s="13"/>
      <c r="L1421" s="13"/>
      <c r="M1421" s="13">
        <v>9.4530000000000003E-2</v>
      </c>
      <c r="N1421" s="13"/>
      <c r="O1421" s="13"/>
      <c r="P1421" s="13">
        <v>0.12363</v>
      </c>
    </row>
    <row r="1422" spans="1:16" x14ac:dyDescent="0.3">
      <c r="A1422" s="67" t="s">
        <v>5333</v>
      </c>
      <c r="B1422" s="67" t="s">
        <v>5334</v>
      </c>
      <c r="C1422" s="69">
        <v>768719</v>
      </c>
      <c r="D1422" s="13"/>
      <c r="E1422" s="13"/>
      <c r="F1422" s="13"/>
      <c r="G1422" s="13"/>
      <c r="H1422" s="13">
        <v>0.12964999999999999</v>
      </c>
      <c r="I1422" s="13"/>
      <c r="J1422" s="13"/>
      <c r="K1422" s="13"/>
      <c r="L1422" s="13"/>
      <c r="M1422" s="13"/>
      <c r="N1422" s="13"/>
      <c r="O1422" s="13"/>
      <c r="P1422" s="13"/>
    </row>
    <row r="1423" spans="1:16" x14ac:dyDescent="0.3">
      <c r="A1423" s="67" t="s">
        <v>2923</v>
      </c>
      <c r="B1423" s="67" t="s">
        <v>2924</v>
      </c>
      <c r="C1423" s="69">
        <v>767089</v>
      </c>
      <c r="D1423" s="13"/>
      <c r="E1423" s="13"/>
      <c r="F1423" s="13"/>
      <c r="G1423" s="13"/>
      <c r="H1423" s="13"/>
      <c r="I1423" s="13"/>
      <c r="J1423" s="13"/>
      <c r="K1423" s="13"/>
      <c r="L1423" s="13"/>
      <c r="M1423" s="13"/>
      <c r="N1423" s="13"/>
      <c r="O1423" s="13"/>
      <c r="P1423" s="13"/>
    </row>
    <row r="1424" spans="1:16" x14ac:dyDescent="0.3">
      <c r="A1424" s="67" t="s">
        <v>5335</v>
      </c>
      <c r="B1424" s="67" t="s">
        <v>5336</v>
      </c>
      <c r="C1424" s="69">
        <v>765891</v>
      </c>
      <c r="D1424" s="13">
        <v>1.7988299999999999</v>
      </c>
      <c r="E1424" s="13">
        <v>2.0559699999999999</v>
      </c>
      <c r="F1424" s="13"/>
      <c r="G1424" s="13"/>
      <c r="H1424" s="13"/>
      <c r="I1424" s="13"/>
      <c r="J1424" s="13"/>
      <c r="K1424" s="13">
        <v>1.1749000000000001</v>
      </c>
      <c r="L1424" s="13">
        <v>1.39947</v>
      </c>
      <c r="M1424" s="13">
        <v>1.50861</v>
      </c>
      <c r="N1424" s="13">
        <v>1.5850599999999999</v>
      </c>
      <c r="O1424" s="13">
        <v>1.7060900000000001</v>
      </c>
      <c r="P1424" s="13">
        <v>2.2601800000000001</v>
      </c>
    </row>
    <row r="1425" spans="1:16" x14ac:dyDescent="0.3">
      <c r="A1425" s="67" t="s">
        <v>3144</v>
      </c>
      <c r="B1425" s="67" t="s">
        <v>3145</v>
      </c>
      <c r="C1425" s="69">
        <v>765118</v>
      </c>
      <c r="D1425" s="13">
        <v>0.13420000000000001</v>
      </c>
      <c r="E1425" s="13">
        <v>0.14562</v>
      </c>
      <c r="F1425" s="13">
        <v>0.13156000000000001</v>
      </c>
      <c r="G1425" s="13">
        <v>0.12858</v>
      </c>
      <c r="H1425" s="13">
        <v>0.14155000000000001</v>
      </c>
      <c r="I1425" s="13">
        <v>0.10713</v>
      </c>
      <c r="J1425" s="13">
        <v>0.11305</v>
      </c>
      <c r="K1425" s="13">
        <v>0.1179</v>
      </c>
      <c r="L1425" s="13">
        <v>0.13037000000000001</v>
      </c>
      <c r="M1425" s="13">
        <v>0.14116999999999999</v>
      </c>
      <c r="N1425" s="13">
        <v>0.14504</v>
      </c>
      <c r="O1425" s="13">
        <v>0.17891000000000001</v>
      </c>
      <c r="P1425" s="13">
        <v>0.16891999999999999</v>
      </c>
    </row>
    <row r="1426" spans="1:16" x14ac:dyDescent="0.3">
      <c r="A1426" s="67" t="s">
        <v>3265</v>
      </c>
      <c r="B1426" s="67" t="s">
        <v>3266</v>
      </c>
      <c r="C1426" s="69">
        <v>759606</v>
      </c>
      <c r="D1426" s="13"/>
      <c r="E1426" s="13"/>
      <c r="F1426" s="13">
        <v>0.11183999999999999</v>
      </c>
      <c r="G1426" s="13">
        <v>7.3209999999999997E-2</v>
      </c>
      <c r="H1426" s="13">
        <v>7.2959999999999997E-2</v>
      </c>
      <c r="I1426" s="13"/>
      <c r="J1426" s="13">
        <v>9.1700000000000004E-2</v>
      </c>
      <c r="K1426" s="13">
        <v>9.8799999999999999E-2</v>
      </c>
      <c r="L1426" s="13">
        <v>0.10723000000000001</v>
      </c>
      <c r="M1426" s="13">
        <v>0.11638999999999999</v>
      </c>
      <c r="N1426" s="13">
        <v>0.12598999999999999</v>
      </c>
      <c r="O1426" s="13">
        <v>0.13491</v>
      </c>
      <c r="P1426" s="13">
        <v>0.15295</v>
      </c>
    </row>
    <row r="1427" spans="1:16" x14ac:dyDescent="0.3">
      <c r="A1427" s="67" t="s">
        <v>2910</v>
      </c>
      <c r="B1427" s="67" t="s">
        <v>2911</v>
      </c>
      <c r="C1427" s="69">
        <v>757954</v>
      </c>
      <c r="D1427" s="13">
        <v>0.35674</v>
      </c>
      <c r="E1427" s="13">
        <v>0.38917000000000002</v>
      </c>
      <c r="F1427" s="13">
        <v>0.35521000000000003</v>
      </c>
      <c r="G1427" s="13">
        <v>0.34483999999999998</v>
      </c>
      <c r="H1427" s="13">
        <v>0.33939999999999998</v>
      </c>
      <c r="I1427" s="13">
        <v>0.28761999999999999</v>
      </c>
      <c r="J1427" s="13">
        <v>0.27200000000000002</v>
      </c>
      <c r="K1427" s="13">
        <v>0.29973</v>
      </c>
      <c r="L1427" s="13">
        <v>0.30915999999999999</v>
      </c>
      <c r="M1427" s="13">
        <v>0.33159</v>
      </c>
      <c r="N1427" s="13">
        <v>0.34023999999999999</v>
      </c>
      <c r="O1427" s="13">
        <v>0.35082999999999998</v>
      </c>
      <c r="P1427" s="13">
        <v>0.38358999999999999</v>
      </c>
    </row>
    <row r="1428" spans="1:16" x14ac:dyDescent="0.3">
      <c r="A1428" s="67" t="s">
        <v>3138</v>
      </c>
      <c r="B1428" s="67" t="s">
        <v>3139</v>
      </c>
      <c r="C1428" s="69">
        <v>752458</v>
      </c>
      <c r="D1428" s="13">
        <v>0.12747</v>
      </c>
      <c r="E1428" s="13">
        <v>0.13869999999999999</v>
      </c>
      <c r="F1428" s="13">
        <v>0.12795000000000001</v>
      </c>
      <c r="G1428" s="13">
        <v>0.12570999999999999</v>
      </c>
      <c r="H1428" s="13">
        <v>0.12497</v>
      </c>
      <c r="I1428" s="13">
        <v>0.10254000000000001</v>
      </c>
      <c r="J1428" s="13">
        <v>0.10059</v>
      </c>
      <c r="K1428" s="13">
        <v>0.11365</v>
      </c>
      <c r="L1428" s="13">
        <v>0.12125</v>
      </c>
      <c r="M1428" s="13">
        <v>0.13533999999999999</v>
      </c>
      <c r="N1428" s="13">
        <v>0.14033999999999999</v>
      </c>
      <c r="O1428" s="13">
        <v>0.15719</v>
      </c>
      <c r="P1428" s="13">
        <v>0.18082999999999999</v>
      </c>
    </row>
    <row r="1429" spans="1:16" x14ac:dyDescent="0.3">
      <c r="A1429" s="67" t="s">
        <v>2717</v>
      </c>
      <c r="B1429" s="67" t="s">
        <v>2718</v>
      </c>
      <c r="C1429" s="69">
        <v>752008</v>
      </c>
      <c r="D1429" s="13">
        <v>0.40026</v>
      </c>
      <c r="E1429" s="13">
        <v>0.46107999999999999</v>
      </c>
      <c r="F1429" s="13">
        <v>0.4254</v>
      </c>
      <c r="G1429" s="13">
        <v>0.41175</v>
      </c>
      <c r="H1429" s="13">
        <v>0.41499000000000003</v>
      </c>
      <c r="I1429" s="13">
        <v>0.35082000000000002</v>
      </c>
      <c r="J1429" s="13">
        <v>0.4849</v>
      </c>
      <c r="K1429" s="13">
        <v>0.54842999999999997</v>
      </c>
      <c r="L1429" s="13">
        <v>0.56384000000000001</v>
      </c>
      <c r="M1429" s="13"/>
      <c r="N1429" s="13"/>
      <c r="O1429" s="13">
        <v>0.74560999999999999</v>
      </c>
      <c r="P1429" s="13"/>
    </row>
    <row r="1430" spans="1:16" x14ac:dyDescent="0.3">
      <c r="A1430" s="67" t="s">
        <v>3166</v>
      </c>
      <c r="B1430" s="67" t="s">
        <v>3167</v>
      </c>
      <c r="C1430" s="69">
        <v>751668</v>
      </c>
      <c r="D1430" s="13">
        <v>0.56337000000000004</v>
      </c>
      <c r="E1430" s="13">
        <v>0.62541000000000002</v>
      </c>
      <c r="F1430" s="13">
        <v>0.58209999999999995</v>
      </c>
      <c r="G1430" s="13">
        <v>0.56208999999999998</v>
      </c>
      <c r="H1430" s="13">
        <v>0.57484000000000002</v>
      </c>
      <c r="I1430" s="13">
        <v>0.47648000000000001</v>
      </c>
      <c r="J1430" s="13">
        <v>0.46034000000000003</v>
      </c>
      <c r="K1430" s="13">
        <v>0.53315000000000001</v>
      </c>
      <c r="L1430" s="13">
        <v>0.54212000000000005</v>
      </c>
      <c r="M1430" s="13">
        <v>0.59985999999999995</v>
      </c>
      <c r="N1430" s="13">
        <v>0.62182999999999999</v>
      </c>
      <c r="O1430" s="13">
        <v>0.68162</v>
      </c>
      <c r="P1430" s="13">
        <v>0.75182000000000004</v>
      </c>
    </row>
    <row r="1431" spans="1:16" x14ac:dyDescent="0.3">
      <c r="A1431" s="67" t="s">
        <v>2929</v>
      </c>
      <c r="B1431" s="67" t="s">
        <v>2930</v>
      </c>
      <c r="C1431" s="69">
        <v>750345</v>
      </c>
      <c r="D1431" s="13"/>
      <c r="E1431" s="13"/>
      <c r="F1431" s="13"/>
      <c r="G1431" s="13"/>
      <c r="H1431" s="13"/>
      <c r="I1431" s="13"/>
      <c r="J1431" s="13"/>
      <c r="K1431" s="13"/>
      <c r="L1431" s="13"/>
      <c r="M1431" s="13"/>
      <c r="N1431" s="13"/>
      <c r="O1431" s="13"/>
      <c r="P1431" s="13"/>
    </row>
    <row r="1432" spans="1:16" x14ac:dyDescent="0.3">
      <c r="A1432" s="67" t="s">
        <v>3027</v>
      </c>
      <c r="B1432" s="67" t="s">
        <v>3028</v>
      </c>
      <c r="C1432" s="69">
        <v>747089</v>
      </c>
      <c r="D1432" s="13">
        <v>0.66149000000000002</v>
      </c>
      <c r="E1432" s="13">
        <v>0.71882999999999997</v>
      </c>
      <c r="F1432" s="13">
        <v>0.66247</v>
      </c>
      <c r="G1432" s="13">
        <v>0.64326000000000005</v>
      </c>
      <c r="H1432" s="13">
        <v>0.64375000000000004</v>
      </c>
      <c r="I1432" s="13">
        <v>0.54928999999999994</v>
      </c>
      <c r="J1432" s="13">
        <v>0.52447999999999995</v>
      </c>
      <c r="K1432" s="13">
        <v>0.59645999999999999</v>
      </c>
      <c r="L1432" s="13">
        <v>0.61919000000000002</v>
      </c>
      <c r="M1432" s="13">
        <v>0.69433999999999996</v>
      </c>
      <c r="N1432" s="13">
        <v>0.71777999999999997</v>
      </c>
      <c r="O1432" s="13">
        <v>0.81589999999999996</v>
      </c>
      <c r="P1432" s="13">
        <v>0.88780000000000003</v>
      </c>
    </row>
    <row r="1433" spans="1:16" x14ac:dyDescent="0.3">
      <c r="A1433" s="67" t="s">
        <v>2572</v>
      </c>
      <c r="B1433" s="67" t="s">
        <v>2573</v>
      </c>
      <c r="C1433" s="69">
        <v>742072</v>
      </c>
      <c r="D1433" s="13"/>
      <c r="E1433" s="13"/>
      <c r="F1433" s="13"/>
      <c r="G1433" s="13">
        <v>0.94466000000000006</v>
      </c>
      <c r="H1433" s="13">
        <v>0.94986999999999999</v>
      </c>
      <c r="I1433" s="13">
        <v>0.77954000000000001</v>
      </c>
      <c r="J1433" s="13">
        <v>0.76680000000000004</v>
      </c>
      <c r="K1433" s="13">
        <v>0.83426999999999996</v>
      </c>
      <c r="L1433" s="13">
        <v>0.87580999999999998</v>
      </c>
      <c r="M1433" s="13">
        <v>0.95821999999999996</v>
      </c>
      <c r="N1433" s="13">
        <v>0.96445999999999998</v>
      </c>
      <c r="O1433" s="13">
        <v>1.54383</v>
      </c>
      <c r="P1433" s="13">
        <v>1.6902900000000001</v>
      </c>
    </row>
    <row r="1434" spans="1:16" x14ac:dyDescent="0.3">
      <c r="A1434" s="67" t="s">
        <v>3957</v>
      </c>
      <c r="B1434" s="67" t="s">
        <v>3958</v>
      </c>
      <c r="C1434" s="69">
        <v>740012</v>
      </c>
      <c r="D1434" s="13">
        <v>0.46155000000000002</v>
      </c>
      <c r="E1434" s="13">
        <v>0.50197000000000003</v>
      </c>
      <c r="F1434" s="13">
        <v>0.4652</v>
      </c>
      <c r="G1434" s="13">
        <v>0.45139000000000001</v>
      </c>
      <c r="H1434" s="13">
        <v>0.45406000000000002</v>
      </c>
      <c r="I1434" s="13">
        <v>0.16086</v>
      </c>
      <c r="J1434" s="13">
        <v>0.16791</v>
      </c>
      <c r="K1434" s="13">
        <v>0.19025</v>
      </c>
      <c r="L1434" s="13">
        <v>0.62275000000000003</v>
      </c>
      <c r="M1434" s="13">
        <v>0.69298999999999999</v>
      </c>
      <c r="N1434" s="13">
        <v>0.72453000000000001</v>
      </c>
      <c r="O1434" s="13"/>
      <c r="P1434" s="13"/>
    </row>
    <row r="1435" spans="1:16" x14ac:dyDescent="0.3">
      <c r="A1435" s="67" t="s">
        <v>2979</v>
      </c>
      <c r="B1435" s="67" t="s">
        <v>2980</v>
      </c>
      <c r="C1435" s="69">
        <v>736175</v>
      </c>
      <c r="D1435" s="13">
        <v>1.40537</v>
      </c>
      <c r="E1435" s="13">
        <v>1.9476199999999999</v>
      </c>
      <c r="F1435" s="13">
        <v>1.79464</v>
      </c>
      <c r="G1435" s="13">
        <v>1.74701</v>
      </c>
      <c r="H1435" s="13">
        <v>1.8717200000000001</v>
      </c>
      <c r="I1435" s="13">
        <v>0.82652000000000003</v>
      </c>
      <c r="J1435" s="13">
        <v>0.82052999999999998</v>
      </c>
      <c r="K1435" s="13">
        <v>0.99463999999999997</v>
      </c>
      <c r="L1435" s="13">
        <v>0.95050999999999997</v>
      </c>
      <c r="M1435" s="13">
        <v>1.1228800000000001</v>
      </c>
      <c r="N1435" s="13">
        <v>1.63687</v>
      </c>
      <c r="O1435" s="13">
        <v>1.28159</v>
      </c>
      <c r="P1435" s="13">
        <v>0.75646999999999998</v>
      </c>
    </row>
    <row r="1436" spans="1:16" x14ac:dyDescent="0.3">
      <c r="A1436" s="67" t="s">
        <v>2669</v>
      </c>
      <c r="B1436" s="67" t="s">
        <v>2670</v>
      </c>
      <c r="C1436" s="69">
        <v>733997</v>
      </c>
      <c r="D1436" s="13">
        <v>0.29246</v>
      </c>
      <c r="E1436" s="13">
        <v>0.32806000000000002</v>
      </c>
      <c r="F1436" s="13">
        <v>0.35510000000000003</v>
      </c>
      <c r="G1436" s="13">
        <v>0.33994999999999997</v>
      </c>
      <c r="H1436" s="13">
        <v>0.32786999999999999</v>
      </c>
      <c r="I1436" s="13">
        <v>0.27734999999999999</v>
      </c>
      <c r="J1436" s="13">
        <v>0.28547</v>
      </c>
      <c r="K1436" s="13">
        <v>0.32164999999999999</v>
      </c>
      <c r="L1436" s="13"/>
      <c r="M1436" s="13">
        <v>0.36459999999999998</v>
      </c>
      <c r="N1436" s="13">
        <v>0.37911</v>
      </c>
      <c r="O1436" s="13">
        <v>0.40977999999999998</v>
      </c>
      <c r="P1436" s="13">
        <v>0.43496000000000001</v>
      </c>
    </row>
    <row r="1437" spans="1:16" x14ac:dyDescent="0.3">
      <c r="A1437" s="67" t="s">
        <v>3353</v>
      </c>
      <c r="B1437" s="67" t="s">
        <v>3354</v>
      </c>
      <c r="C1437" s="69">
        <v>733498</v>
      </c>
      <c r="D1437" s="13"/>
      <c r="E1437" s="13">
        <v>0.25247999999999998</v>
      </c>
      <c r="F1437" s="13">
        <v>0.21512000000000001</v>
      </c>
      <c r="G1437" s="13">
        <v>0.22395000000000001</v>
      </c>
      <c r="H1437" s="13">
        <v>0.20729</v>
      </c>
      <c r="I1437" s="13">
        <v>0.18282999999999999</v>
      </c>
      <c r="J1437" s="13">
        <v>0.18215000000000001</v>
      </c>
      <c r="K1437" s="13">
        <v>0.20882999999999999</v>
      </c>
      <c r="L1437" s="13">
        <v>0.22392000000000001</v>
      </c>
      <c r="M1437" s="13">
        <v>0.25903999999999999</v>
      </c>
      <c r="N1437" s="13">
        <v>0.24371999999999999</v>
      </c>
      <c r="O1437" s="13">
        <v>0.2823</v>
      </c>
      <c r="P1437" s="13">
        <v>0.31577</v>
      </c>
    </row>
    <row r="1438" spans="1:16" x14ac:dyDescent="0.3">
      <c r="A1438" s="67" t="s">
        <v>2750</v>
      </c>
      <c r="B1438" s="67" t="s">
        <v>2751</v>
      </c>
      <c r="C1438" s="69">
        <v>732430</v>
      </c>
      <c r="D1438" s="13">
        <v>0.87246000000000001</v>
      </c>
      <c r="E1438" s="13">
        <v>0.92713000000000001</v>
      </c>
      <c r="F1438" s="13">
        <v>0.87892000000000003</v>
      </c>
      <c r="G1438" s="13">
        <v>0.87761999999999996</v>
      </c>
      <c r="H1438" s="13">
        <v>1.08057</v>
      </c>
      <c r="I1438" s="13">
        <v>1.23715</v>
      </c>
      <c r="J1438" s="13">
        <v>1.31751</v>
      </c>
      <c r="K1438" s="13">
        <v>1.4697499999999999</v>
      </c>
      <c r="L1438" s="13">
        <v>1.56166</v>
      </c>
      <c r="M1438" s="13">
        <v>1.4651099999999999</v>
      </c>
      <c r="N1438" s="13">
        <v>1.52467</v>
      </c>
      <c r="O1438" s="13">
        <v>1.7369300000000001</v>
      </c>
      <c r="P1438" s="13">
        <v>2.00793</v>
      </c>
    </row>
    <row r="1439" spans="1:16" x14ac:dyDescent="0.3">
      <c r="A1439" s="67" t="s">
        <v>1718</v>
      </c>
      <c r="B1439" s="67" t="s">
        <v>1719</v>
      </c>
      <c r="C1439" s="69">
        <v>732138</v>
      </c>
      <c r="D1439" s="13"/>
      <c r="E1439" s="13"/>
      <c r="F1439" s="13">
        <v>2.7405499999999998</v>
      </c>
      <c r="G1439" s="13">
        <v>2.6096900000000001</v>
      </c>
      <c r="H1439" s="13">
        <v>2.66791</v>
      </c>
      <c r="I1439" s="13">
        <v>2.1060300000000001</v>
      </c>
      <c r="J1439" s="13">
        <v>2.1937899999999999</v>
      </c>
      <c r="K1439" s="13">
        <v>2.5000900000000001</v>
      </c>
      <c r="L1439" s="13">
        <v>2.6107300000000002</v>
      </c>
      <c r="M1439" s="13">
        <v>2.7956300000000001</v>
      </c>
      <c r="N1439" s="13">
        <v>2.84273</v>
      </c>
      <c r="O1439" s="13">
        <v>3.0911400000000002</v>
      </c>
      <c r="P1439" s="13">
        <v>3.3589600000000002</v>
      </c>
    </row>
    <row r="1440" spans="1:16" x14ac:dyDescent="0.3">
      <c r="A1440" s="67" t="s">
        <v>5337</v>
      </c>
      <c r="B1440" s="67" t="s">
        <v>5338</v>
      </c>
      <c r="C1440" s="69">
        <v>731945</v>
      </c>
      <c r="D1440" s="13"/>
      <c r="E1440" s="13"/>
      <c r="F1440" s="13"/>
      <c r="G1440" s="13"/>
      <c r="H1440" s="13"/>
      <c r="I1440" s="13"/>
      <c r="J1440" s="13"/>
      <c r="K1440" s="13"/>
      <c r="L1440" s="13"/>
      <c r="M1440" s="13"/>
      <c r="N1440" s="13"/>
      <c r="O1440" s="13"/>
      <c r="P1440" s="13"/>
    </row>
    <row r="1441" spans="1:16" x14ac:dyDescent="0.3">
      <c r="A1441" s="67" t="s">
        <v>3039</v>
      </c>
      <c r="B1441" s="67" t="s">
        <v>3040</v>
      </c>
      <c r="C1441" s="69">
        <v>731288</v>
      </c>
      <c r="D1441" s="13">
        <v>0.30956</v>
      </c>
      <c r="E1441" s="13"/>
      <c r="F1441" s="13"/>
      <c r="G1441" s="13">
        <v>0.27705999999999997</v>
      </c>
      <c r="H1441" s="13"/>
      <c r="I1441" s="13"/>
      <c r="J1441" s="13">
        <v>0.21631</v>
      </c>
      <c r="K1441" s="13"/>
      <c r="L1441" s="13"/>
      <c r="M1441" s="13">
        <v>0.26163999999999998</v>
      </c>
      <c r="N1441" s="13"/>
      <c r="O1441" s="13"/>
      <c r="P1441" s="13">
        <v>0.31863000000000002</v>
      </c>
    </row>
    <row r="1442" spans="1:16" x14ac:dyDescent="0.3">
      <c r="A1442" s="67" t="s">
        <v>3213</v>
      </c>
      <c r="B1442" s="67" t="s">
        <v>3214</v>
      </c>
      <c r="C1442" s="69">
        <v>727495</v>
      </c>
      <c r="D1442" s="13"/>
      <c r="E1442" s="13"/>
      <c r="F1442" s="13">
        <v>0.1024</v>
      </c>
      <c r="G1442" s="13">
        <v>9.9169999999999994E-2</v>
      </c>
      <c r="H1442" s="13">
        <v>9.7339999999999996E-2</v>
      </c>
      <c r="I1442" s="13">
        <v>7.9140000000000002E-2</v>
      </c>
      <c r="J1442" s="13">
        <v>7.7689999999999995E-2</v>
      </c>
      <c r="K1442" s="13">
        <v>8.8639999999999997E-2</v>
      </c>
      <c r="L1442" s="13">
        <v>9.4339999999999993E-2</v>
      </c>
      <c r="M1442" s="13">
        <v>0.10406</v>
      </c>
      <c r="N1442" s="13">
        <v>0.11</v>
      </c>
      <c r="O1442" s="13">
        <v>0.11909</v>
      </c>
      <c r="P1442" s="13">
        <v>0.13916999999999999</v>
      </c>
    </row>
    <row r="1443" spans="1:16" x14ac:dyDescent="0.3">
      <c r="A1443" s="67" t="s">
        <v>3298</v>
      </c>
      <c r="B1443" s="67" t="s">
        <v>3299</v>
      </c>
      <c r="C1443" s="69">
        <v>724531</v>
      </c>
      <c r="D1443" s="13">
        <v>1.6141300000000001</v>
      </c>
      <c r="E1443" s="13">
        <v>1.75823</v>
      </c>
      <c r="F1443" s="13">
        <v>1.64418</v>
      </c>
      <c r="G1443" s="13">
        <v>1.0424</v>
      </c>
      <c r="H1443" s="13">
        <v>1.04495</v>
      </c>
      <c r="I1443" s="13">
        <v>0.96896000000000004</v>
      </c>
      <c r="J1443" s="13">
        <v>0.86626999999999998</v>
      </c>
      <c r="K1443" s="13">
        <v>0.95172999999999996</v>
      </c>
      <c r="L1443" s="13">
        <v>0.99982000000000004</v>
      </c>
      <c r="M1443" s="13">
        <v>1.18906</v>
      </c>
      <c r="N1443" s="13">
        <v>1.0154099999999999</v>
      </c>
      <c r="O1443" s="13">
        <v>1.17302</v>
      </c>
      <c r="P1443" s="13">
        <v>1.4992300000000001</v>
      </c>
    </row>
    <row r="1444" spans="1:16" x14ac:dyDescent="0.3">
      <c r="A1444" s="67" t="s">
        <v>5339</v>
      </c>
      <c r="B1444" s="67" t="s">
        <v>5340</v>
      </c>
      <c r="C1444" s="69">
        <v>723344</v>
      </c>
      <c r="D1444" s="13"/>
      <c r="E1444" s="13"/>
      <c r="F1444" s="13"/>
      <c r="G1444" s="13">
        <v>0.29226999999999997</v>
      </c>
      <c r="H1444" s="13"/>
      <c r="I1444" s="13"/>
      <c r="J1444" s="13"/>
      <c r="K1444" s="13"/>
      <c r="L1444" s="13"/>
      <c r="M1444" s="13"/>
      <c r="N1444" s="13"/>
      <c r="O1444" s="13"/>
      <c r="P1444" s="13"/>
    </row>
    <row r="1445" spans="1:16" x14ac:dyDescent="0.3">
      <c r="A1445" s="67" t="s">
        <v>2961</v>
      </c>
      <c r="B1445" s="67" t="s">
        <v>2962</v>
      </c>
      <c r="C1445" s="69">
        <v>723022</v>
      </c>
      <c r="D1445" s="13"/>
      <c r="E1445" s="13"/>
      <c r="F1445" s="13"/>
      <c r="G1445" s="13"/>
      <c r="H1445" s="13"/>
      <c r="I1445" s="13"/>
      <c r="J1445" s="13"/>
      <c r="K1445" s="13"/>
      <c r="L1445" s="13"/>
      <c r="M1445" s="13"/>
      <c r="N1445" s="13"/>
      <c r="O1445" s="13"/>
      <c r="P1445" s="13"/>
    </row>
    <row r="1446" spans="1:16" x14ac:dyDescent="0.3">
      <c r="A1446" s="67" t="s">
        <v>3095</v>
      </c>
      <c r="B1446" s="67" t="s">
        <v>3096</v>
      </c>
      <c r="C1446" s="69">
        <v>722324</v>
      </c>
      <c r="D1446" s="13"/>
      <c r="E1446" s="13">
        <v>0.20119000000000001</v>
      </c>
      <c r="F1446" s="13">
        <v>0.18737999999999999</v>
      </c>
      <c r="G1446" s="13">
        <v>0.17838999999999999</v>
      </c>
      <c r="H1446" s="13">
        <v>0.17768999999999999</v>
      </c>
      <c r="I1446" s="13">
        <v>0.15828999999999999</v>
      </c>
      <c r="J1446" s="13">
        <v>0.15029000000000001</v>
      </c>
      <c r="K1446" s="13">
        <v>0.16736999999999999</v>
      </c>
      <c r="L1446" s="13">
        <v>0.17913999999999999</v>
      </c>
      <c r="M1446" s="13">
        <v>0.19148000000000001</v>
      </c>
      <c r="N1446" s="13">
        <v>0.19822999999999999</v>
      </c>
      <c r="O1446" s="13">
        <v>0.22162000000000001</v>
      </c>
      <c r="P1446" s="13">
        <v>0.2492</v>
      </c>
    </row>
    <row r="1447" spans="1:16" x14ac:dyDescent="0.3">
      <c r="A1447" s="67" t="s">
        <v>2886</v>
      </c>
      <c r="B1447" s="67" t="s">
        <v>2887</v>
      </c>
      <c r="C1447" s="69">
        <v>722198</v>
      </c>
      <c r="D1447" s="13">
        <v>0.42193999999999998</v>
      </c>
      <c r="E1447" s="13"/>
      <c r="F1447" s="13"/>
      <c r="G1447" s="13">
        <v>0.53691999999999995</v>
      </c>
      <c r="H1447" s="13"/>
      <c r="I1447" s="13"/>
      <c r="J1447" s="13">
        <v>0.37414999999999998</v>
      </c>
      <c r="K1447" s="13"/>
      <c r="L1447" s="13"/>
      <c r="M1447" s="13">
        <v>0.39335999999999999</v>
      </c>
      <c r="N1447" s="13"/>
      <c r="O1447" s="13"/>
      <c r="P1447" s="13">
        <v>0.47460000000000002</v>
      </c>
    </row>
    <row r="1448" spans="1:16" x14ac:dyDescent="0.3">
      <c r="A1448" s="67" t="s">
        <v>2945</v>
      </c>
      <c r="B1448" s="67" t="s">
        <v>2946</v>
      </c>
      <c r="C1448" s="69">
        <v>722196</v>
      </c>
      <c r="D1448" s="13">
        <v>0.22212000000000001</v>
      </c>
      <c r="E1448" s="13"/>
      <c r="F1448" s="13"/>
      <c r="G1448" s="13">
        <v>0.21514</v>
      </c>
      <c r="H1448" s="13"/>
      <c r="I1448" s="13"/>
      <c r="J1448" s="13">
        <v>0.18117</v>
      </c>
      <c r="K1448" s="13"/>
      <c r="L1448" s="13"/>
      <c r="M1448" s="13">
        <v>0.23738000000000001</v>
      </c>
      <c r="N1448" s="13"/>
      <c r="O1448" s="13"/>
      <c r="P1448" s="13">
        <v>0.31463000000000002</v>
      </c>
    </row>
    <row r="1449" spans="1:16" x14ac:dyDescent="0.3">
      <c r="A1449" s="67" t="s">
        <v>2801</v>
      </c>
      <c r="B1449" s="67" t="s">
        <v>2802</v>
      </c>
      <c r="C1449" s="69">
        <v>721496</v>
      </c>
      <c r="D1449" s="13"/>
      <c r="E1449" s="13"/>
      <c r="F1449" s="13"/>
      <c r="G1449" s="13">
        <v>0.12377000000000001</v>
      </c>
      <c r="H1449" s="13">
        <v>0.11783</v>
      </c>
      <c r="I1449" s="13">
        <v>0.10259</v>
      </c>
      <c r="J1449" s="13">
        <v>0.10281999999999999</v>
      </c>
      <c r="K1449" s="13">
        <v>0.11019</v>
      </c>
      <c r="L1449" s="13">
        <v>0.11756999999999999</v>
      </c>
      <c r="M1449" s="13">
        <v>0.12689</v>
      </c>
      <c r="N1449" s="13">
        <v>0.14013</v>
      </c>
      <c r="O1449" s="13">
        <v>0.15196999999999999</v>
      </c>
      <c r="P1449" s="13">
        <v>0.17024</v>
      </c>
    </row>
    <row r="1450" spans="1:16" x14ac:dyDescent="0.3">
      <c r="A1450" s="67" t="s">
        <v>4885</v>
      </c>
      <c r="B1450" s="67" t="s">
        <v>4886</v>
      </c>
      <c r="C1450" s="69">
        <v>721184</v>
      </c>
      <c r="D1450" s="13">
        <v>2.7550300000000001</v>
      </c>
      <c r="E1450" s="13">
        <v>2.7742200000000001</v>
      </c>
      <c r="F1450" s="13">
        <v>2.7663899999999999</v>
      </c>
      <c r="G1450" s="13">
        <v>2.7118899999999999</v>
      </c>
      <c r="H1450" s="13"/>
      <c r="I1450" s="13"/>
      <c r="J1450" s="13"/>
      <c r="K1450" s="13"/>
      <c r="L1450" s="13"/>
      <c r="M1450" s="13"/>
      <c r="N1450" s="13"/>
      <c r="O1450" s="13"/>
      <c r="P1450" s="13"/>
    </row>
    <row r="1451" spans="1:16" x14ac:dyDescent="0.3">
      <c r="A1451" s="67" t="s">
        <v>3035</v>
      </c>
      <c r="B1451" s="67" t="s">
        <v>3036</v>
      </c>
      <c r="C1451" s="69">
        <v>720415</v>
      </c>
      <c r="D1451" s="13">
        <v>4.2860000000000002E-2</v>
      </c>
      <c r="E1451" s="13">
        <v>4.5560000000000003E-2</v>
      </c>
      <c r="F1451" s="13">
        <v>4.0629999999999999E-2</v>
      </c>
      <c r="G1451" s="13">
        <v>4.027E-2</v>
      </c>
      <c r="H1451" s="13">
        <v>3.9550000000000002E-2</v>
      </c>
      <c r="I1451" s="13">
        <v>3.2349999999999997E-2</v>
      </c>
      <c r="J1451" s="13">
        <v>3.7479999999999999E-2</v>
      </c>
      <c r="K1451" s="13">
        <v>4.301E-2</v>
      </c>
      <c r="L1451" s="13">
        <v>4.3630000000000002E-2</v>
      </c>
      <c r="M1451" s="13">
        <v>4.795E-2</v>
      </c>
      <c r="N1451" s="13">
        <v>5.1310000000000001E-2</v>
      </c>
      <c r="O1451" s="13">
        <v>5.4330000000000003E-2</v>
      </c>
      <c r="P1451" s="13">
        <v>5.6000000000000001E-2</v>
      </c>
    </row>
    <row r="1452" spans="1:16" x14ac:dyDescent="0.3">
      <c r="A1452" s="67" t="s">
        <v>2771</v>
      </c>
      <c r="B1452" s="67" t="s">
        <v>2772</v>
      </c>
      <c r="C1452" s="69">
        <v>719528</v>
      </c>
      <c r="D1452" s="13">
        <v>0.72521000000000002</v>
      </c>
      <c r="E1452" s="13">
        <v>0.78012999999999999</v>
      </c>
      <c r="F1452" s="13">
        <v>0.72109999999999996</v>
      </c>
      <c r="G1452" s="13">
        <v>0.70825000000000005</v>
      </c>
      <c r="H1452" s="13">
        <v>0.88451000000000002</v>
      </c>
      <c r="I1452" s="13">
        <v>0.91844000000000003</v>
      </c>
      <c r="J1452" s="13">
        <v>1.0248600000000001</v>
      </c>
      <c r="K1452" s="13">
        <v>1.1412500000000001</v>
      </c>
      <c r="L1452" s="13">
        <v>1.20634</v>
      </c>
      <c r="M1452" s="13">
        <v>1.1305000000000001</v>
      </c>
      <c r="N1452" s="13">
        <v>1.1529700000000001</v>
      </c>
      <c r="O1452" s="13">
        <v>1.31932</v>
      </c>
      <c r="P1452" s="13">
        <v>1.431</v>
      </c>
    </row>
    <row r="1453" spans="1:16" x14ac:dyDescent="0.3">
      <c r="A1453" s="67" t="s">
        <v>2783</v>
      </c>
      <c r="B1453" s="67" t="s">
        <v>2784</v>
      </c>
      <c r="C1453" s="69">
        <v>718961</v>
      </c>
      <c r="D1453" s="13"/>
      <c r="E1453" s="13">
        <v>0.30876999999999999</v>
      </c>
      <c r="F1453" s="13">
        <v>0.28182000000000001</v>
      </c>
      <c r="G1453" s="13">
        <v>0.27024999999999999</v>
      </c>
      <c r="H1453" s="13">
        <v>0.28766999999999998</v>
      </c>
      <c r="I1453" s="13">
        <v>0.23505999999999999</v>
      </c>
      <c r="J1453" s="13">
        <v>0.25638</v>
      </c>
      <c r="K1453" s="13">
        <v>0.28697</v>
      </c>
      <c r="L1453" s="13">
        <v>0.31874000000000002</v>
      </c>
      <c r="M1453" s="13">
        <v>0.35326000000000002</v>
      </c>
      <c r="N1453" s="13">
        <v>0.36175000000000002</v>
      </c>
      <c r="O1453" s="13">
        <v>0.40234999999999999</v>
      </c>
      <c r="P1453" s="13">
        <v>0.41210999999999998</v>
      </c>
    </row>
    <row r="1454" spans="1:16" x14ac:dyDescent="0.3">
      <c r="A1454" s="67" t="s">
        <v>2493</v>
      </c>
      <c r="B1454" s="67" t="s">
        <v>2494</v>
      </c>
      <c r="C1454" s="69">
        <v>715837</v>
      </c>
      <c r="D1454" s="13"/>
      <c r="E1454" s="13"/>
      <c r="F1454" s="13"/>
      <c r="G1454" s="13">
        <v>0.23424</v>
      </c>
      <c r="H1454" s="13"/>
      <c r="I1454" s="13"/>
      <c r="J1454" s="13">
        <v>9.5049999999999996E-2</v>
      </c>
      <c r="K1454" s="13"/>
      <c r="L1454" s="13"/>
      <c r="M1454" s="13">
        <v>0.14213999999999999</v>
      </c>
      <c r="N1454" s="13"/>
      <c r="O1454" s="13"/>
      <c r="P1454" s="13">
        <v>0.56881999999999999</v>
      </c>
    </row>
    <row r="1455" spans="1:16" x14ac:dyDescent="0.3">
      <c r="A1455" s="67" t="s">
        <v>3019</v>
      </c>
      <c r="B1455" s="67" t="s">
        <v>3020</v>
      </c>
      <c r="C1455" s="69">
        <v>715776</v>
      </c>
      <c r="D1455" s="13"/>
      <c r="E1455" s="13">
        <v>0.13503000000000001</v>
      </c>
      <c r="F1455" s="13">
        <v>0.12720999999999999</v>
      </c>
      <c r="G1455" s="13">
        <v>0.12156</v>
      </c>
      <c r="H1455" s="13">
        <v>0.11756999999999999</v>
      </c>
      <c r="I1455" s="13">
        <v>9.4240000000000004E-2</v>
      </c>
      <c r="J1455" s="13">
        <v>9.2509999999999995E-2</v>
      </c>
      <c r="K1455" s="13">
        <v>0.1036</v>
      </c>
      <c r="L1455" s="13">
        <v>0.10617</v>
      </c>
      <c r="M1455" s="13">
        <v>0.11821</v>
      </c>
      <c r="N1455" s="13">
        <v>0.13156999999999999</v>
      </c>
      <c r="O1455" s="13">
        <v>0.14002999999999999</v>
      </c>
      <c r="P1455" s="13">
        <v>0.15024999999999999</v>
      </c>
    </row>
    <row r="1456" spans="1:16" x14ac:dyDescent="0.3">
      <c r="A1456" s="67" t="s">
        <v>2977</v>
      </c>
      <c r="B1456" s="67" t="s">
        <v>2978</v>
      </c>
      <c r="C1456" s="69">
        <v>710993</v>
      </c>
      <c r="D1456" s="13"/>
      <c r="E1456" s="13"/>
      <c r="F1456" s="13"/>
      <c r="G1456" s="13"/>
      <c r="H1456" s="13"/>
      <c r="I1456" s="13"/>
      <c r="J1456" s="13"/>
      <c r="K1456" s="13"/>
      <c r="L1456" s="13"/>
      <c r="M1456" s="13"/>
      <c r="N1456" s="13"/>
      <c r="O1456" s="13"/>
      <c r="P1456" s="13"/>
    </row>
    <row r="1457" spans="1:16" x14ac:dyDescent="0.3">
      <c r="A1457" s="67" t="s">
        <v>3692</v>
      </c>
      <c r="B1457" s="67" t="s">
        <v>3693</v>
      </c>
      <c r="C1457" s="69">
        <v>710366</v>
      </c>
      <c r="D1457" s="13">
        <v>0.39549000000000001</v>
      </c>
      <c r="E1457" s="13">
        <v>0.42514999999999997</v>
      </c>
      <c r="F1457" s="13">
        <v>0.39132</v>
      </c>
      <c r="G1457" s="13">
        <v>0.34438999999999997</v>
      </c>
      <c r="H1457" s="13">
        <v>0.27434999999999998</v>
      </c>
      <c r="I1457" s="13">
        <v>0.20516000000000001</v>
      </c>
      <c r="J1457" s="13">
        <v>0.20227999999999999</v>
      </c>
      <c r="K1457" s="13">
        <v>0.19373000000000001</v>
      </c>
      <c r="L1457" s="13">
        <v>0.18038999999999999</v>
      </c>
      <c r="M1457" s="13">
        <v>0.12590000000000001</v>
      </c>
      <c r="N1457" s="13">
        <v>0.10332</v>
      </c>
      <c r="O1457" s="13">
        <v>8.4669999999999995E-2</v>
      </c>
      <c r="P1457" s="13">
        <v>5.509E-2</v>
      </c>
    </row>
    <row r="1458" spans="1:16" x14ac:dyDescent="0.3">
      <c r="A1458" s="67" t="s">
        <v>2829</v>
      </c>
      <c r="B1458" s="67" t="s">
        <v>2830</v>
      </c>
      <c r="C1458" s="69">
        <v>709697</v>
      </c>
      <c r="D1458" s="13"/>
      <c r="E1458" s="13"/>
      <c r="F1458" s="13"/>
      <c r="G1458" s="13">
        <v>1.2021200000000001</v>
      </c>
      <c r="H1458" s="13">
        <v>1.20905</v>
      </c>
      <c r="I1458" s="13">
        <v>0.94359999999999999</v>
      </c>
      <c r="J1458" s="13">
        <v>0.94940999999999998</v>
      </c>
      <c r="K1458" s="13">
        <v>1.07114</v>
      </c>
      <c r="L1458" s="13">
        <v>1.10809</v>
      </c>
      <c r="M1458" s="13">
        <v>1.2451399999999999</v>
      </c>
      <c r="N1458" s="13">
        <v>1.2768699999999999</v>
      </c>
      <c r="O1458" s="13">
        <v>1.4088799999999999</v>
      </c>
      <c r="P1458" s="13">
        <v>1.5392399999999999</v>
      </c>
    </row>
    <row r="1459" spans="1:16" x14ac:dyDescent="0.3">
      <c r="A1459" s="67" t="s">
        <v>2981</v>
      </c>
      <c r="B1459" s="67" t="s">
        <v>2982</v>
      </c>
      <c r="C1459" s="69">
        <v>709111</v>
      </c>
      <c r="D1459" s="13"/>
      <c r="E1459" s="13"/>
      <c r="F1459" s="13"/>
      <c r="G1459" s="13"/>
      <c r="H1459" s="13"/>
      <c r="I1459" s="13"/>
      <c r="J1459" s="13"/>
      <c r="K1459" s="13"/>
      <c r="L1459" s="13"/>
      <c r="M1459" s="13"/>
      <c r="N1459" s="13"/>
      <c r="O1459" s="13"/>
      <c r="P1459" s="13"/>
    </row>
    <row r="1460" spans="1:16" x14ac:dyDescent="0.3">
      <c r="A1460" s="67" t="s">
        <v>2983</v>
      </c>
      <c r="B1460" s="67" t="s">
        <v>2984</v>
      </c>
      <c r="C1460" s="69">
        <v>709111</v>
      </c>
      <c r="D1460" s="13"/>
      <c r="E1460" s="13"/>
      <c r="F1460" s="13"/>
      <c r="G1460" s="13"/>
      <c r="H1460" s="13"/>
      <c r="I1460" s="13"/>
      <c r="J1460" s="13"/>
      <c r="K1460" s="13"/>
      <c r="L1460" s="13"/>
      <c r="M1460" s="13"/>
      <c r="N1460" s="13"/>
      <c r="O1460" s="13"/>
      <c r="P1460" s="13"/>
    </row>
    <row r="1461" spans="1:16" x14ac:dyDescent="0.3">
      <c r="A1461" s="67" t="s">
        <v>3267</v>
      </c>
      <c r="B1461" s="67" t="s">
        <v>3565</v>
      </c>
      <c r="C1461" s="69">
        <v>707808</v>
      </c>
      <c r="D1461" s="13">
        <v>0.11438</v>
      </c>
      <c r="E1461" s="13">
        <v>0.12565000000000001</v>
      </c>
      <c r="F1461" s="13">
        <v>7.7899999999999997E-2</v>
      </c>
      <c r="G1461" s="13">
        <v>7.6399999999999996E-2</v>
      </c>
      <c r="H1461" s="13">
        <v>7.6770000000000005E-2</v>
      </c>
      <c r="I1461" s="13">
        <v>6.1330000000000003E-2</v>
      </c>
      <c r="J1461" s="13">
        <v>8.9219999999999994E-2</v>
      </c>
      <c r="K1461" s="13">
        <v>0.10015</v>
      </c>
      <c r="L1461" s="13">
        <v>0.10732999999999999</v>
      </c>
      <c r="M1461" s="13">
        <v>0.11829000000000001</v>
      </c>
      <c r="N1461" s="13">
        <v>0.12118</v>
      </c>
      <c r="O1461" s="13">
        <v>0.13694000000000001</v>
      </c>
      <c r="P1461" s="13">
        <v>0.15198</v>
      </c>
    </row>
    <row r="1462" spans="1:16" x14ac:dyDescent="0.3">
      <c r="A1462" s="67" t="s">
        <v>2985</v>
      </c>
      <c r="B1462" s="67" t="s">
        <v>2986</v>
      </c>
      <c r="C1462" s="69">
        <v>704516</v>
      </c>
      <c r="D1462" s="13"/>
      <c r="E1462" s="13"/>
      <c r="F1462" s="13"/>
      <c r="G1462" s="13"/>
      <c r="H1462" s="13"/>
      <c r="I1462" s="13"/>
      <c r="J1462" s="13"/>
      <c r="K1462" s="13"/>
      <c r="L1462" s="13"/>
      <c r="M1462" s="13"/>
      <c r="N1462" s="13"/>
      <c r="O1462" s="13"/>
      <c r="P1462" s="13"/>
    </row>
    <row r="1463" spans="1:16" x14ac:dyDescent="0.3">
      <c r="A1463" s="67" t="s">
        <v>2987</v>
      </c>
      <c r="B1463" s="67" t="s">
        <v>2988</v>
      </c>
      <c r="C1463" s="69">
        <v>704289</v>
      </c>
      <c r="D1463" s="13"/>
      <c r="E1463" s="13"/>
      <c r="F1463" s="13"/>
      <c r="G1463" s="13"/>
      <c r="H1463" s="13"/>
      <c r="I1463" s="13"/>
      <c r="J1463" s="13"/>
      <c r="K1463" s="13"/>
      <c r="L1463" s="13"/>
      <c r="M1463" s="13"/>
      <c r="N1463" s="13"/>
      <c r="O1463" s="13"/>
      <c r="P1463" s="13"/>
    </row>
    <row r="1464" spans="1:16" x14ac:dyDescent="0.3">
      <c r="A1464" s="67" t="s">
        <v>5341</v>
      </c>
      <c r="B1464" s="67" t="s">
        <v>5342</v>
      </c>
      <c r="C1464" s="69">
        <v>701636</v>
      </c>
      <c r="D1464" s="13">
        <v>3.2737500000000002</v>
      </c>
      <c r="E1464" s="13">
        <v>3.5059100000000001</v>
      </c>
      <c r="F1464" s="13">
        <v>3.2605599999999999</v>
      </c>
      <c r="G1464" s="13">
        <v>2.9073899999999999</v>
      </c>
      <c r="H1464" s="13">
        <v>2.8325999999999998</v>
      </c>
      <c r="I1464" s="13">
        <v>1.24688</v>
      </c>
      <c r="J1464" s="13">
        <v>1.2351399999999999</v>
      </c>
      <c r="K1464" s="13">
        <v>1.37452</v>
      </c>
      <c r="L1464" s="13">
        <v>1.5015499999999999</v>
      </c>
      <c r="M1464" s="13">
        <v>1.6268499999999999</v>
      </c>
      <c r="N1464" s="13">
        <v>1.6850799999999999</v>
      </c>
      <c r="O1464" s="13">
        <v>1.99183</v>
      </c>
      <c r="P1464" s="13">
        <v>2.0858400000000001</v>
      </c>
    </row>
    <row r="1465" spans="1:16" x14ac:dyDescent="0.3">
      <c r="A1465" s="67" t="s">
        <v>2993</v>
      </c>
      <c r="B1465" s="67" t="s">
        <v>2994</v>
      </c>
      <c r="C1465" s="69">
        <v>701549</v>
      </c>
      <c r="D1465" s="13"/>
      <c r="E1465" s="13"/>
      <c r="F1465" s="13"/>
      <c r="G1465" s="13"/>
      <c r="H1465" s="13"/>
      <c r="I1465" s="13"/>
      <c r="J1465" s="13"/>
      <c r="K1465" s="13"/>
      <c r="L1465" s="13"/>
      <c r="M1465" s="13"/>
      <c r="N1465" s="13"/>
      <c r="O1465" s="13"/>
      <c r="P1465" s="13"/>
    </row>
    <row r="1466" spans="1:16" x14ac:dyDescent="0.3">
      <c r="A1466" s="67" t="s">
        <v>2585</v>
      </c>
      <c r="B1466" s="67" t="s">
        <v>2586</v>
      </c>
      <c r="C1466" s="69">
        <v>698775</v>
      </c>
      <c r="D1466" s="13"/>
      <c r="E1466" s="13"/>
      <c r="F1466" s="13"/>
      <c r="G1466" s="13"/>
      <c r="H1466" s="13"/>
      <c r="I1466" s="13"/>
      <c r="J1466" s="13">
        <v>4.376E-2</v>
      </c>
      <c r="K1466" s="13"/>
      <c r="L1466" s="13"/>
      <c r="M1466" s="13"/>
      <c r="N1466" s="13"/>
      <c r="O1466" s="13"/>
      <c r="P1466" s="13">
        <v>0.10783</v>
      </c>
    </row>
    <row r="1467" spans="1:16" x14ac:dyDescent="0.3">
      <c r="A1467" s="67" t="s">
        <v>2821</v>
      </c>
      <c r="B1467" s="67" t="s">
        <v>2822</v>
      </c>
      <c r="C1467" s="69">
        <v>698563</v>
      </c>
      <c r="D1467" s="13"/>
      <c r="E1467" s="13">
        <v>0.37218000000000001</v>
      </c>
      <c r="F1467" s="13">
        <v>0.33917000000000003</v>
      </c>
      <c r="G1467" s="13">
        <v>0.33450000000000002</v>
      </c>
      <c r="H1467" s="13">
        <v>0.30048999999999998</v>
      </c>
      <c r="I1467" s="13">
        <v>0.25198999999999999</v>
      </c>
      <c r="J1467" s="13">
        <v>0.36732999999999999</v>
      </c>
      <c r="K1467" s="13">
        <v>0.46283999999999997</v>
      </c>
      <c r="L1467" s="13">
        <v>0.45473999999999998</v>
      </c>
      <c r="M1467" s="13">
        <v>0.49708000000000002</v>
      </c>
      <c r="N1467" s="13">
        <v>0.51722999999999997</v>
      </c>
      <c r="O1467" s="13">
        <v>0.56244000000000005</v>
      </c>
      <c r="P1467" s="13">
        <v>0.74660000000000004</v>
      </c>
    </row>
    <row r="1468" spans="1:16" x14ac:dyDescent="0.3">
      <c r="A1468" s="67" t="s">
        <v>2997</v>
      </c>
      <c r="B1468" s="67" t="s">
        <v>2998</v>
      </c>
      <c r="C1468" s="69">
        <v>698250</v>
      </c>
      <c r="D1468" s="13"/>
      <c r="E1468" s="13"/>
      <c r="F1468" s="13"/>
      <c r="G1468" s="13"/>
      <c r="H1468" s="13"/>
      <c r="I1468" s="13"/>
      <c r="J1468" s="13"/>
      <c r="K1468" s="13"/>
      <c r="L1468" s="13"/>
      <c r="M1468" s="13"/>
      <c r="N1468" s="13"/>
      <c r="O1468" s="13"/>
      <c r="P1468" s="13"/>
    </row>
    <row r="1469" spans="1:16" x14ac:dyDescent="0.3">
      <c r="A1469" s="67" t="s">
        <v>3190</v>
      </c>
      <c r="B1469" s="67" t="s">
        <v>3191</v>
      </c>
      <c r="C1469" s="69">
        <v>697824</v>
      </c>
      <c r="D1469" s="13">
        <v>0.19303000000000001</v>
      </c>
      <c r="E1469" s="13">
        <v>0.19897999999999999</v>
      </c>
      <c r="F1469" s="13">
        <v>0.17263999999999999</v>
      </c>
      <c r="G1469" s="13">
        <v>0.16137000000000001</v>
      </c>
      <c r="H1469" s="13"/>
      <c r="I1469" s="13">
        <v>0.15368999999999999</v>
      </c>
      <c r="J1469" s="13">
        <v>0.15490000000000001</v>
      </c>
      <c r="K1469" s="13">
        <v>0.14931</v>
      </c>
      <c r="L1469" s="13">
        <v>0.13003999999999999</v>
      </c>
      <c r="M1469" s="13">
        <v>0.14222000000000001</v>
      </c>
      <c r="N1469" s="13">
        <v>0.14727999999999999</v>
      </c>
      <c r="O1469" s="13">
        <v>0.1552</v>
      </c>
      <c r="P1469" s="13">
        <v>0.14521999999999999</v>
      </c>
    </row>
    <row r="1470" spans="1:16" x14ac:dyDescent="0.3">
      <c r="A1470" s="67" t="s">
        <v>3003</v>
      </c>
      <c r="B1470" s="67" t="s">
        <v>3004</v>
      </c>
      <c r="C1470" s="69">
        <v>695373</v>
      </c>
      <c r="D1470" s="13"/>
      <c r="E1470" s="13"/>
      <c r="F1470" s="13"/>
      <c r="G1470" s="13"/>
      <c r="H1470" s="13"/>
      <c r="I1470" s="13"/>
      <c r="J1470" s="13"/>
      <c r="K1470" s="13"/>
      <c r="L1470" s="13"/>
      <c r="M1470" s="13"/>
      <c r="N1470" s="13"/>
      <c r="O1470" s="13"/>
      <c r="P1470" s="13"/>
    </row>
    <row r="1471" spans="1:16" x14ac:dyDescent="0.3">
      <c r="A1471" s="67" t="s">
        <v>3375</v>
      </c>
      <c r="B1471" s="67" t="s">
        <v>3376</v>
      </c>
      <c r="C1471" s="69">
        <v>690616</v>
      </c>
      <c r="D1471" s="13">
        <v>0.85743000000000003</v>
      </c>
      <c r="E1471" s="13">
        <v>0.93418000000000001</v>
      </c>
      <c r="F1471" s="13">
        <v>0.84011000000000002</v>
      </c>
      <c r="G1471" s="13">
        <v>0.81620000000000004</v>
      </c>
      <c r="H1471" s="13">
        <v>1.03142</v>
      </c>
      <c r="I1471" s="13">
        <v>0.89178999999999997</v>
      </c>
      <c r="J1471" s="13">
        <v>0.83918999999999999</v>
      </c>
      <c r="K1471" s="13">
        <v>0.78391</v>
      </c>
      <c r="L1471" s="13">
        <v>0.82016</v>
      </c>
      <c r="M1471" s="13">
        <v>0.90149000000000001</v>
      </c>
      <c r="N1471" s="13">
        <v>0.66910999999999998</v>
      </c>
      <c r="O1471" s="13">
        <v>0.74951000000000001</v>
      </c>
      <c r="P1471" s="13">
        <v>0.81832000000000005</v>
      </c>
    </row>
    <row r="1472" spans="1:16" x14ac:dyDescent="0.3">
      <c r="A1472" s="67" t="s">
        <v>2799</v>
      </c>
      <c r="B1472" s="67" t="s">
        <v>2800</v>
      </c>
      <c r="C1472" s="69">
        <v>689827</v>
      </c>
      <c r="D1472" s="13">
        <v>9.5430000000000001E-2</v>
      </c>
      <c r="E1472" s="13"/>
      <c r="F1472" s="13"/>
      <c r="G1472" s="13">
        <v>9.4320000000000001E-2</v>
      </c>
      <c r="H1472" s="13"/>
      <c r="I1472" s="13"/>
      <c r="J1472" s="13">
        <v>7.6700000000000004E-2</v>
      </c>
      <c r="K1472" s="13"/>
      <c r="L1472" s="13"/>
      <c r="M1472" s="13">
        <v>0.10392999999999999</v>
      </c>
      <c r="N1472" s="13"/>
      <c r="O1472" s="13"/>
      <c r="P1472" s="13">
        <v>0.13974</v>
      </c>
    </row>
    <row r="1473" spans="1:16" x14ac:dyDescent="0.3">
      <c r="A1473" s="67" t="s">
        <v>2501</v>
      </c>
      <c r="B1473" s="67" t="s">
        <v>2502</v>
      </c>
      <c r="C1473" s="69">
        <v>689312</v>
      </c>
      <c r="D1473" s="13"/>
      <c r="E1473" s="13">
        <v>2.7200000000000002E-3</v>
      </c>
      <c r="F1473" s="13">
        <v>1.8400000000000001E-3</v>
      </c>
      <c r="G1473" s="13">
        <v>1.7799999999999999E-3</v>
      </c>
      <c r="H1473" s="13">
        <v>1.8E-3</v>
      </c>
      <c r="I1473" s="13">
        <v>1.8600000000000001E-3</v>
      </c>
      <c r="J1473" s="13">
        <v>1.83E-3</v>
      </c>
      <c r="K1473" s="13">
        <v>3.0599999999999998E-3</v>
      </c>
      <c r="L1473" s="13">
        <v>4.0000000000000001E-3</v>
      </c>
      <c r="M1473" s="13">
        <v>5.1799999999999997E-3</v>
      </c>
      <c r="N1473" s="13">
        <v>7.5399999999999998E-3</v>
      </c>
      <c r="O1473" s="13">
        <v>8.77E-3</v>
      </c>
      <c r="P1473" s="13">
        <v>1.1599999999999999E-2</v>
      </c>
    </row>
    <row r="1474" spans="1:16" x14ac:dyDescent="0.3">
      <c r="A1474" s="67" t="s">
        <v>2827</v>
      </c>
      <c r="B1474" s="67" t="s">
        <v>2828</v>
      </c>
      <c r="C1474" s="69">
        <v>686561</v>
      </c>
      <c r="D1474" s="13"/>
      <c r="E1474" s="13">
        <v>1.8625</v>
      </c>
      <c r="F1474" s="13">
        <v>1.75003</v>
      </c>
      <c r="G1474" s="13">
        <v>1.7256400000000001</v>
      </c>
      <c r="H1474" s="13">
        <v>1.6066800000000001</v>
      </c>
      <c r="I1474" s="13">
        <v>1.33711</v>
      </c>
      <c r="J1474" s="13">
        <v>1.2294499999999999</v>
      </c>
      <c r="K1474" s="13">
        <v>1.3068299999999999</v>
      </c>
      <c r="L1474" s="13">
        <v>1.3695600000000001</v>
      </c>
      <c r="M1474" s="13">
        <v>1.4610000000000001</v>
      </c>
      <c r="N1474" s="13">
        <v>1.6724300000000001</v>
      </c>
      <c r="O1474" s="13">
        <v>2.0833200000000001</v>
      </c>
      <c r="P1474" s="13">
        <v>1.9019299999999999</v>
      </c>
    </row>
    <row r="1475" spans="1:16" x14ac:dyDescent="0.3">
      <c r="A1475" s="67" t="s">
        <v>3037</v>
      </c>
      <c r="B1475" s="67" t="s">
        <v>3038</v>
      </c>
      <c r="C1475" s="69">
        <v>684466</v>
      </c>
      <c r="D1475" s="13"/>
      <c r="E1475" s="13"/>
      <c r="F1475" s="13"/>
      <c r="G1475" s="13">
        <v>0.27694000000000002</v>
      </c>
      <c r="H1475" s="13"/>
      <c r="I1475" s="13"/>
      <c r="J1475" s="13">
        <v>0.21864</v>
      </c>
      <c r="K1475" s="13"/>
      <c r="L1475" s="13"/>
      <c r="M1475" s="13">
        <v>0.26157999999999998</v>
      </c>
      <c r="N1475" s="13"/>
      <c r="O1475" s="13"/>
      <c r="P1475" s="13">
        <v>0.3206</v>
      </c>
    </row>
    <row r="1476" spans="1:16" x14ac:dyDescent="0.3">
      <c r="A1476" s="67" t="s">
        <v>3015</v>
      </c>
      <c r="B1476" s="67" t="s">
        <v>3016</v>
      </c>
      <c r="C1476" s="69">
        <v>682074</v>
      </c>
      <c r="D1476" s="13"/>
      <c r="E1476" s="13"/>
      <c r="F1476" s="13"/>
      <c r="G1476" s="13"/>
      <c r="H1476" s="13"/>
      <c r="I1476" s="13"/>
      <c r="J1476" s="13"/>
      <c r="K1476" s="13"/>
      <c r="L1476" s="13"/>
      <c r="M1476" s="13"/>
      <c r="N1476" s="13"/>
      <c r="O1476" s="13"/>
      <c r="P1476" s="13"/>
    </row>
    <row r="1477" spans="1:16" x14ac:dyDescent="0.3">
      <c r="A1477" s="67" t="s">
        <v>2460</v>
      </c>
      <c r="B1477" s="67" t="s">
        <v>2461</v>
      </c>
      <c r="C1477" s="69">
        <v>681355</v>
      </c>
      <c r="D1477" s="13"/>
      <c r="E1477" s="13"/>
      <c r="F1477" s="13"/>
      <c r="G1477" s="13">
        <v>0.64524000000000004</v>
      </c>
      <c r="H1477" s="13">
        <v>0.64349000000000001</v>
      </c>
      <c r="I1477" s="13">
        <v>0.55513999999999997</v>
      </c>
      <c r="J1477" s="13">
        <v>0.52688000000000001</v>
      </c>
      <c r="K1477" s="13">
        <v>0.59474000000000005</v>
      </c>
      <c r="L1477" s="13">
        <v>0.62463999999999997</v>
      </c>
      <c r="M1477" s="13">
        <v>0.68245</v>
      </c>
      <c r="N1477" s="13">
        <v>0.70599000000000001</v>
      </c>
      <c r="O1477" s="13">
        <v>0.79437000000000002</v>
      </c>
      <c r="P1477" s="13">
        <v>0.88624999999999998</v>
      </c>
    </row>
    <row r="1478" spans="1:16" x14ac:dyDescent="0.3">
      <c r="A1478" s="67" t="s">
        <v>3023</v>
      </c>
      <c r="B1478" s="67" t="s">
        <v>3024</v>
      </c>
      <c r="C1478" s="69">
        <v>677737</v>
      </c>
      <c r="D1478" s="13"/>
      <c r="E1478" s="13"/>
      <c r="F1478" s="13"/>
      <c r="G1478" s="13"/>
      <c r="H1478" s="13"/>
      <c r="I1478" s="13"/>
      <c r="J1478" s="13"/>
      <c r="K1478" s="13"/>
      <c r="L1478" s="13"/>
      <c r="M1478" s="13"/>
      <c r="N1478" s="13"/>
      <c r="O1478" s="13"/>
      <c r="P1478" s="13"/>
    </row>
    <row r="1479" spans="1:16" x14ac:dyDescent="0.3">
      <c r="A1479" s="67" t="s">
        <v>3025</v>
      </c>
      <c r="B1479" s="67" t="s">
        <v>3026</v>
      </c>
      <c r="C1479" s="69">
        <v>676293</v>
      </c>
      <c r="D1479" s="13"/>
      <c r="E1479" s="13"/>
      <c r="F1479" s="13"/>
      <c r="G1479" s="13"/>
      <c r="H1479" s="13"/>
      <c r="I1479" s="13"/>
      <c r="J1479" s="13"/>
      <c r="K1479" s="13"/>
      <c r="L1479" s="13"/>
      <c r="M1479" s="13"/>
      <c r="N1479" s="13"/>
      <c r="O1479" s="13"/>
      <c r="P1479" s="13"/>
    </row>
    <row r="1480" spans="1:16" x14ac:dyDescent="0.3">
      <c r="A1480" s="67" t="s">
        <v>4887</v>
      </c>
      <c r="B1480" s="67" t="s">
        <v>4888</v>
      </c>
      <c r="C1480" s="69">
        <v>670961</v>
      </c>
      <c r="D1480" s="13"/>
      <c r="E1480" s="13">
        <v>2.2069999999999999E-2</v>
      </c>
      <c r="F1480" s="13"/>
      <c r="G1480" s="13">
        <v>1.9199999999999998E-2</v>
      </c>
      <c r="H1480" s="13">
        <v>1.9040000000000001E-2</v>
      </c>
      <c r="I1480" s="13"/>
      <c r="J1480" s="13"/>
      <c r="K1480" s="13"/>
      <c r="L1480" s="13"/>
      <c r="M1480" s="13"/>
      <c r="N1480" s="13"/>
      <c r="O1480" s="13"/>
      <c r="P1480" s="13"/>
    </row>
    <row r="1481" spans="1:16" x14ac:dyDescent="0.3">
      <c r="A1481" s="67" t="s">
        <v>3031</v>
      </c>
      <c r="B1481" s="67" t="s">
        <v>3032</v>
      </c>
      <c r="C1481" s="69">
        <v>670853</v>
      </c>
      <c r="D1481" s="13"/>
      <c r="E1481" s="13"/>
      <c r="F1481" s="13"/>
      <c r="G1481" s="13"/>
      <c r="H1481" s="13"/>
      <c r="I1481" s="13"/>
      <c r="J1481" s="13"/>
      <c r="K1481" s="13"/>
      <c r="L1481" s="13"/>
      <c r="M1481" s="13"/>
      <c r="N1481" s="13"/>
      <c r="O1481" s="13"/>
      <c r="P1481" s="13"/>
    </row>
    <row r="1482" spans="1:16" x14ac:dyDescent="0.3">
      <c r="A1482" s="67" t="s">
        <v>2773</v>
      </c>
      <c r="B1482" s="67" t="s">
        <v>2774</v>
      </c>
      <c r="C1482" s="69">
        <v>670608</v>
      </c>
      <c r="D1482" s="13"/>
      <c r="E1482" s="13"/>
      <c r="F1482" s="13"/>
      <c r="G1482" s="13">
        <v>0.93555999999999995</v>
      </c>
      <c r="H1482" s="13"/>
      <c r="I1482" s="13">
        <v>0.85467000000000004</v>
      </c>
      <c r="J1482" s="13">
        <v>0.82481000000000004</v>
      </c>
      <c r="K1482" s="13">
        <v>0.94230000000000003</v>
      </c>
      <c r="L1482" s="13">
        <v>0.96841999999999995</v>
      </c>
      <c r="M1482" s="13">
        <v>1.0686100000000001</v>
      </c>
      <c r="N1482" s="13">
        <v>1.08578</v>
      </c>
      <c r="O1482" s="13">
        <v>1.2334499999999999</v>
      </c>
      <c r="P1482" s="13">
        <v>1.3788899999999999</v>
      </c>
    </row>
    <row r="1483" spans="1:16" x14ac:dyDescent="0.3">
      <c r="A1483" s="67" t="s">
        <v>3033</v>
      </c>
      <c r="B1483" s="67" t="s">
        <v>3034</v>
      </c>
      <c r="C1483" s="69">
        <v>670467</v>
      </c>
      <c r="D1483" s="13"/>
      <c r="E1483" s="13"/>
      <c r="F1483" s="13"/>
      <c r="G1483" s="13"/>
      <c r="H1483" s="13"/>
      <c r="I1483" s="13"/>
      <c r="J1483" s="13"/>
      <c r="K1483" s="13"/>
      <c r="L1483" s="13"/>
      <c r="M1483" s="13"/>
      <c r="N1483" s="13"/>
      <c r="O1483" s="13"/>
      <c r="P1483" s="13"/>
    </row>
    <row r="1484" spans="1:16" x14ac:dyDescent="0.3">
      <c r="A1484" s="67" t="s">
        <v>1602</v>
      </c>
      <c r="B1484" s="67" t="s">
        <v>1603</v>
      </c>
      <c r="C1484" s="69">
        <v>666854</v>
      </c>
      <c r="D1484" s="13"/>
      <c r="E1484" s="13"/>
      <c r="F1484" s="13"/>
      <c r="G1484" s="13">
        <v>1.0472699999999999</v>
      </c>
      <c r="H1484" s="13"/>
      <c r="I1484" s="13"/>
      <c r="J1484" s="13"/>
      <c r="K1484" s="13"/>
      <c r="L1484" s="13"/>
      <c r="M1484" s="13"/>
      <c r="N1484" s="13"/>
      <c r="O1484" s="13"/>
      <c r="P1484" s="13"/>
    </row>
    <row r="1485" spans="1:16" x14ac:dyDescent="0.3">
      <c r="A1485" s="67" t="s">
        <v>4883</v>
      </c>
      <c r="B1485" s="67" t="s">
        <v>4884</v>
      </c>
      <c r="C1485" s="69">
        <v>666475</v>
      </c>
      <c r="D1485" s="13">
        <v>0.74236999999999997</v>
      </c>
      <c r="E1485" s="13"/>
      <c r="F1485" s="13"/>
      <c r="G1485" s="13">
        <v>0.70762000000000003</v>
      </c>
      <c r="H1485" s="13"/>
      <c r="I1485" s="13"/>
      <c r="J1485" s="13"/>
      <c r="K1485" s="13"/>
      <c r="L1485" s="13"/>
      <c r="M1485" s="13"/>
      <c r="N1485" s="13"/>
      <c r="O1485" s="13"/>
      <c r="P1485" s="13"/>
    </row>
    <row r="1486" spans="1:16" x14ac:dyDescent="0.3">
      <c r="A1486" s="67" t="s">
        <v>3041</v>
      </c>
      <c r="B1486" s="67" t="s">
        <v>3042</v>
      </c>
      <c r="C1486" s="69">
        <v>665319</v>
      </c>
      <c r="D1486" s="13"/>
      <c r="E1486" s="13"/>
      <c r="F1486" s="13"/>
      <c r="G1486" s="13"/>
      <c r="H1486" s="13"/>
      <c r="I1486" s="13"/>
      <c r="J1486" s="13"/>
      <c r="K1486" s="13"/>
      <c r="L1486" s="13"/>
      <c r="M1486" s="13"/>
      <c r="N1486" s="13"/>
      <c r="O1486" s="13"/>
      <c r="P1486" s="13"/>
    </row>
    <row r="1487" spans="1:16" x14ac:dyDescent="0.3">
      <c r="A1487" s="67" t="s">
        <v>3043</v>
      </c>
      <c r="B1487" s="67" t="s">
        <v>3044</v>
      </c>
      <c r="C1487" s="69">
        <v>663279</v>
      </c>
      <c r="D1487" s="13"/>
      <c r="E1487" s="13">
        <v>0.15306</v>
      </c>
      <c r="F1487" s="13">
        <v>0.14154</v>
      </c>
      <c r="G1487" s="13">
        <v>0.13766999999999999</v>
      </c>
      <c r="H1487" s="13">
        <v>0.13766999999999999</v>
      </c>
      <c r="I1487" s="13">
        <v>9.9070000000000005E-2</v>
      </c>
      <c r="J1487" s="13">
        <v>9.7470000000000001E-2</v>
      </c>
      <c r="K1487" s="13">
        <v>0.10734</v>
      </c>
      <c r="L1487" s="13">
        <v>0.11445</v>
      </c>
      <c r="M1487" s="13">
        <v>0.14005999999999999</v>
      </c>
      <c r="N1487" s="13">
        <v>0.13672000000000001</v>
      </c>
      <c r="O1487" s="13">
        <v>0.15215000000000001</v>
      </c>
      <c r="P1487" s="13">
        <v>0.17435</v>
      </c>
    </row>
    <row r="1488" spans="1:16" x14ac:dyDescent="0.3">
      <c r="A1488" s="67" t="s">
        <v>3128</v>
      </c>
      <c r="B1488" s="67" t="s">
        <v>3129</v>
      </c>
      <c r="C1488" s="69">
        <v>663244</v>
      </c>
      <c r="D1488" s="13"/>
      <c r="E1488" s="13">
        <v>7.5700000000000003E-2</v>
      </c>
      <c r="F1488" s="13">
        <v>6.6239999999999993E-2</v>
      </c>
      <c r="G1488" s="13">
        <v>6.4259999999999998E-2</v>
      </c>
      <c r="H1488" s="13">
        <v>6.3329999999999997E-2</v>
      </c>
      <c r="I1488" s="13">
        <v>5.0810000000000001E-2</v>
      </c>
      <c r="J1488" s="13">
        <v>4.895E-2</v>
      </c>
      <c r="K1488" s="13">
        <v>5.5629999999999999E-2</v>
      </c>
      <c r="L1488" s="13">
        <v>5.892E-2</v>
      </c>
      <c r="M1488" s="13">
        <v>6.4630000000000007E-2</v>
      </c>
      <c r="N1488" s="13">
        <v>6.4310000000000006E-2</v>
      </c>
      <c r="O1488" s="13">
        <v>7.1499999999999994E-2</v>
      </c>
      <c r="P1488" s="13">
        <v>7.4579999999999994E-2</v>
      </c>
    </row>
    <row r="1489" spans="1:16" x14ac:dyDescent="0.3">
      <c r="A1489" s="67" t="s">
        <v>2729</v>
      </c>
      <c r="B1489" s="67" t="s">
        <v>2730</v>
      </c>
      <c r="C1489" s="69">
        <v>662002</v>
      </c>
      <c r="D1489" s="13"/>
      <c r="E1489" s="13"/>
      <c r="F1489" s="13"/>
      <c r="G1489" s="13">
        <v>0.89866999999999997</v>
      </c>
      <c r="H1489" s="13"/>
      <c r="I1489" s="13"/>
      <c r="J1489" s="13">
        <v>0.81681999999999999</v>
      </c>
      <c r="K1489" s="13"/>
      <c r="L1489" s="13"/>
      <c r="M1489" s="13">
        <v>1.06027</v>
      </c>
      <c r="N1489" s="13"/>
      <c r="O1489" s="13"/>
      <c r="P1489" s="13">
        <v>1.7372099999999999</v>
      </c>
    </row>
    <row r="1490" spans="1:16" x14ac:dyDescent="0.3">
      <c r="A1490" s="67" t="s">
        <v>2552</v>
      </c>
      <c r="B1490" s="67" t="s">
        <v>2553</v>
      </c>
      <c r="C1490" s="69">
        <v>661074</v>
      </c>
      <c r="D1490" s="13"/>
      <c r="E1490" s="13"/>
      <c r="F1490" s="13"/>
      <c r="G1490" s="13"/>
      <c r="H1490" s="13"/>
      <c r="I1490" s="13"/>
      <c r="J1490" s="13"/>
      <c r="K1490" s="13"/>
      <c r="L1490" s="13"/>
      <c r="M1490" s="13">
        <v>0.13164999999999999</v>
      </c>
      <c r="N1490" s="13"/>
      <c r="O1490" s="13"/>
      <c r="P1490" s="13"/>
    </row>
    <row r="1491" spans="1:16" x14ac:dyDescent="0.3">
      <c r="A1491" s="67" t="s">
        <v>3009</v>
      </c>
      <c r="B1491" s="67" t="s">
        <v>3010</v>
      </c>
      <c r="C1491" s="69">
        <v>658932</v>
      </c>
      <c r="D1491" s="13">
        <v>0.10901</v>
      </c>
      <c r="E1491" s="13"/>
      <c r="F1491" s="13"/>
      <c r="G1491" s="13">
        <v>0.10735</v>
      </c>
      <c r="H1491" s="13"/>
      <c r="I1491" s="13"/>
      <c r="J1491" s="13">
        <v>8.6760000000000004E-2</v>
      </c>
      <c r="K1491" s="13"/>
      <c r="L1491" s="13"/>
      <c r="M1491" s="13">
        <v>0.11762</v>
      </c>
      <c r="N1491" s="13"/>
      <c r="O1491" s="13"/>
      <c r="P1491" s="13">
        <v>0.15887999999999999</v>
      </c>
    </row>
    <row r="1492" spans="1:16" x14ac:dyDescent="0.3">
      <c r="A1492" s="67" t="s">
        <v>5343</v>
      </c>
      <c r="B1492" s="67" t="s">
        <v>5344</v>
      </c>
      <c r="C1492" s="69">
        <v>656467</v>
      </c>
      <c r="D1492" s="13">
        <v>2.9139300000000001</v>
      </c>
      <c r="E1492" s="13">
        <v>3.3173400000000002</v>
      </c>
      <c r="F1492" s="13"/>
      <c r="G1492" s="13"/>
      <c r="H1492" s="13"/>
      <c r="I1492" s="13"/>
      <c r="J1492" s="13"/>
      <c r="K1492" s="13"/>
      <c r="L1492" s="13"/>
      <c r="M1492" s="13"/>
      <c r="N1492" s="13"/>
      <c r="O1492" s="13"/>
      <c r="P1492" s="13"/>
    </row>
    <row r="1493" spans="1:16" x14ac:dyDescent="0.3">
      <c r="A1493" s="67" t="s">
        <v>3049</v>
      </c>
      <c r="B1493" s="67" t="s">
        <v>3050</v>
      </c>
      <c r="C1493" s="69">
        <v>656451</v>
      </c>
      <c r="D1493" s="13"/>
      <c r="E1493" s="13"/>
      <c r="F1493" s="13"/>
      <c r="G1493" s="13"/>
      <c r="H1493" s="13"/>
      <c r="I1493" s="13"/>
      <c r="J1493" s="13"/>
      <c r="K1493" s="13"/>
      <c r="L1493" s="13"/>
      <c r="M1493" s="13"/>
      <c r="N1493" s="13"/>
      <c r="O1493" s="13"/>
      <c r="P1493" s="13"/>
    </row>
    <row r="1494" spans="1:16" x14ac:dyDescent="0.3">
      <c r="A1494" s="67" t="s">
        <v>3051</v>
      </c>
      <c r="B1494" s="67" t="s">
        <v>3052</v>
      </c>
      <c r="C1494" s="69">
        <v>654905</v>
      </c>
      <c r="D1494" s="13"/>
      <c r="E1494" s="13"/>
      <c r="F1494" s="13"/>
      <c r="G1494" s="13"/>
      <c r="H1494" s="13"/>
      <c r="I1494" s="13"/>
      <c r="J1494" s="13"/>
      <c r="K1494" s="13"/>
      <c r="L1494" s="13"/>
      <c r="M1494" s="13"/>
      <c r="N1494" s="13"/>
      <c r="O1494" s="13"/>
      <c r="P1494" s="13"/>
    </row>
    <row r="1495" spans="1:16" x14ac:dyDescent="0.3">
      <c r="A1495" s="67" t="s">
        <v>3107</v>
      </c>
      <c r="B1495" s="67" t="s">
        <v>3108</v>
      </c>
      <c r="C1495" s="69">
        <v>650904</v>
      </c>
      <c r="D1495" s="13">
        <v>0.16291</v>
      </c>
      <c r="E1495" s="13">
        <v>0.17365</v>
      </c>
      <c r="F1495" s="13">
        <v>0.16422999999999999</v>
      </c>
      <c r="G1495" s="13">
        <v>0.16439999999999999</v>
      </c>
      <c r="H1495" s="13">
        <v>0.16056000000000001</v>
      </c>
      <c r="I1495" s="13">
        <v>0.12697</v>
      </c>
      <c r="J1495" s="13">
        <v>0.11519</v>
      </c>
      <c r="K1495" s="13">
        <v>0.13306999999999999</v>
      </c>
      <c r="L1495" s="13">
        <v>0.13156000000000001</v>
      </c>
      <c r="M1495" s="13">
        <v>0.15282999999999999</v>
      </c>
      <c r="N1495" s="13">
        <v>0.15776000000000001</v>
      </c>
      <c r="O1495" s="13">
        <v>0.19996</v>
      </c>
      <c r="P1495" s="13">
        <v>0.21925</v>
      </c>
    </row>
    <row r="1496" spans="1:16" x14ac:dyDescent="0.3">
      <c r="A1496" s="67" t="s">
        <v>3045</v>
      </c>
      <c r="B1496" s="67" t="s">
        <v>3046</v>
      </c>
      <c r="C1496" s="69">
        <v>647945</v>
      </c>
      <c r="D1496" s="13"/>
      <c r="E1496" s="13">
        <v>6.8938300000000003</v>
      </c>
      <c r="F1496" s="13">
        <v>7.0096400000000001</v>
      </c>
      <c r="G1496" s="13">
        <v>7.46692</v>
      </c>
      <c r="H1496" s="13">
        <v>7.34572</v>
      </c>
      <c r="I1496" s="13">
        <v>7.5256100000000004</v>
      </c>
      <c r="J1496" s="13">
        <v>7.1675000000000004</v>
      </c>
      <c r="K1496" s="13">
        <v>7.2537500000000001</v>
      </c>
      <c r="L1496" s="13">
        <v>7.2873299999999999</v>
      </c>
      <c r="M1496" s="13">
        <v>7.43607</v>
      </c>
      <c r="N1496" s="13">
        <v>7.4893900000000002</v>
      </c>
      <c r="O1496" s="13">
        <v>8.0688300000000002</v>
      </c>
      <c r="P1496" s="13">
        <v>9.3956800000000005</v>
      </c>
    </row>
    <row r="1497" spans="1:16" x14ac:dyDescent="0.3">
      <c r="A1497" s="67" t="s">
        <v>4881</v>
      </c>
      <c r="B1497" s="67" t="s">
        <v>4882</v>
      </c>
      <c r="C1497" s="69">
        <v>645528</v>
      </c>
      <c r="D1497" s="13"/>
      <c r="E1497" s="13"/>
      <c r="F1497" s="13"/>
      <c r="G1497" s="13"/>
      <c r="H1497" s="13"/>
      <c r="I1497" s="13">
        <v>6.3579999999999998E-2</v>
      </c>
      <c r="J1497" s="13"/>
      <c r="K1497" s="13"/>
      <c r="L1497" s="13"/>
      <c r="M1497" s="13"/>
      <c r="N1497" s="13"/>
      <c r="O1497" s="13"/>
      <c r="P1497" s="13"/>
    </row>
    <row r="1498" spans="1:16" x14ac:dyDescent="0.3">
      <c r="A1498" s="67" t="s">
        <v>3058</v>
      </c>
      <c r="B1498" s="67" t="s">
        <v>3059</v>
      </c>
      <c r="C1498" s="69">
        <v>642612</v>
      </c>
      <c r="D1498" s="13"/>
      <c r="E1498" s="13"/>
      <c r="F1498" s="13"/>
      <c r="G1498" s="13"/>
      <c r="H1498" s="13"/>
      <c r="I1498" s="13"/>
      <c r="J1498" s="13"/>
      <c r="K1498" s="13"/>
      <c r="L1498" s="13"/>
      <c r="M1498" s="13"/>
      <c r="N1498" s="13"/>
      <c r="O1498" s="13"/>
      <c r="P1498" s="13"/>
    </row>
    <row r="1499" spans="1:16" x14ac:dyDescent="0.3">
      <c r="A1499" s="67" t="s">
        <v>5345</v>
      </c>
      <c r="B1499" s="67" t="s">
        <v>5346</v>
      </c>
      <c r="C1499" s="69">
        <v>642252</v>
      </c>
      <c r="D1499" s="13">
        <v>1.5968899999999999</v>
      </c>
      <c r="E1499" s="13">
        <v>1.5774300000000001</v>
      </c>
      <c r="F1499" s="13">
        <v>1.5035499999999999</v>
      </c>
      <c r="G1499" s="13"/>
      <c r="H1499" s="13"/>
      <c r="I1499" s="13"/>
      <c r="J1499" s="13"/>
      <c r="K1499" s="13"/>
      <c r="L1499" s="13"/>
      <c r="M1499" s="13"/>
      <c r="N1499" s="13"/>
      <c r="O1499" s="13"/>
      <c r="P1499" s="13"/>
    </row>
    <row r="1500" spans="1:16" x14ac:dyDescent="0.3">
      <c r="A1500" s="67" t="s">
        <v>2937</v>
      </c>
      <c r="B1500" s="67" t="s">
        <v>2938</v>
      </c>
      <c r="C1500" s="69">
        <v>639152</v>
      </c>
      <c r="D1500" s="13">
        <v>0.64388000000000001</v>
      </c>
      <c r="E1500" s="13"/>
      <c r="F1500" s="13"/>
      <c r="G1500" s="13">
        <v>0.62005999999999994</v>
      </c>
      <c r="H1500" s="13"/>
      <c r="I1500" s="13"/>
      <c r="J1500" s="13">
        <v>0.51132999999999995</v>
      </c>
      <c r="K1500" s="13"/>
      <c r="L1500" s="13"/>
      <c r="M1500" s="13">
        <v>0.63127</v>
      </c>
      <c r="N1500" s="13"/>
      <c r="O1500" s="13"/>
      <c r="P1500" s="13">
        <v>0.81203999999999998</v>
      </c>
    </row>
    <row r="1501" spans="1:16" x14ac:dyDescent="0.3">
      <c r="A1501" s="67" t="s">
        <v>5347</v>
      </c>
      <c r="B1501" s="67" t="s">
        <v>5348</v>
      </c>
      <c r="C1501" s="69">
        <v>639140</v>
      </c>
      <c r="D1501" s="13"/>
      <c r="E1501" s="13">
        <v>0.14241000000000001</v>
      </c>
      <c r="F1501" s="13">
        <v>8.6870000000000003E-2</v>
      </c>
      <c r="G1501" s="13"/>
      <c r="H1501" s="13"/>
      <c r="I1501" s="13"/>
      <c r="J1501" s="13"/>
      <c r="K1501" s="13"/>
      <c r="L1501" s="13"/>
      <c r="M1501" s="13"/>
      <c r="N1501" s="13"/>
      <c r="O1501" s="13"/>
      <c r="P1501" s="13"/>
    </row>
    <row r="1502" spans="1:16" x14ac:dyDescent="0.3">
      <c r="A1502" s="67" t="s">
        <v>2805</v>
      </c>
      <c r="B1502" s="67" t="s">
        <v>2806</v>
      </c>
      <c r="C1502" s="69">
        <v>632136</v>
      </c>
      <c r="D1502" s="13">
        <v>0.32102999999999998</v>
      </c>
      <c r="E1502" s="13">
        <v>0.3483</v>
      </c>
      <c r="F1502" s="13">
        <v>0.28899999999999998</v>
      </c>
      <c r="G1502" s="13">
        <v>0.38788</v>
      </c>
      <c r="H1502" s="13">
        <v>0.41578999999999999</v>
      </c>
      <c r="I1502" s="13">
        <v>0.35416999999999998</v>
      </c>
      <c r="J1502" s="13">
        <v>0.33628999999999998</v>
      </c>
      <c r="K1502" s="13">
        <v>0.37903999999999999</v>
      </c>
      <c r="L1502" s="13">
        <v>0.41707</v>
      </c>
      <c r="M1502" s="13">
        <v>0.45450000000000002</v>
      </c>
      <c r="N1502" s="13">
        <v>0.49506</v>
      </c>
      <c r="O1502" s="13">
        <v>0.46486</v>
      </c>
      <c r="P1502" s="13">
        <v>0.51337999999999995</v>
      </c>
    </row>
    <row r="1503" spans="1:16" x14ac:dyDescent="0.3">
      <c r="A1503" s="67" t="s">
        <v>5349</v>
      </c>
      <c r="B1503" s="67" t="s">
        <v>5350</v>
      </c>
      <c r="C1503" s="69">
        <v>629700</v>
      </c>
      <c r="D1503" s="13"/>
      <c r="E1503" s="13"/>
      <c r="F1503" s="13"/>
      <c r="G1503" s="13">
        <v>0.48888999999999999</v>
      </c>
      <c r="H1503" s="13">
        <v>0.49125000000000002</v>
      </c>
      <c r="I1503" s="13"/>
      <c r="J1503" s="13"/>
      <c r="K1503" s="13"/>
      <c r="L1503" s="13"/>
      <c r="M1503" s="13"/>
      <c r="N1503" s="13"/>
      <c r="O1503" s="13"/>
      <c r="P1503" s="13"/>
    </row>
    <row r="1504" spans="1:16" x14ac:dyDescent="0.3">
      <c r="A1504" s="67" t="s">
        <v>3053</v>
      </c>
      <c r="B1504" s="67" t="s">
        <v>3054</v>
      </c>
      <c r="C1504" s="69">
        <v>625505</v>
      </c>
      <c r="D1504" s="13"/>
      <c r="E1504" s="13"/>
      <c r="F1504" s="13"/>
      <c r="G1504" s="13">
        <v>0.71333999999999997</v>
      </c>
      <c r="H1504" s="13"/>
      <c r="I1504" s="13"/>
      <c r="J1504" s="13">
        <v>0.4824</v>
      </c>
      <c r="K1504" s="13"/>
      <c r="L1504" s="13"/>
      <c r="M1504" s="13">
        <v>0.62853999999999999</v>
      </c>
      <c r="N1504" s="13"/>
      <c r="O1504" s="13"/>
      <c r="P1504" s="13">
        <v>0.74146000000000001</v>
      </c>
    </row>
    <row r="1505" spans="1:16" x14ac:dyDescent="0.3">
      <c r="A1505" s="67" t="s">
        <v>3101</v>
      </c>
      <c r="B1505" s="67" t="s">
        <v>3102</v>
      </c>
      <c r="C1505" s="69">
        <v>625011</v>
      </c>
      <c r="D1505" s="13"/>
      <c r="E1505" s="13"/>
      <c r="F1505" s="13"/>
      <c r="G1505" s="13">
        <v>7.9850000000000004E-2</v>
      </c>
      <c r="H1505" s="13"/>
      <c r="I1505" s="13"/>
      <c r="J1505" s="13">
        <v>6.5519999999999995E-2</v>
      </c>
      <c r="K1505" s="13"/>
      <c r="L1505" s="13"/>
      <c r="M1505" s="13">
        <v>7.9969999999999999E-2</v>
      </c>
      <c r="N1505" s="13"/>
      <c r="O1505" s="13"/>
      <c r="P1505" s="13">
        <v>0.11824</v>
      </c>
    </row>
    <row r="1506" spans="1:16" x14ac:dyDescent="0.3">
      <c r="A1506" s="67" t="s">
        <v>3068</v>
      </c>
      <c r="B1506" s="67" t="s">
        <v>3069</v>
      </c>
      <c r="C1506" s="69">
        <v>622992</v>
      </c>
      <c r="D1506" s="13">
        <v>1.8984099999999999</v>
      </c>
      <c r="E1506" s="13">
        <v>2.1067900000000002</v>
      </c>
      <c r="F1506" s="13">
        <v>1.91404</v>
      </c>
      <c r="G1506" s="13">
        <v>1.8396600000000001</v>
      </c>
      <c r="H1506" s="13">
        <v>1.87395</v>
      </c>
      <c r="I1506" s="13">
        <v>1.55185</v>
      </c>
      <c r="J1506" s="13">
        <v>1.4787600000000001</v>
      </c>
      <c r="K1506" s="13">
        <v>1.62843</v>
      </c>
      <c r="L1506" s="13">
        <v>1.72438</v>
      </c>
      <c r="M1506" s="13">
        <v>1.8612500000000001</v>
      </c>
      <c r="N1506" s="13">
        <v>1.9178599999999999</v>
      </c>
      <c r="O1506" s="13">
        <v>2.15483</v>
      </c>
      <c r="P1506" s="13">
        <v>2.3806799999999999</v>
      </c>
    </row>
    <row r="1507" spans="1:16" x14ac:dyDescent="0.3">
      <c r="A1507" s="67" t="s">
        <v>3684</v>
      </c>
      <c r="B1507" s="67" t="s">
        <v>3685</v>
      </c>
      <c r="C1507" s="69">
        <v>616513</v>
      </c>
      <c r="D1507" s="13">
        <v>0.4113</v>
      </c>
      <c r="E1507" s="13">
        <v>0.44016</v>
      </c>
      <c r="F1507" s="13">
        <v>0.37868000000000002</v>
      </c>
      <c r="G1507" s="13">
        <v>0.373</v>
      </c>
      <c r="H1507" s="13">
        <v>0.36982999999999999</v>
      </c>
      <c r="I1507" s="13">
        <v>0.318</v>
      </c>
      <c r="J1507" s="13">
        <v>0.30908000000000002</v>
      </c>
      <c r="K1507" s="13">
        <v>0.34815000000000002</v>
      </c>
      <c r="L1507" s="13">
        <v>0.36880000000000002</v>
      </c>
      <c r="M1507" s="13">
        <v>0.40205999999999997</v>
      </c>
      <c r="N1507" s="13">
        <v>0.40922999999999998</v>
      </c>
      <c r="O1507" s="13">
        <v>0.49874000000000002</v>
      </c>
      <c r="P1507" s="13">
        <v>0.51239999999999997</v>
      </c>
    </row>
    <row r="1508" spans="1:16" x14ac:dyDescent="0.3">
      <c r="A1508" s="67" t="s">
        <v>3070</v>
      </c>
      <c r="B1508" s="67" t="s">
        <v>3071</v>
      </c>
      <c r="C1508" s="69">
        <v>614646</v>
      </c>
      <c r="D1508" s="13"/>
      <c r="E1508" s="13"/>
      <c r="F1508" s="13"/>
      <c r="G1508" s="13"/>
      <c r="H1508" s="13"/>
      <c r="I1508" s="13"/>
      <c r="J1508" s="13"/>
      <c r="K1508" s="13"/>
      <c r="L1508" s="13"/>
      <c r="M1508" s="13"/>
      <c r="N1508" s="13"/>
      <c r="O1508" s="13"/>
      <c r="P1508" s="13"/>
    </row>
    <row r="1509" spans="1:16" x14ac:dyDescent="0.3">
      <c r="A1509" s="67" t="s">
        <v>3076</v>
      </c>
      <c r="B1509" s="67" t="s">
        <v>3077</v>
      </c>
      <c r="C1509" s="69">
        <v>612906</v>
      </c>
      <c r="D1509" s="13"/>
      <c r="E1509" s="13"/>
      <c r="F1509" s="13"/>
      <c r="G1509" s="13"/>
      <c r="H1509" s="13"/>
      <c r="I1509" s="13"/>
      <c r="J1509" s="13"/>
      <c r="K1509" s="13"/>
      <c r="L1509" s="13"/>
      <c r="M1509" s="13"/>
      <c r="N1509" s="13"/>
      <c r="O1509" s="13"/>
      <c r="P1509" s="13"/>
    </row>
    <row r="1510" spans="1:16" x14ac:dyDescent="0.3">
      <c r="A1510" s="67" t="s">
        <v>3269</v>
      </c>
      <c r="B1510" s="67" t="s">
        <v>3270</v>
      </c>
      <c r="C1510" s="69">
        <v>611313</v>
      </c>
      <c r="D1510" s="13">
        <v>0.90244999999999997</v>
      </c>
      <c r="E1510" s="13">
        <v>1.0135000000000001</v>
      </c>
      <c r="F1510" s="13">
        <v>0.98314999999999997</v>
      </c>
      <c r="G1510" s="13">
        <v>0.96664000000000005</v>
      </c>
      <c r="H1510" s="13">
        <v>1.0135799999999999</v>
      </c>
      <c r="I1510" s="13">
        <v>0.88519000000000003</v>
      </c>
      <c r="J1510" s="13">
        <v>0.87370999999999999</v>
      </c>
      <c r="K1510" s="13">
        <v>0.80488000000000004</v>
      </c>
      <c r="L1510" s="13">
        <v>0.84411999999999998</v>
      </c>
      <c r="M1510" s="13">
        <v>0.99490000000000001</v>
      </c>
      <c r="N1510" s="13">
        <v>1.0724100000000001</v>
      </c>
      <c r="O1510" s="13">
        <v>1.17815</v>
      </c>
      <c r="P1510" s="13">
        <v>1.3876999999999999</v>
      </c>
    </row>
    <row r="1511" spans="1:16" x14ac:dyDescent="0.3">
      <c r="A1511" s="67" t="s">
        <v>5351</v>
      </c>
      <c r="B1511" s="67" t="s">
        <v>5352</v>
      </c>
      <c r="C1511" s="69">
        <v>608480</v>
      </c>
      <c r="D1511" s="13">
        <v>2.3939400000000002</v>
      </c>
      <c r="E1511" s="13">
        <v>2.5461900000000002</v>
      </c>
      <c r="F1511" s="13">
        <v>2.2900200000000002</v>
      </c>
      <c r="G1511" s="13">
        <v>1.18615</v>
      </c>
      <c r="H1511" s="13">
        <v>1.19922</v>
      </c>
      <c r="I1511" s="13">
        <v>0.94213000000000002</v>
      </c>
      <c r="J1511" s="13">
        <v>0.93416999999999994</v>
      </c>
      <c r="K1511" s="13">
        <v>1.0476399999999999</v>
      </c>
      <c r="L1511" s="13">
        <v>1.089</v>
      </c>
      <c r="M1511" s="13">
        <v>1.2373400000000001</v>
      </c>
      <c r="N1511" s="13">
        <v>1.2761499999999999</v>
      </c>
      <c r="O1511" s="13">
        <v>1.4115800000000001</v>
      </c>
      <c r="P1511" s="13">
        <v>1.58649</v>
      </c>
    </row>
    <row r="1512" spans="1:16" x14ac:dyDescent="0.3">
      <c r="A1512" s="67" t="s">
        <v>2243</v>
      </c>
      <c r="B1512" s="67" t="s">
        <v>2244</v>
      </c>
      <c r="C1512" s="69">
        <v>607198</v>
      </c>
      <c r="D1512" s="13"/>
      <c r="E1512" s="13"/>
      <c r="F1512" s="13"/>
      <c r="G1512" s="13">
        <v>0.12508</v>
      </c>
      <c r="H1512" s="13"/>
      <c r="I1512" s="13"/>
      <c r="J1512" s="13">
        <v>0.15312999999999999</v>
      </c>
      <c r="K1512" s="13"/>
      <c r="L1512" s="13"/>
      <c r="M1512" s="13">
        <v>0.41654000000000002</v>
      </c>
      <c r="N1512" s="13"/>
      <c r="O1512" s="13"/>
      <c r="P1512" s="13">
        <v>0.72158999999999995</v>
      </c>
    </row>
    <row r="1513" spans="1:16" x14ac:dyDescent="0.3">
      <c r="A1513" s="67" t="s">
        <v>2866</v>
      </c>
      <c r="B1513" s="67" t="s">
        <v>2867</v>
      </c>
      <c r="C1513" s="69">
        <v>599955</v>
      </c>
      <c r="D1513" s="13">
        <v>1.7789699999999999</v>
      </c>
      <c r="E1513" s="13">
        <v>3.5122200000000001</v>
      </c>
      <c r="F1513" s="13">
        <v>3.1911200000000002</v>
      </c>
      <c r="G1513" s="13">
        <v>1.9635499999999999</v>
      </c>
      <c r="H1513" s="13">
        <v>3.2928999999999999</v>
      </c>
      <c r="I1513" s="13">
        <v>2.8641200000000002</v>
      </c>
      <c r="J1513" s="13">
        <v>2.85432</v>
      </c>
      <c r="K1513" s="13">
        <v>2.3088199999999999</v>
      </c>
      <c r="L1513" s="13">
        <v>2.43642</v>
      </c>
      <c r="M1513" s="13">
        <v>2.6763400000000002</v>
      </c>
      <c r="N1513" s="13">
        <v>2.6963699999999999</v>
      </c>
      <c r="O1513" s="13">
        <v>3.6952400000000001</v>
      </c>
      <c r="P1513" s="13">
        <v>3.8741699999999999</v>
      </c>
    </row>
    <row r="1514" spans="1:16" x14ac:dyDescent="0.3">
      <c r="A1514" s="67" t="s">
        <v>5353</v>
      </c>
      <c r="B1514" s="67" t="s">
        <v>5354</v>
      </c>
      <c r="C1514" s="69">
        <v>598866</v>
      </c>
      <c r="D1514" s="13"/>
      <c r="E1514" s="13"/>
      <c r="F1514" s="13"/>
      <c r="G1514" s="13">
        <v>2.4197099999999998</v>
      </c>
      <c r="H1514" s="13"/>
      <c r="I1514" s="13"/>
      <c r="J1514" s="13"/>
      <c r="K1514" s="13"/>
      <c r="L1514" s="13"/>
      <c r="M1514" s="13"/>
      <c r="N1514" s="13"/>
      <c r="O1514" s="13"/>
      <c r="P1514" s="13"/>
    </row>
    <row r="1515" spans="1:16" x14ac:dyDescent="0.3">
      <c r="A1515" s="67" t="s">
        <v>1276</v>
      </c>
      <c r="B1515" s="67" t="s">
        <v>1277</v>
      </c>
      <c r="C1515" s="69">
        <v>597550</v>
      </c>
      <c r="D1515" s="13">
        <v>0.10789</v>
      </c>
      <c r="E1515" s="13"/>
      <c r="F1515" s="13">
        <v>5.3060000000000003E-2</v>
      </c>
      <c r="G1515" s="13"/>
      <c r="H1515" s="13"/>
      <c r="I1515" s="13"/>
      <c r="J1515" s="13"/>
      <c r="K1515" s="13">
        <v>0.19949</v>
      </c>
      <c r="L1515" s="13"/>
      <c r="M1515" s="13"/>
      <c r="N1515" s="13"/>
      <c r="O1515" s="13"/>
      <c r="P1515" s="13"/>
    </row>
    <row r="1516" spans="1:16" x14ac:dyDescent="0.3">
      <c r="A1516" s="67" t="s">
        <v>3158</v>
      </c>
      <c r="B1516" s="67" t="s">
        <v>3159</v>
      </c>
      <c r="C1516" s="69">
        <v>595527</v>
      </c>
      <c r="D1516" s="13">
        <v>1.22712</v>
      </c>
      <c r="E1516" s="13">
        <v>1.32728</v>
      </c>
      <c r="F1516" s="13">
        <v>1.19635</v>
      </c>
      <c r="G1516" s="13">
        <v>1.18794</v>
      </c>
      <c r="H1516" s="13">
        <v>1.1697500000000001</v>
      </c>
      <c r="I1516" s="13">
        <v>0.93442999999999998</v>
      </c>
      <c r="J1516" s="13">
        <v>0.89898</v>
      </c>
      <c r="K1516" s="13">
        <v>1.0115400000000001</v>
      </c>
      <c r="L1516" s="13">
        <v>1.03643</v>
      </c>
      <c r="M1516" s="13">
        <v>1.1589400000000001</v>
      </c>
      <c r="N1516" s="13">
        <v>1.18415</v>
      </c>
      <c r="O1516" s="13">
        <v>1.28437</v>
      </c>
      <c r="P1516" s="13">
        <v>1.40954</v>
      </c>
    </row>
    <row r="1517" spans="1:16" x14ac:dyDescent="0.3">
      <c r="A1517" s="67" t="s">
        <v>3090</v>
      </c>
      <c r="B1517" s="67" t="s">
        <v>3091</v>
      </c>
      <c r="C1517" s="69">
        <v>594250</v>
      </c>
      <c r="D1517" s="13"/>
      <c r="E1517" s="13"/>
      <c r="F1517" s="13"/>
      <c r="G1517" s="13"/>
      <c r="H1517" s="13"/>
      <c r="I1517" s="13"/>
      <c r="J1517" s="13"/>
      <c r="K1517" s="13"/>
      <c r="L1517" s="13"/>
      <c r="M1517" s="13"/>
      <c r="N1517" s="13"/>
      <c r="O1517" s="13"/>
      <c r="P1517" s="13"/>
    </row>
    <row r="1518" spans="1:16" x14ac:dyDescent="0.3">
      <c r="A1518" s="67" t="s">
        <v>2703</v>
      </c>
      <c r="B1518" s="67" t="s">
        <v>2704</v>
      </c>
      <c r="C1518" s="69">
        <v>590667</v>
      </c>
      <c r="D1518" s="13"/>
      <c r="E1518" s="13"/>
      <c r="F1518" s="13"/>
      <c r="G1518" s="13">
        <v>0.28595999999999999</v>
      </c>
      <c r="H1518" s="13">
        <v>0.26578000000000002</v>
      </c>
      <c r="I1518" s="13">
        <v>0.22508</v>
      </c>
      <c r="J1518" s="13">
        <v>0.22391</v>
      </c>
      <c r="K1518" s="13">
        <v>0.20985000000000001</v>
      </c>
      <c r="L1518" s="13">
        <v>0.27916999999999997</v>
      </c>
      <c r="M1518" s="13">
        <v>0.3095</v>
      </c>
      <c r="N1518" s="13">
        <v>0.36874000000000001</v>
      </c>
      <c r="O1518" s="13">
        <v>0.52644999999999997</v>
      </c>
      <c r="P1518" s="13">
        <v>0.62353000000000003</v>
      </c>
    </row>
    <row r="1519" spans="1:16" x14ac:dyDescent="0.3">
      <c r="A1519" s="67" t="s">
        <v>3290</v>
      </c>
      <c r="B1519" s="67" t="s">
        <v>3291</v>
      </c>
      <c r="C1519" s="69">
        <v>590375</v>
      </c>
      <c r="D1519" s="13">
        <v>0.17421</v>
      </c>
      <c r="E1519" s="13">
        <v>0.18953</v>
      </c>
      <c r="F1519" s="13">
        <v>0.17141999999999999</v>
      </c>
      <c r="G1519" s="13">
        <v>0.17247999999999999</v>
      </c>
      <c r="H1519" s="13">
        <v>0.14033000000000001</v>
      </c>
      <c r="I1519" s="13">
        <v>0.11298</v>
      </c>
      <c r="J1519" s="13">
        <v>0.11369</v>
      </c>
      <c r="K1519" s="13">
        <v>0.13017999999999999</v>
      </c>
      <c r="L1519" s="13">
        <v>0.13596</v>
      </c>
      <c r="M1519" s="13">
        <v>0.15615000000000001</v>
      </c>
      <c r="N1519" s="13">
        <v>0.16718</v>
      </c>
      <c r="O1519" s="13">
        <v>0.18301999999999999</v>
      </c>
      <c r="P1519" s="13">
        <v>0.29987000000000003</v>
      </c>
    </row>
    <row r="1520" spans="1:16" x14ac:dyDescent="0.3">
      <c r="A1520" s="67" t="s">
        <v>4911</v>
      </c>
      <c r="B1520" s="67" t="s">
        <v>4912</v>
      </c>
      <c r="C1520" s="69">
        <v>588701</v>
      </c>
      <c r="D1520" s="13"/>
      <c r="E1520" s="13"/>
      <c r="F1520" s="13"/>
      <c r="G1520" s="13">
        <v>0.16153999999999999</v>
      </c>
      <c r="H1520" s="13"/>
      <c r="I1520" s="13"/>
      <c r="J1520" s="13">
        <v>9.1759999999999994E-2</v>
      </c>
      <c r="K1520" s="13"/>
      <c r="L1520" s="13"/>
      <c r="M1520" s="13"/>
      <c r="N1520" s="13"/>
      <c r="O1520" s="13"/>
      <c r="P1520" s="13"/>
    </row>
    <row r="1521" spans="1:16" x14ac:dyDescent="0.3">
      <c r="A1521" s="67" t="s">
        <v>3066</v>
      </c>
      <c r="B1521" s="67" t="s">
        <v>3067</v>
      </c>
      <c r="C1521" s="69">
        <v>588173</v>
      </c>
      <c r="D1521" s="13"/>
      <c r="E1521" s="13">
        <v>3.1730000000000001E-2</v>
      </c>
      <c r="F1521" s="13">
        <v>2.9479999999999999E-2</v>
      </c>
      <c r="G1521" s="13">
        <v>2.869E-2</v>
      </c>
      <c r="H1521" s="13">
        <v>2.945E-2</v>
      </c>
      <c r="I1521" s="13">
        <v>2.3189999999999999E-2</v>
      </c>
      <c r="J1521" s="13">
        <v>2.3089999999999999E-2</v>
      </c>
      <c r="K1521" s="13">
        <v>2.5350000000000001E-2</v>
      </c>
      <c r="L1521" s="13">
        <v>2.673E-2</v>
      </c>
      <c r="M1521" s="13">
        <v>2.9749999999999999E-2</v>
      </c>
      <c r="N1521" s="13">
        <v>3.0329999999999999E-2</v>
      </c>
      <c r="O1521" s="13">
        <v>3.4090000000000002E-2</v>
      </c>
      <c r="P1521" s="13">
        <v>3.8370000000000001E-2</v>
      </c>
    </row>
    <row r="1522" spans="1:16" x14ac:dyDescent="0.3">
      <c r="A1522" s="67" t="s">
        <v>3433</v>
      </c>
      <c r="B1522" s="67" t="s">
        <v>3434</v>
      </c>
      <c r="C1522" s="69">
        <v>583977</v>
      </c>
      <c r="D1522" s="13">
        <v>7.1069999999999994E-2</v>
      </c>
      <c r="E1522" s="13">
        <v>7.7460000000000001E-2</v>
      </c>
      <c r="F1522" s="13">
        <v>6.9779999999999995E-2</v>
      </c>
      <c r="G1522" s="13">
        <v>6.8430000000000005E-2</v>
      </c>
      <c r="H1522" s="13">
        <v>6.8010000000000001E-2</v>
      </c>
      <c r="I1522" s="13">
        <v>5.6140000000000002E-2</v>
      </c>
      <c r="J1522" s="13">
        <v>5.5199999999999999E-2</v>
      </c>
      <c r="K1522" s="13">
        <v>6.2359999999999999E-2</v>
      </c>
      <c r="L1522" s="13">
        <v>6.5100000000000005E-2</v>
      </c>
      <c r="M1522" s="13">
        <v>7.2849999999999998E-2</v>
      </c>
      <c r="N1522" s="13">
        <v>7.5439999999999993E-2</v>
      </c>
      <c r="O1522" s="13">
        <v>8.3460000000000006E-2</v>
      </c>
      <c r="P1522" s="13">
        <v>9.5030000000000003E-2</v>
      </c>
    </row>
    <row r="1523" spans="1:16" x14ac:dyDescent="0.3">
      <c r="A1523" s="67" t="s">
        <v>2384</v>
      </c>
      <c r="B1523" s="67" t="s">
        <v>2385</v>
      </c>
      <c r="C1523" s="69">
        <v>578124</v>
      </c>
      <c r="D1523" s="13">
        <v>0.12202</v>
      </c>
      <c r="E1523" s="13">
        <v>0.13700000000000001</v>
      </c>
      <c r="F1523" s="13">
        <v>0.13081000000000001</v>
      </c>
      <c r="G1523" s="13">
        <v>0.12787000000000001</v>
      </c>
      <c r="H1523" s="13">
        <v>0.12166</v>
      </c>
      <c r="I1523" s="13">
        <v>0.10049</v>
      </c>
      <c r="J1523" s="13">
        <v>9.8769999999999997E-2</v>
      </c>
      <c r="K1523" s="13">
        <v>0.10990999999999999</v>
      </c>
      <c r="L1523" s="13">
        <v>0.1174</v>
      </c>
      <c r="M1523" s="13">
        <v>0.13439000000000001</v>
      </c>
      <c r="N1523" s="13">
        <v>0.13969000000000001</v>
      </c>
      <c r="O1523" s="13">
        <v>0.15717</v>
      </c>
      <c r="P1523" s="13">
        <v>0.18060000000000001</v>
      </c>
    </row>
    <row r="1524" spans="1:16" x14ac:dyDescent="0.3">
      <c r="A1524" s="67" t="s">
        <v>2709</v>
      </c>
      <c r="B1524" s="67" t="s">
        <v>2710</v>
      </c>
      <c r="C1524" s="69">
        <v>574660</v>
      </c>
      <c r="D1524" s="13"/>
      <c r="E1524" s="13"/>
      <c r="F1524" s="13"/>
      <c r="G1524" s="13">
        <v>0.21301999999999999</v>
      </c>
      <c r="H1524" s="13">
        <v>0.19520999999999999</v>
      </c>
      <c r="I1524" s="13">
        <v>0.16397</v>
      </c>
      <c r="J1524" s="13">
        <v>0.16347</v>
      </c>
      <c r="K1524" s="13">
        <v>0.15467</v>
      </c>
      <c r="L1524" s="13">
        <v>0.2001</v>
      </c>
      <c r="M1524" s="13">
        <v>0.22320999999999999</v>
      </c>
      <c r="N1524" s="13">
        <v>0.26878000000000002</v>
      </c>
      <c r="O1524" s="13">
        <v>0.38821</v>
      </c>
      <c r="P1524" s="13">
        <v>0.44013999999999998</v>
      </c>
    </row>
    <row r="1525" spans="1:16" x14ac:dyDescent="0.3">
      <c r="A1525" s="67" t="s">
        <v>5355</v>
      </c>
      <c r="B1525" s="67" t="s">
        <v>5356</v>
      </c>
      <c r="C1525" s="69">
        <v>570844</v>
      </c>
      <c r="D1525" s="13"/>
      <c r="E1525" s="13">
        <v>5.6309999999999999E-2</v>
      </c>
      <c r="F1525" s="13">
        <v>5.2080000000000001E-2</v>
      </c>
      <c r="G1525" s="13">
        <v>5.2359999999999997E-2</v>
      </c>
      <c r="H1525" s="13">
        <v>5.2769999999999997E-2</v>
      </c>
      <c r="I1525" s="13">
        <v>4.2700000000000002E-2</v>
      </c>
      <c r="J1525" s="13">
        <v>4.3319999999999997E-2</v>
      </c>
      <c r="K1525" s="13">
        <v>4.9140000000000003E-2</v>
      </c>
      <c r="L1525" s="13">
        <v>3.5990000000000001E-2</v>
      </c>
      <c r="M1525" s="13">
        <v>2.41E-2</v>
      </c>
      <c r="N1525" s="13">
        <v>2.5159999999999998E-2</v>
      </c>
      <c r="O1525" s="13">
        <v>2.853E-2</v>
      </c>
      <c r="P1525" s="13">
        <v>3.2829999999999998E-2</v>
      </c>
    </row>
    <row r="1526" spans="1:16" x14ac:dyDescent="0.3">
      <c r="A1526" s="67" t="s">
        <v>3116</v>
      </c>
      <c r="B1526" s="67" t="s">
        <v>3117</v>
      </c>
      <c r="C1526" s="69">
        <v>569952</v>
      </c>
      <c r="D1526" s="13"/>
      <c r="E1526" s="13"/>
      <c r="F1526" s="13"/>
      <c r="G1526" s="13"/>
      <c r="H1526" s="13"/>
      <c r="I1526" s="13"/>
      <c r="J1526" s="13"/>
      <c r="K1526" s="13"/>
      <c r="L1526" s="13"/>
      <c r="M1526" s="13"/>
      <c r="N1526" s="13"/>
      <c r="O1526" s="13"/>
      <c r="P1526" s="13"/>
    </row>
    <row r="1527" spans="1:16" x14ac:dyDescent="0.3">
      <c r="A1527" s="67" t="s">
        <v>4586</v>
      </c>
      <c r="B1527" s="67" t="s">
        <v>4587</v>
      </c>
      <c r="C1527" s="69">
        <v>563583</v>
      </c>
      <c r="D1527" s="13"/>
      <c r="E1527" s="13"/>
      <c r="F1527" s="13">
        <v>0.40294000000000002</v>
      </c>
      <c r="G1527" s="13">
        <v>0.38985999999999998</v>
      </c>
      <c r="H1527" s="13">
        <v>0.37689</v>
      </c>
      <c r="I1527" s="13">
        <v>0.32679999999999998</v>
      </c>
      <c r="J1527" s="13">
        <v>0.31784000000000001</v>
      </c>
      <c r="K1527" s="13">
        <v>0.36497000000000002</v>
      </c>
      <c r="L1527" s="13">
        <v>0.38429000000000002</v>
      </c>
      <c r="M1527" s="13">
        <v>0.42607</v>
      </c>
      <c r="N1527" s="13">
        <v>0.45034999999999997</v>
      </c>
      <c r="O1527" s="13">
        <v>0.50378000000000001</v>
      </c>
      <c r="P1527" s="13"/>
    </row>
    <row r="1528" spans="1:16" x14ac:dyDescent="0.3">
      <c r="A1528" s="67" t="s">
        <v>4614</v>
      </c>
      <c r="B1528" s="67" t="s">
        <v>4615</v>
      </c>
      <c r="C1528" s="69">
        <v>560280</v>
      </c>
      <c r="D1528" s="13"/>
      <c r="E1528" s="13">
        <v>1.2501</v>
      </c>
      <c r="F1528" s="13">
        <v>1.1588799999999999</v>
      </c>
      <c r="G1528" s="13">
        <v>1.1236299999999999</v>
      </c>
      <c r="H1528" s="13">
        <v>1.1855899999999999</v>
      </c>
      <c r="I1528" s="13">
        <v>0.68289</v>
      </c>
      <c r="J1528" s="13">
        <v>0.69740999999999997</v>
      </c>
      <c r="K1528" s="13">
        <v>0.78110999999999997</v>
      </c>
      <c r="L1528" s="13">
        <v>0.83079000000000003</v>
      </c>
      <c r="M1528" s="13">
        <v>0.93523000000000001</v>
      </c>
      <c r="N1528" s="13">
        <v>0.96065999999999996</v>
      </c>
      <c r="O1528" s="13">
        <v>1.5621100000000001</v>
      </c>
      <c r="P1528" s="13">
        <v>1.7139500000000001</v>
      </c>
    </row>
    <row r="1529" spans="1:16" x14ac:dyDescent="0.3">
      <c r="A1529" s="67" t="s">
        <v>4616</v>
      </c>
      <c r="B1529" s="67" t="s">
        <v>4617</v>
      </c>
      <c r="C1529" s="69">
        <v>560280</v>
      </c>
      <c r="D1529" s="13"/>
      <c r="E1529" s="13">
        <v>1.2724500000000001</v>
      </c>
      <c r="F1529" s="13">
        <v>1.19234</v>
      </c>
      <c r="G1529" s="13">
        <v>1.15476</v>
      </c>
      <c r="H1529" s="13">
        <v>1.2184200000000001</v>
      </c>
      <c r="I1529" s="13">
        <v>0.56425000000000003</v>
      </c>
      <c r="J1529" s="13">
        <v>0.57779999999999998</v>
      </c>
      <c r="K1529" s="13">
        <v>0.64244999999999997</v>
      </c>
      <c r="L1529" s="13">
        <v>0.68425999999999998</v>
      </c>
      <c r="M1529" s="13">
        <v>0.77305000000000001</v>
      </c>
      <c r="N1529" s="13">
        <v>0.78700999999999999</v>
      </c>
      <c r="O1529" s="13">
        <v>1.30566</v>
      </c>
      <c r="P1529" s="13">
        <v>1.4296800000000001</v>
      </c>
    </row>
    <row r="1530" spans="1:16" x14ac:dyDescent="0.3">
      <c r="A1530" s="67" t="s">
        <v>3029</v>
      </c>
      <c r="B1530" s="67" t="s">
        <v>3030</v>
      </c>
      <c r="C1530" s="69">
        <v>560280</v>
      </c>
      <c r="D1530" s="13"/>
      <c r="E1530" s="13">
        <v>1.0239100000000001</v>
      </c>
      <c r="F1530" s="13">
        <v>0.95786000000000004</v>
      </c>
      <c r="G1530" s="13">
        <v>0.92417000000000005</v>
      </c>
      <c r="H1530" s="13">
        <v>0.98194000000000004</v>
      </c>
      <c r="I1530" s="13">
        <v>0.55644000000000005</v>
      </c>
      <c r="J1530" s="13">
        <v>0.57464999999999999</v>
      </c>
      <c r="K1530" s="13">
        <v>0.64605000000000001</v>
      </c>
      <c r="L1530" s="13">
        <v>0.69213000000000002</v>
      </c>
      <c r="M1530" s="13">
        <v>0.77942</v>
      </c>
      <c r="N1530" s="13">
        <v>0.80130999999999997</v>
      </c>
      <c r="O1530" s="13">
        <v>1.5835600000000001</v>
      </c>
      <c r="P1530" s="13">
        <v>1.74207</v>
      </c>
    </row>
    <row r="1531" spans="1:16" x14ac:dyDescent="0.3">
      <c r="A1531" s="67" t="s">
        <v>3204</v>
      </c>
      <c r="B1531" s="67" t="s">
        <v>3205</v>
      </c>
      <c r="C1531" s="69">
        <v>558909</v>
      </c>
      <c r="D1531" s="13"/>
      <c r="E1531" s="13">
        <v>0.14180000000000001</v>
      </c>
      <c r="F1531" s="13">
        <v>0.12653</v>
      </c>
      <c r="G1531" s="13">
        <v>0.12411</v>
      </c>
      <c r="H1531" s="13">
        <v>0.12343</v>
      </c>
      <c r="I1531" s="13">
        <v>9.8909999999999998E-2</v>
      </c>
      <c r="J1531" s="13">
        <v>9.5030000000000003E-2</v>
      </c>
      <c r="K1531" s="13">
        <v>0.1084</v>
      </c>
      <c r="L1531" s="13">
        <v>0.11334</v>
      </c>
      <c r="M1531" s="13">
        <v>0.12406</v>
      </c>
      <c r="N1531" s="13">
        <v>0.13475999999999999</v>
      </c>
      <c r="O1531" s="13">
        <v>0.15608</v>
      </c>
      <c r="P1531" s="13">
        <v>0.17072000000000001</v>
      </c>
    </row>
    <row r="1532" spans="1:16" x14ac:dyDescent="0.3">
      <c r="A1532" s="67" t="s">
        <v>3124</v>
      </c>
      <c r="B1532" s="67" t="s">
        <v>3125</v>
      </c>
      <c r="C1532" s="69">
        <v>558600</v>
      </c>
      <c r="D1532" s="13"/>
      <c r="E1532" s="13"/>
      <c r="F1532" s="13"/>
      <c r="G1532" s="13"/>
      <c r="H1532" s="13"/>
      <c r="I1532" s="13"/>
      <c r="J1532" s="13"/>
      <c r="K1532" s="13"/>
      <c r="L1532" s="13"/>
      <c r="M1532" s="13"/>
      <c r="N1532" s="13"/>
      <c r="O1532" s="13"/>
      <c r="P1532" s="13"/>
    </row>
    <row r="1533" spans="1:16" x14ac:dyDescent="0.3">
      <c r="A1533" s="67" t="s">
        <v>3136</v>
      </c>
      <c r="B1533" s="67" t="s">
        <v>3137</v>
      </c>
      <c r="C1533" s="69">
        <v>554200</v>
      </c>
      <c r="D1533" s="13"/>
      <c r="E1533" s="13"/>
      <c r="F1533" s="13"/>
      <c r="G1533" s="13">
        <v>0.79700000000000004</v>
      </c>
      <c r="H1533" s="13"/>
      <c r="I1533" s="13"/>
      <c r="J1533" s="13">
        <v>0.67164000000000001</v>
      </c>
      <c r="K1533" s="13"/>
      <c r="L1533" s="13"/>
      <c r="M1533" s="13">
        <v>0.84116000000000002</v>
      </c>
      <c r="N1533" s="13"/>
      <c r="O1533" s="13"/>
      <c r="P1533" s="13">
        <v>1.02427</v>
      </c>
    </row>
    <row r="1534" spans="1:16" x14ac:dyDescent="0.3">
      <c r="A1534" s="67" t="s">
        <v>2649</v>
      </c>
      <c r="B1534" s="67" t="s">
        <v>2650</v>
      </c>
      <c r="C1534" s="69">
        <v>553785</v>
      </c>
      <c r="D1534" s="13">
        <v>0.13122</v>
      </c>
      <c r="E1534" s="13">
        <v>0.14019999999999999</v>
      </c>
      <c r="F1534" s="13">
        <v>0.12966</v>
      </c>
      <c r="G1534" s="13">
        <v>0.12856000000000001</v>
      </c>
      <c r="H1534" s="13">
        <v>0.12837999999999999</v>
      </c>
      <c r="I1534" s="13">
        <v>0.10487</v>
      </c>
      <c r="J1534" s="13">
        <v>0.10198</v>
      </c>
      <c r="K1534" s="13">
        <v>0.11506</v>
      </c>
      <c r="L1534" s="13">
        <v>0.12186</v>
      </c>
      <c r="M1534" s="13">
        <v>0.13569000000000001</v>
      </c>
      <c r="N1534" s="13">
        <v>0.13861999999999999</v>
      </c>
      <c r="O1534" s="13">
        <v>0.16286</v>
      </c>
      <c r="P1534" s="13">
        <v>0.18146999999999999</v>
      </c>
    </row>
    <row r="1535" spans="1:16" x14ac:dyDescent="0.3">
      <c r="A1535" s="67" t="s">
        <v>5357</v>
      </c>
      <c r="B1535" s="67" t="s">
        <v>5358</v>
      </c>
      <c r="C1535" s="69">
        <v>552570</v>
      </c>
      <c r="D1535" s="13">
        <v>0.27474999999999999</v>
      </c>
      <c r="E1535" s="13"/>
      <c r="F1535" s="13"/>
      <c r="G1535" s="13"/>
      <c r="H1535" s="13"/>
      <c r="I1535" s="13"/>
      <c r="J1535" s="13"/>
      <c r="K1535" s="13"/>
      <c r="L1535" s="13"/>
      <c r="M1535" s="13">
        <v>0.29155999999999999</v>
      </c>
      <c r="N1535" s="13"/>
      <c r="O1535" s="13"/>
      <c r="P1535" s="13">
        <v>0.49330000000000002</v>
      </c>
    </row>
    <row r="1536" spans="1:16" x14ac:dyDescent="0.3">
      <c r="A1536" s="67" t="s">
        <v>5359</v>
      </c>
      <c r="B1536" s="67" t="s">
        <v>5360</v>
      </c>
      <c r="C1536" s="69">
        <v>552274</v>
      </c>
      <c r="D1536" s="13"/>
      <c r="E1536" s="13"/>
      <c r="F1536" s="13"/>
      <c r="G1536" s="13"/>
      <c r="H1536" s="13"/>
      <c r="I1536" s="13"/>
      <c r="J1536" s="13"/>
      <c r="K1536" s="13"/>
      <c r="L1536" s="13"/>
      <c r="M1536" s="13"/>
      <c r="N1536" s="13"/>
      <c r="O1536" s="13"/>
      <c r="P1536" s="13"/>
    </row>
    <row r="1537" spans="1:16" x14ac:dyDescent="0.3">
      <c r="A1537" s="67" t="s">
        <v>5361</v>
      </c>
      <c r="B1537" s="67" t="s">
        <v>5362</v>
      </c>
      <c r="C1537" s="69">
        <v>551790</v>
      </c>
      <c r="D1537" s="13">
        <v>0.27266000000000001</v>
      </c>
      <c r="E1537" s="13"/>
      <c r="F1537" s="13"/>
      <c r="G1537" s="13"/>
      <c r="H1537" s="13"/>
      <c r="I1537" s="13"/>
      <c r="J1537" s="13"/>
      <c r="K1537" s="13">
        <v>0.25045000000000001</v>
      </c>
      <c r="L1537" s="13">
        <v>0.25968000000000002</v>
      </c>
      <c r="M1537" s="13">
        <v>0.29046</v>
      </c>
      <c r="N1537" s="13">
        <v>0.30751000000000001</v>
      </c>
      <c r="O1537" s="13">
        <v>0.44112000000000001</v>
      </c>
      <c r="P1537" s="13">
        <v>0.48647000000000001</v>
      </c>
    </row>
    <row r="1538" spans="1:16" x14ac:dyDescent="0.3">
      <c r="A1538" s="67" t="s">
        <v>3084</v>
      </c>
      <c r="B1538" s="67" t="s">
        <v>3085</v>
      </c>
      <c r="C1538" s="69">
        <v>548672</v>
      </c>
      <c r="D1538" s="13"/>
      <c r="E1538" s="13"/>
      <c r="F1538" s="13"/>
      <c r="G1538" s="13"/>
      <c r="H1538" s="13"/>
      <c r="I1538" s="13"/>
      <c r="J1538" s="13"/>
      <c r="K1538" s="13"/>
      <c r="L1538" s="13"/>
      <c r="M1538" s="13"/>
      <c r="N1538" s="13">
        <v>3.0694499999999998</v>
      </c>
      <c r="O1538" s="13">
        <v>3.2799299999999998</v>
      </c>
      <c r="P1538" s="13">
        <v>3.58569</v>
      </c>
    </row>
    <row r="1539" spans="1:16" x14ac:dyDescent="0.3">
      <c r="A1539" s="67" t="s">
        <v>5363</v>
      </c>
      <c r="B1539" s="67" t="s">
        <v>5364</v>
      </c>
      <c r="C1539" s="69">
        <v>548164</v>
      </c>
      <c r="D1539" s="13">
        <v>2.3040000000000001E-2</v>
      </c>
      <c r="E1539" s="13">
        <v>1.762E-2</v>
      </c>
      <c r="F1539" s="13">
        <v>1.558E-2</v>
      </c>
      <c r="G1539" s="13"/>
      <c r="H1539" s="13"/>
      <c r="I1539" s="13"/>
      <c r="J1539" s="13"/>
      <c r="K1539" s="13"/>
      <c r="L1539" s="13"/>
      <c r="M1539" s="13"/>
      <c r="N1539" s="13"/>
      <c r="O1539" s="13"/>
      <c r="P1539" s="13"/>
    </row>
    <row r="1540" spans="1:16" x14ac:dyDescent="0.3">
      <c r="A1540" s="67" t="s">
        <v>2971</v>
      </c>
      <c r="B1540" s="67" t="s">
        <v>2972</v>
      </c>
      <c r="C1540" s="69">
        <v>547873</v>
      </c>
      <c r="D1540" s="13"/>
      <c r="E1540" s="13">
        <v>7.2069999999999995E-2</v>
      </c>
      <c r="F1540" s="13">
        <v>6.5629999999999994E-2</v>
      </c>
      <c r="G1540" s="13">
        <v>6.8680000000000005E-2</v>
      </c>
      <c r="H1540" s="13">
        <v>7.0269999999999999E-2</v>
      </c>
      <c r="I1540" s="13">
        <v>5.4690000000000003E-2</v>
      </c>
      <c r="J1540" s="13">
        <v>5.2249999999999998E-2</v>
      </c>
      <c r="K1540" s="13">
        <v>5.6829999999999999E-2</v>
      </c>
      <c r="L1540" s="13">
        <v>6.9400000000000003E-2</v>
      </c>
      <c r="M1540" s="13">
        <v>7.6130000000000003E-2</v>
      </c>
      <c r="N1540" s="13">
        <v>7.7170000000000002E-2</v>
      </c>
      <c r="O1540" s="13">
        <v>8.3000000000000004E-2</v>
      </c>
      <c r="P1540" s="13">
        <v>9.6290000000000001E-2</v>
      </c>
    </row>
    <row r="1541" spans="1:16" x14ac:dyDescent="0.3">
      <c r="A1541" s="67" t="s">
        <v>3198</v>
      </c>
      <c r="B1541" s="67" t="s">
        <v>3199</v>
      </c>
      <c r="C1541" s="69">
        <v>547154</v>
      </c>
      <c r="D1541" s="13"/>
      <c r="E1541" s="13"/>
      <c r="F1541" s="13"/>
      <c r="G1541" s="13">
        <v>0.15367</v>
      </c>
      <c r="H1541" s="13"/>
      <c r="I1541" s="13"/>
      <c r="J1541" s="13">
        <v>0.11303000000000001</v>
      </c>
      <c r="K1541" s="13"/>
      <c r="L1541" s="13"/>
      <c r="M1541" s="13">
        <v>0.15454999999999999</v>
      </c>
      <c r="N1541" s="13"/>
      <c r="O1541" s="13"/>
      <c r="P1541" s="13">
        <v>0.20523</v>
      </c>
    </row>
    <row r="1542" spans="1:16" x14ac:dyDescent="0.3">
      <c r="A1542" s="67" t="s">
        <v>3134</v>
      </c>
      <c r="B1542" s="67" t="s">
        <v>3135</v>
      </c>
      <c r="C1542" s="69">
        <v>546710</v>
      </c>
      <c r="D1542" s="13"/>
      <c r="E1542" s="13"/>
      <c r="F1542" s="13"/>
      <c r="G1542" s="13"/>
      <c r="H1542" s="13"/>
      <c r="I1542" s="13"/>
      <c r="J1542" s="13"/>
      <c r="K1542" s="13"/>
      <c r="L1542" s="13"/>
      <c r="M1542" s="13"/>
      <c r="N1542" s="13"/>
      <c r="O1542" s="13"/>
      <c r="P1542" s="13"/>
    </row>
    <row r="1543" spans="1:16" x14ac:dyDescent="0.3">
      <c r="A1543" s="67" t="s">
        <v>3110</v>
      </c>
      <c r="B1543" s="67" t="s">
        <v>3111</v>
      </c>
      <c r="C1543" s="69">
        <v>544043</v>
      </c>
      <c r="D1543" s="13"/>
      <c r="E1543" s="13">
        <v>2.078E-2</v>
      </c>
      <c r="F1543" s="13">
        <v>1.8919999999999999E-2</v>
      </c>
      <c r="G1543" s="13">
        <v>1.83E-2</v>
      </c>
      <c r="H1543" s="13">
        <v>1.8759999999999999E-2</v>
      </c>
      <c r="I1543" s="13">
        <v>1.4449999999999999E-2</v>
      </c>
      <c r="J1543" s="13">
        <v>1.191E-2</v>
      </c>
      <c r="K1543" s="13">
        <v>1.2930000000000001E-2</v>
      </c>
      <c r="L1543" s="13">
        <v>1.3520000000000001E-2</v>
      </c>
      <c r="M1543" s="13">
        <v>1.508E-2</v>
      </c>
      <c r="N1543" s="13">
        <v>1.5259999999999999E-2</v>
      </c>
      <c r="O1543" s="13">
        <v>1.7069999999999998E-2</v>
      </c>
      <c r="P1543" s="13">
        <v>2.316E-2</v>
      </c>
    </row>
    <row r="1544" spans="1:16" x14ac:dyDescent="0.3">
      <c r="A1544" s="67" t="s">
        <v>3172</v>
      </c>
      <c r="B1544" s="67" t="s">
        <v>3173</v>
      </c>
      <c r="C1544" s="69">
        <v>540007</v>
      </c>
      <c r="D1544" s="13"/>
      <c r="E1544" s="13"/>
      <c r="F1544" s="13">
        <v>1.8780000000000002E-2</v>
      </c>
      <c r="G1544" s="13"/>
      <c r="H1544" s="13">
        <v>1.7780000000000001E-2</v>
      </c>
      <c r="I1544" s="13">
        <v>1.448E-2</v>
      </c>
      <c r="J1544" s="13">
        <v>1.392E-2</v>
      </c>
      <c r="K1544" s="13">
        <v>1.5959999999999998E-2</v>
      </c>
      <c r="L1544" s="13">
        <v>1.6809999999999999E-2</v>
      </c>
      <c r="M1544" s="13">
        <v>1.898E-2</v>
      </c>
      <c r="N1544" s="13">
        <v>1.975E-2</v>
      </c>
      <c r="O1544" s="13">
        <v>2.2030000000000001E-2</v>
      </c>
      <c r="P1544" s="13"/>
    </row>
    <row r="1545" spans="1:16" x14ac:dyDescent="0.3">
      <c r="A1545" s="67" t="s">
        <v>3140</v>
      </c>
      <c r="B1545" s="67" t="s">
        <v>3141</v>
      </c>
      <c r="C1545" s="69">
        <v>539106</v>
      </c>
      <c r="D1545" s="13"/>
      <c r="E1545" s="13"/>
      <c r="F1545" s="13"/>
      <c r="G1545" s="13"/>
      <c r="H1545" s="13"/>
      <c r="I1545" s="13"/>
      <c r="J1545" s="13"/>
      <c r="K1545" s="13"/>
      <c r="L1545" s="13"/>
      <c r="M1545" s="13"/>
      <c r="N1545" s="13"/>
      <c r="O1545" s="13"/>
      <c r="P1545" s="13"/>
    </row>
    <row r="1546" spans="1:16" x14ac:dyDescent="0.3">
      <c r="A1546" s="67" t="s">
        <v>5365</v>
      </c>
      <c r="B1546" s="67" t="s">
        <v>5366</v>
      </c>
      <c r="C1546" s="69">
        <v>535827</v>
      </c>
      <c r="D1546" s="13">
        <v>0.12628</v>
      </c>
      <c r="E1546" s="13">
        <v>0.13855000000000001</v>
      </c>
      <c r="F1546" s="13">
        <v>0.12739</v>
      </c>
      <c r="G1546" s="13"/>
      <c r="H1546" s="13"/>
      <c r="I1546" s="13"/>
      <c r="J1546" s="13"/>
      <c r="K1546" s="13"/>
      <c r="L1546" s="13"/>
      <c r="M1546" s="13"/>
      <c r="N1546" s="13"/>
      <c r="O1546" s="13"/>
      <c r="P1546" s="13"/>
    </row>
    <row r="1547" spans="1:16" x14ac:dyDescent="0.3">
      <c r="A1547" s="67" t="s">
        <v>3328</v>
      </c>
      <c r="B1547" s="67" t="s">
        <v>3329</v>
      </c>
      <c r="C1547" s="69">
        <v>530529</v>
      </c>
      <c r="D1547" s="13"/>
      <c r="E1547" s="13">
        <v>0.23074</v>
      </c>
      <c r="F1547" s="13">
        <v>0.20709</v>
      </c>
      <c r="G1547" s="13">
        <v>0.20963000000000001</v>
      </c>
      <c r="H1547" s="13">
        <v>0.17660999999999999</v>
      </c>
      <c r="I1547" s="13">
        <v>0.13930999999999999</v>
      </c>
      <c r="J1547" s="13">
        <v>0.14224999999999999</v>
      </c>
      <c r="K1547" s="13">
        <v>0.16636000000000001</v>
      </c>
      <c r="L1547" s="13">
        <v>0.17479</v>
      </c>
      <c r="M1547" s="13">
        <v>0.19597999999999999</v>
      </c>
      <c r="N1547" s="13">
        <v>0.20202999999999999</v>
      </c>
      <c r="O1547" s="13">
        <v>0.21876999999999999</v>
      </c>
      <c r="P1547" s="13">
        <v>0.25707999999999998</v>
      </c>
    </row>
    <row r="1548" spans="1:16" x14ac:dyDescent="0.3">
      <c r="A1548" s="67" t="s">
        <v>5367</v>
      </c>
      <c r="B1548" s="67" t="s">
        <v>5368</v>
      </c>
      <c r="C1548" s="69">
        <v>530024</v>
      </c>
      <c r="D1548" s="13"/>
      <c r="E1548" s="13"/>
      <c r="F1548" s="13"/>
      <c r="G1548" s="13"/>
      <c r="H1548" s="13"/>
      <c r="I1548" s="13"/>
      <c r="J1548" s="13"/>
      <c r="K1548" s="13"/>
      <c r="L1548" s="13"/>
      <c r="M1548" s="13"/>
      <c r="N1548" s="13"/>
      <c r="O1548" s="13"/>
      <c r="P1548" s="13"/>
    </row>
    <row r="1549" spans="1:16" x14ac:dyDescent="0.3">
      <c r="A1549" s="67" t="s">
        <v>2935</v>
      </c>
      <c r="B1549" s="67" t="s">
        <v>2936</v>
      </c>
      <c r="C1549" s="69">
        <v>525050</v>
      </c>
      <c r="D1549" s="13"/>
      <c r="E1549" s="13"/>
      <c r="F1549" s="13"/>
      <c r="G1549" s="13">
        <v>0.74909999999999999</v>
      </c>
      <c r="H1549" s="13"/>
      <c r="I1549" s="13">
        <v>0.66259999999999997</v>
      </c>
      <c r="J1549" s="13">
        <v>0.66046000000000005</v>
      </c>
      <c r="K1549" s="13">
        <v>0.75580999999999998</v>
      </c>
      <c r="L1549" s="13">
        <v>0.77263000000000004</v>
      </c>
      <c r="M1549" s="13">
        <v>0.85707</v>
      </c>
      <c r="N1549" s="13">
        <v>0.86902999999999997</v>
      </c>
      <c r="O1549" s="13">
        <v>0.99297000000000002</v>
      </c>
      <c r="P1549" s="13">
        <v>1.1051599999999999</v>
      </c>
    </row>
    <row r="1550" spans="1:16" x14ac:dyDescent="0.3">
      <c r="A1550" s="67" t="s">
        <v>5369</v>
      </c>
      <c r="B1550" s="67" t="s">
        <v>5370</v>
      </c>
      <c r="C1550" s="69">
        <v>524988</v>
      </c>
      <c r="D1550" s="13"/>
      <c r="E1550" s="13"/>
      <c r="F1550" s="13"/>
      <c r="G1550" s="13"/>
      <c r="H1550" s="13"/>
      <c r="I1550" s="13"/>
      <c r="J1550" s="13"/>
      <c r="K1550" s="13"/>
      <c r="L1550" s="13"/>
      <c r="M1550" s="13"/>
      <c r="N1550" s="13"/>
      <c r="O1550" s="13"/>
      <c r="P1550" s="13"/>
    </row>
    <row r="1551" spans="1:16" x14ac:dyDescent="0.3">
      <c r="A1551" s="67" t="s">
        <v>4891</v>
      </c>
      <c r="B1551" s="67" t="s">
        <v>4892</v>
      </c>
      <c r="C1551" s="69">
        <v>524661</v>
      </c>
      <c r="D1551" s="13"/>
      <c r="E1551" s="13">
        <v>6.9430000000000006E-2</v>
      </c>
      <c r="F1551" s="13">
        <v>6.5740000000000007E-2</v>
      </c>
      <c r="G1551" s="13">
        <v>6.4320000000000002E-2</v>
      </c>
      <c r="H1551" s="13">
        <v>6.3630000000000006E-2</v>
      </c>
      <c r="I1551" s="13">
        <v>5.2220000000000003E-2</v>
      </c>
      <c r="J1551" s="13">
        <v>5.0779999999999999E-2</v>
      </c>
      <c r="K1551" s="13">
        <v>5.7090000000000002E-2</v>
      </c>
      <c r="L1551" s="13">
        <v>5.9720000000000002E-2</v>
      </c>
      <c r="M1551" s="13"/>
      <c r="N1551" s="13"/>
      <c r="O1551" s="13"/>
      <c r="P1551" s="13"/>
    </row>
    <row r="1552" spans="1:16" x14ac:dyDescent="0.3">
      <c r="A1552" s="67" t="s">
        <v>2933</v>
      </c>
      <c r="B1552" s="67" t="s">
        <v>2934</v>
      </c>
      <c r="C1552" s="69">
        <v>523480</v>
      </c>
      <c r="D1552" s="13"/>
      <c r="E1552" s="13"/>
      <c r="F1552" s="13"/>
      <c r="G1552" s="13"/>
      <c r="H1552" s="13"/>
      <c r="I1552" s="13"/>
      <c r="J1552" s="13">
        <v>0.1</v>
      </c>
      <c r="K1552" s="13"/>
      <c r="L1552" s="13"/>
      <c r="M1552" s="13"/>
      <c r="N1552" s="13"/>
      <c r="O1552" s="13"/>
      <c r="P1552" s="13">
        <v>0.17</v>
      </c>
    </row>
    <row r="1553" spans="1:16" x14ac:dyDescent="0.3">
      <c r="A1553" s="67" t="s">
        <v>3093</v>
      </c>
      <c r="B1553" s="67" t="s">
        <v>3094</v>
      </c>
      <c r="C1553" s="69">
        <v>521444</v>
      </c>
      <c r="D1553" s="13"/>
      <c r="E1553" s="13"/>
      <c r="F1553" s="13">
        <v>0.13025999999999999</v>
      </c>
      <c r="G1553" s="13">
        <v>0.12848000000000001</v>
      </c>
      <c r="H1553" s="13">
        <v>0.1323</v>
      </c>
      <c r="I1553" s="13">
        <v>9.8169999999999993E-2</v>
      </c>
      <c r="J1553" s="13">
        <v>0.10242999999999999</v>
      </c>
      <c r="K1553" s="13">
        <v>0.11354</v>
      </c>
      <c r="L1553" s="13">
        <v>0.12477000000000001</v>
      </c>
      <c r="M1553" s="13">
        <v>0.14316000000000001</v>
      </c>
      <c r="N1553" s="13">
        <v>0.14402000000000001</v>
      </c>
      <c r="O1553" s="13">
        <v>0.17385999999999999</v>
      </c>
      <c r="P1553" s="13">
        <v>0.16975999999999999</v>
      </c>
    </row>
    <row r="1554" spans="1:16" x14ac:dyDescent="0.3">
      <c r="A1554" s="67" t="s">
        <v>3154</v>
      </c>
      <c r="B1554" s="67" t="s">
        <v>3155</v>
      </c>
      <c r="C1554" s="69">
        <v>520831</v>
      </c>
      <c r="D1554" s="13"/>
      <c r="E1554" s="13"/>
      <c r="F1554" s="13"/>
      <c r="G1554" s="13"/>
      <c r="H1554" s="13"/>
      <c r="I1554" s="13"/>
      <c r="J1554" s="13"/>
      <c r="K1554" s="13"/>
      <c r="L1554" s="13"/>
      <c r="M1554" s="13"/>
      <c r="N1554" s="13"/>
      <c r="O1554" s="13"/>
      <c r="P1554" s="13">
        <v>7.8420000000000004E-2</v>
      </c>
    </row>
    <row r="1555" spans="1:16" x14ac:dyDescent="0.3">
      <c r="A1555" s="67" t="s">
        <v>4612</v>
      </c>
      <c r="B1555" s="67" t="s">
        <v>4613</v>
      </c>
      <c r="C1555" s="69">
        <v>518259</v>
      </c>
      <c r="D1555" s="13"/>
      <c r="E1555" s="13">
        <v>2.9334199999999999</v>
      </c>
      <c r="F1555" s="13">
        <v>2.7692299999999999</v>
      </c>
      <c r="G1555" s="13">
        <v>2.5761500000000002</v>
      </c>
      <c r="H1555" s="13">
        <v>2.7133600000000002</v>
      </c>
      <c r="I1555" s="13">
        <v>2.1974900000000002</v>
      </c>
      <c r="J1555" s="13">
        <v>2.17395</v>
      </c>
      <c r="K1555" s="13">
        <v>2.4052199999999999</v>
      </c>
      <c r="L1555" s="13">
        <v>2.54779</v>
      </c>
      <c r="M1555" s="13">
        <v>2.7563499999999999</v>
      </c>
      <c r="N1555" s="13">
        <v>3.4262000000000001</v>
      </c>
      <c r="O1555" s="13">
        <v>3.90794</v>
      </c>
      <c r="P1555" s="13">
        <v>4.29603</v>
      </c>
    </row>
    <row r="1556" spans="1:16" x14ac:dyDescent="0.3">
      <c r="A1556" s="67" t="s">
        <v>3451</v>
      </c>
      <c r="B1556" s="67" t="s">
        <v>3452</v>
      </c>
      <c r="C1556" s="69">
        <v>517148</v>
      </c>
      <c r="D1556" s="13"/>
      <c r="E1556" s="13">
        <v>0.36420999999999998</v>
      </c>
      <c r="F1556" s="13">
        <v>0.32755000000000001</v>
      </c>
      <c r="G1556" s="13">
        <v>0.31541000000000002</v>
      </c>
      <c r="H1556" s="13">
        <v>0.32771</v>
      </c>
      <c r="I1556" s="13">
        <v>0.25496999999999997</v>
      </c>
      <c r="J1556" s="13">
        <v>0.25296000000000002</v>
      </c>
      <c r="K1556" s="13">
        <v>0.28682000000000002</v>
      </c>
      <c r="L1556" s="13">
        <v>0.29546</v>
      </c>
      <c r="M1556" s="13">
        <v>0.33251999999999998</v>
      </c>
      <c r="N1556" s="13">
        <v>0.34956999999999999</v>
      </c>
      <c r="O1556" s="13"/>
      <c r="P1556" s="13"/>
    </row>
    <row r="1557" spans="1:16" x14ac:dyDescent="0.3">
      <c r="A1557" s="67" t="s">
        <v>3132</v>
      </c>
      <c r="B1557" s="67" t="s">
        <v>3133</v>
      </c>
      <c r="C1557" s="69">
        <v>514291</v>
      </c>
      <c r="D1557" s="13"/>
      <c r="E1557" s="13"/>
      <c r="F1557" s="13"/>
      <c r="G1557" s="13"/>
      <c r="H1557" s="13">
        <v>1.7780000000000001E-2</v>
      </c>
      <c r="I1557" s="13">
        <v>1.448E-2</v>
      </c>
      <c r="J1557" s="13">
        <v>1.392E-2</v>
      </c>
      <c r="K1557" s="13"/>
      <c r="L1557" s="13"/>
      <c r="M1557" s="13"/>
      <c r="N1557" s="13"/>
      <c r="O1557" s="13">
        <v>2.2030000000000001E-2</v>
      </c>
      <c r="P1557" s="13"/>
    </row>
    <row r="1558" spans="1:16" x14ac:dyDescent="0.3">
      <c r="A1558" s="67" t="s">
        <v>4889</v>
      </c>
      <c r="B1558" s="67" t="s">
        <v>4890</v>
      </c>
      <c r="C1558" s="69">
        <v>512749</v>
      </c>
      <c r="D1558" s="13">
        <v>0.24626999999999999</v>
      </c>
      <c r="E1558" s="13">
        <v>0.27167000000000002</v>
      </c>
      <c r="F1558" s="13">
        <v>0.24814</v>
      </c>
      <c r="G1558" s="13">
        <v>0.24345</v>
      </c>
      <c r="H1558" s="13">
        <v>0.23762</v>
      </c>
      <c r="I1558" s="13">
        <v>0.19641</v>
      </c>
      <c r="J1558" s="13">
        <v>0.19423000000000001</v>
      </c>
      <c r="K1558" s="13">
        <v>0.22384999999999999</v>
      </c>
      <c r="L1558" s="13">
        <v>0.23630999999999999</v>
      </c>
      <c r="M1558" s="13">
        <v>0.26706999999999997</v>
      </c>
      <c r="N1558" s="13"/>
      <c r="O1558" s="13"/>
      <c r="P1558" s="13"/>
    </row>
    <row r="1559" spans="1:16" x14ac:dyDescent="0.3">
      <c r="A1559" s="67" t="s">
        <v>3170</v>
      </c>
      <c r="B1559" s="67" t="s">
        <v>3171</v>
      </c>
      <c r="C1559" s="69">
        <v>511055</v>
      </c>
      <c r="D1559" s="13"/>
      <c r="E1559" s="13"/>
      <c r="F1559" s="13"/>
      <c r="G1559" s="13"/>
      <c r="H1559" s="13"/>
      <c r="I1559" s="13"/>
      <c r="J1559" s="13"/>
      <c r="K1559" s="13"/>
      <c r="L1559" s="13"/>
      <c r="M1559" s="13"/>
      <c r="N1559" s="13"/>
      <c r="O1559" s="13"/>
      <c r="P1559" s="13"/>
    </row>
    <row r="1560" spans="1:16" x14ac:dyDescent="0.3">
      <c r="A1560" s="67" t="s">
        <v>3099</v>
      </c>
      <c r="B1560" s="67" t="s">
        <v>3100</v>
      </c>
      <c r="C1560" s="69">
        <v>510022</v>
      </c>
      <c r="D1560" s="13">
        <v>8.3220000000000002E-2</v>
      </c>
      <c r="E1560" s="13">
        <v>8.9840000000000003E-2</v>
      </c>
      <c r="F1560" s="13">
        <v>8.2229999999999998E-2</v>
      </c>
      <c r="G1560" s="13">
        <v>8.1619999999999998E-2</v>
      </c>
      <c r="H1560" s="13">
        <v>8.1079999999999999E-2</v>
      </c>
      <c r="I1560" s="13">
        <v>6.6640000000000005E-2</v>
      </c>
      <c r="J1560" s="13">
        <v>6.6159999999999997E-2</v>
      </c>
      <c r="K1560" s="13">
        <v>7.1830000000000005E-2</v>
      </c>
      <c r="L1560" s="13"/>
      <c r="M1560" s="13">
        <v>0.11103</v>
      </c>
      <c r="N1560" s="13">
        <v>0.11879000000000001</v>
      </c>
      <c r="O1560" s="13">
        <v>0.11776</v>
      </c>
      <c r="P1560" s="13">
        <v>0.13386999999999999</v>
      </c>
    </row>
    <row r="1561" spans="1:16" x14ac:dyDescent="0.3">
      <c r="A1561" s="67" t="s">
        <v>3932</v>
      </c>
      <c r="B1561" s="67" t="s">
        <v>3933</v>
      </c>
      <c r="C1561" s="69">
        <v>509168</v>
      </c>
      <c r="D1561" s="13"/>
      <c r="E1561" s="13">
        <v>8.4390000000000007E-2</v>
      </c>
      <c r="F1561" s="13">
        <v>7.5450000000000003E-2</v>
      </c>
      <c r="G1561" s="13">
        <v>7.3810000000000001E-2</v>
      </c>
      <c r="H1561" s="13">
        <v>7.5420000000000001E-2</v>
      </c>
      <c r="I1561" s="13">
        <v>6.096E-2</v>
      </c>
      <c r="J1561" s="13">
        <v>4.1599999999999998E-2</v>
      </c>
      <c r="K1561" s="13">
        <v>4.7239999999999997E-2</v>
      </c>
      <c r="L1561" s="13">
        <v>4.7160000000000001E-2</v>
      </c>
      <c r="M1561" s="13">
        <v>4.5749999999999999E-2</v>
      </c>
      <c r="N1561" s="13">
        <v>4.172E-2</v>
      </c>
      <c r="O1561" s="13">
        <v>1.593E-2</v>
      </c>
      <c r="P1561" s="13">
        <v>4.6800000000000001E-3</v>
      </c>
    </row>
    <row r="1562" spans="1:16" x14ac:dyDescent="0.3">
      <c r="A1562" s="67" t="s">
        <v>2741</v>
      </c>
      <c r="B1562" s="67" t="s">
        <v>2742</v>
      </c>
      <c r="C1562" s="69">
        <v>507615</v>
      </c>
      <c r="D1562" s="13"/>
      <c r="E1562" s="13"/>
      <c r="F1562" s="13"/>
      <c r="G1562" s="13">
        <v>0.63471999999999995</v>
      </c>
      <c r="H1562" s="13"/>
      <c r="I1562" s="13"/>
      <c r="J1562" s="13"/>
      <c r="K1562" s="13"/>
      <c r="L1562" s="13"/>
      <c r="M1562" s="13">
        <v>0.68200000000000005</v>
      </c>
      <c r="N1562" s="13"/>
      <c r="O1562" s="13"/>
      <c r="P1562" s="13"/>
    </row>
    <row r="1563" spans="1:16" x14ac:dyDescent="0.3">
      <c r="A1563" s="67" t="s">
        <v>3217</v>
      </c>
      <c r="B1563" s="67" t="s">
        <v>3218</v>
      </c>
      <c r="C1563" s="69">
        <v>506702</v>
      </c>
      <c r="D1563" s="13">
        <v>1.39222</v>
      </c>
      <c r="E1563" s="13">
        <v>1.50421</v>
      </c>
      <c r="F1563" s="13">
        <v>1.3768800000000001</v>
      </c>
      <c r="G1563" s="13">
        <v>1.34548</v>
      </c>
      <c r="H1563" s="13">
        <v>1.35643</v>
      </c>
      <c r="I1563" s="13">
        <v>1.14314</v>
      </c>
      <c r="J1563" s="13">
        <v>1.0973999999999999</v>
      </c>
      <c r="K1563" s="13">
        <v>1.2496100000000001</v>
      </c>
      <c r="L1563" s="13">
        <v>1.2901800000000001</v>
      </c>
      <c r="M1563" s="13">
        <v>1.4273899999999999</v>
      </c>
      <c r="N1563" s="13">
        <v>1.48186</v>
      </c>
      <c r="O1563" s="13">
        <v>1.6280699999999999</v>
      </c>
      <c r="P1563" s="13">
        <v>1.78251</v>
      </c>
    </row>
    <row r="1564" spans="1:16" x14ac:dyDescent="0.3">
      <c r="A1564" s="67" t="s">
        <v>3188</v>
      </c>
      <c r="B1564" s="67" t="s">
        <v>3189</v>
      </c>
      <c r="C1564" s="69">
        <v>505827</v>
      </c>
      <c r="D1564" s="13"/>
      <c r="E1564" s="13"/>
      <c r="F1564" s="13">
        <v>0.41716999999999999</v>
      </c>
      <c r="G1564" s="13">
        <v>0.39702999999999999</v>
      </c>
      <c r="H1564" s="13">
        <v>0.39118999999999998</v>
      </c>
      <c r="I1564" s="13">
        <v>0.33750999999999998</v>
      </c>
      <c r="J1564" s="13">
        <v>0.3221</v>
      </c>
      <c r="K1564" s="13">
        <v>0.37539</v>
      </c>
      <c r="L1564" s="13">
        <v>0.39223000000000002</v>
      </c>
      <c r="M1564" s="13">
        <v>0.42749999999999999</v>
      </c>
      <c r="N1564" s="13">
        <v>0.44688</v>
      </c>
      <c r="O1564" s="13">
        <v>0.48139999999999999</v>
      </c>
      <c r="P1564" s="13">
        <v>0.54449999999999998</v>
      </c>
    </row>
    <row r="1565" spans="1:16" x14ac:dyDescent="0.3">
      <c r="A1565" s="67" t="s">
        <v>3227</v>
      </c>
      <c r="B1565" s="67" t="s">
        <v>3228</v>
      </c>
      <c r="C1565" s="69">
        <v>505012</v>
      </c>
      <c r="D1565" s="13">
        <v>1.4353499999999999</v>
      </c>
      <c r="E1565" s="13">
        <v>1.5088299999999999</v>
      </c>
      <c r="F1565" s="13">
        <v>1.40429</v>
      </c>
      <c r="G1565" s="13">
        <v>1.3689100000000001</v>
      </c>
      <c r="H1565" s="13">
        <v>1.4484600000000001</v>
      </c>
      <c r="I1565" s="13">
        <v>1.1305000000000001</v>
      </c>
      <c r="J1565" s="13">
        <v>1.2317100000000001</v>
      </c>
      <c r="K1565" s="13">
        <v>1.2996799999999999</v>
      </c>
      <c r="L1565" s="13">
        <v>1.3966099999999999</v>
      </c>
      <c r="M1565" s="13">
        <v>1.4373100000000001</v>
      </c>
      <c r="N1565" s="13">
        <v>1.48143</v>
      </c>
      <c r="O1565" s="13">
        <v>1.6581699999999999</v>
      </c>
      <c r="P1565" s="13">
        <v>1.79426</v>
      </c>
    </row>
    <row r="1566" spans="1:16" x14ac:dyDescent="0.3">
      <c r="A1566" s="67" t="s">
        <v>3176</v>
      </c>
      <c r="B1566" s="67" t="s">
        <v>3177</v>
      </c>
      <c r="C1566" s="69">
        <v>503750</v>
      </c>
      <c r="D1566" s="13"/>
      <c r="E1566" s="13"/>
      <c r="F1566" s="13"/>
      <c r="G1566" s="13"/>
      <c r="H1566" s="13"/>
      <c r="I1566" s="13"/>
      <c r="J1566" s="13"/>
      <c r="K1566" s="13"/>
      <c r="L1566" s="13"/>
      <c r="M1566" s="13">
        <v>0.12812000000000001</v>
      </c>
      <c r="N1566" s="13">
        <v>0.12928999999999999</v>
      </c>
      <c r="O1566" s="13">
        <v>0.15075</v>
      </c>
      <c r="P1566" s="13">
        <v>0.15445</v>
      </c>
    </row>
    <row r="1567" spans="1:16" x14ac:dyDescent="0.3">
      <c r="A1567" s="67" t="s">
        <v>3622</v>
      </c>
      <c r="B1567" s="67" t="s">
        <v>3623</v>
      </c>
      <c r="C1567" s="69">
        <v>503622</v>
      </c>
      <c r="D1567" s="13"/>
      <c r="E1567" s="13"/>
      <c r="F1567" s="13"/>
      <c r="G1567" s="13">
        <v>4.462E-2</v>
      </c>
      <c r="H1567" s="13">
        <v>4.3799999999999999E-2</v>
      </c>
      <c r="I1567" s="13">
        <v>3.0929999999999999E-2</v>
      </c>
      <c r="J1567" s="13">
        <v>1.7760000000000001E-2</v>
      </c>
      <c r="K1567" s="13">
        <v>1.1599999999999999E-2</v>
      </c>
      <c r="L1567" s="13">
        <v>1.174E-2</v>
      </c>
      <c r="M1567" s="13">
        <v>1.567E-2</v>
      </c>
      <c r="N1567" s="13">
        <v>1.6150000000000001E-2</v>
      </c>
      <c r="O1567" s="13"/>
      <c r="P1567" s="13">
        <v>1.3610000000000001E-2</v>
      </c>
    </row>
    <row r="1568" spans="1:16" x14ac:dyDescent="0.3">
      <c r="A1568" s="67" t="s">
        <v>3162</v>
      </c>
      <c r="B1568" s="67" t="s">
        <v>3163</v>
      </c>
      <c r="C1568" s="69">
        <v>502634</v>
      </c>
      <c r="D1568" s="13">
        <v>2.2618299999999998</v>
      </c>
      <c r="E1568" s="13">
        <v>2.4432100000000001</v>
      </c>
      <c r="F1568" s="13">
        <v>2.2686600000000001</v>
      </c>
      <c r="G1568" s="13">
        <v>2.2352400000000001</v>
      </c>
      <c r="H1568" s="13">
        <v>2.2657400000000001</v>
      </c>
      <c r="I1568" s="13">
        <v>1.9958899999999999</v>
      </c>
      <c r="J1568" s="13">
        <v>1.9197</v>
      </c>
      <c r="K1568" s="13"/>
      <c r="L1568" s="13">
        <v>2.1981700000000002</v>
      </c>
      <c r="M1568" s="13">
        <v>2.3743300000000001</v>
      </c>
      <c r="N1568" s="13">
        <v>2.4561199999999999</v>
      </c>
      <c r="O1568" s="13">
        <v>2.6478700000000002</v>
      </c>
      <c r="P1568" s="13">
        <v>2.9535499999999999</v>
      </c>
    </row>
    <row r="1569" spans="1:16" x14ac:dyDescent="0.3">
      <c r="A1569" s="67" t="s">
        <v>3178</v>
      </c>
      <c r="B1569" s="67" t="s">
        <v>3179</v>
      </c>
      <c r="C1569" s="69">
        <v>501812</v>
      </c>
      <c r="D1569" s="13"/>
      <c r="E1569" s="13"/>
      <c r="F1569" s="13"/>
      <c r="G1569" s="13"/>
      <c r="H1569" s="13"/>
      <c r="I1569" s="13"/>
      <c r="J1569" s="13"/>
      <c r="K1569" s="13"/>
      <c r="L1569" s="13"/>
      <c r="M1569" s="13"/>
      <c r="N1569" s="13"/>
      <c r="O1569" s="13"/>
      <c r="P1569" s="13"/>
    </row>
    <row r="1570" spans="1:16" x14ac:dyDescent="0.3">
      <c r="A1570" s="67" t="s">
        <v>3180</v>
      </c>
      <c r="B1570" s="67" t="s">
        <v>3181</v>
      </c>
      <c r="C1570" s="69">
        <v>500090</v>
      </c>
      <c r="D1570" s="13"/>
      <c r="E1570" s="13"/>
      <c r="F1570" s="13"/>
      <c r="G1570" s="13"/>
      <c r="H1570" s="13"/>
      <c r="I1570" s="13"/>
      <c r="J1570" s="13"/>
      <c r="K1570" s="13"/>
      <c r="L1570" s="13"/>
      <c r="M1570" s="13"/>
      <c r="N1570" s="13"/>
      <c r="O1570" s="13"/>
      <c r="P1570" s="13"/>
    </row>
    <row r="1571" spans="1:16" x14ac:dyDescent="0.3">
      <c r="A1571" s="67" t="s">
        <v>3235</v>
      </c>
      <c r="B1571" s="67" t="s">
        <v>3236</v>
      </c>
      <c r="C1571" s="69">
        <v>497076</v>
      </c>
      <c r="D1571" s="13"/>
      <c r="E1571" s="13"/>
      <c r="F1571" s="13"/>
      <c r="G1571" s="13">
        <v>0.1057</v>
      </c>
      <c r="H1571" s="13">
        <v>0.11539000000000001</v>
      </c>
      <c r="I1571" s="13">
        <v>8.2530000000000006E-2</v>
      </c>
      <c r="J1571" s="13">
        <v>8.3049999999999999E-2</v>
      </c>
      <c r="K1571" s="13">
        <v>0.104</v>
      </c>
      <c r="L1571" s="13">
        <v>9.4659999999999994E-2</v>
      </c>
      <c r="M1571" s="13">
        <v>0.10203</v>
      </c>
      <c r="N1571" s="13">
        <v>0.20613999999999999</v>
      </c>
      <c r="O1571" s="13">
        <v>0.32036999999999999</v>
      </c>
      <c r="P1571" s="13">
        <v>0.26308999999999999</v>
      </c>
    </row>
    <row r="1572" spans="1:16" x14ac:dyDescent="0.3">
      <c r="A1572" s="67" t="s">
        <v>2836</v>
      </c>
      <c r="B1572" s="67" t="s">
        <v>2837</v>
      </c>
      <c r="C1572" s="69">
        <v>496559</v>
      </c>
      <c r="D1572" s="13"/>
      <c r="E1572" s="13"/>
      <c r="F1572" s="13"/>
      <c r="G1572" s="13"/>
      <c r="H1572" s="13">
        <v>0.18606</v>
      </c>
      <c r="I1572" s="13">
        <v>0.15268000000000001</v>
      </c>
      <c r="J1572" s="13">
        <v>0.14360000000000001</v>
      </c>
      <c r="K1572" s="13">
        <v>0.16234999999999999</v>
      </c>
      <c r="L1572" s="13">
        <v>0.16958000000000001</v>
      </c>
      <c r="M1572" s="13">
        <v>0.18784999999999999</v>
      </c>
      <c r="N1572" s="13">
        <v>0.19022</v>
      </c>
      <c r="O1572" s="13">
        <v>0.21507999999999999</v>
      </c>
      <c r="P1572" s="13">
        <v>0.27687</v>
      </c>
    </row>
    <row r="1573" spans="1:16" x14ac:dyDescent="0.3">
      <c r="A1573" s="67" t="s">
        <v>3184</v>
      </c>
      <c r="B1573" s="67" t="s">
        <v>3185</v>
      </c>
      <c r="C1573" s="69">
        <v>496313</v>
      </c>
      <c r="D1573" s="13"/>
      <c r="E1573" s="13"/>
      <c r="F1573" s="13"/>
      <c r="G1573" s="13"/>
      <c r="H1573" s="13"/>
      <c r="I1573" s="13"/>
      <c r="J1573" s="13"/>
      <c r="K1573" s="13"/>
      <c r="L1573" s="13"/>
      <c r="M1573" s="13"/>
      <c r="N1573" s="13"/>
      <c r="O1573" s="13"/>
      <c r="P1573" s="13"/>
    </row>
    <row r="1574" spans="1:16" x14ac:dyDescent="0.3">
      <c r="A1574" s="67" t="s">
        <v>3318</v>
      </c>
      <c r="B1574" s="67" t="s">
        <v>3319</v>
      </c>
      <c r="C1574" s="69">
        <v>495876</v>
      </c>
      <c r="D1574" s="13">
        <v>0.67093999999999998</v>
      </c>
      <c r="E1574" s="13">
        <v>0.66325999999999996</v>
      </c>
      <c r="F1574" s="13">
        <v>0.61321000000000003</v>
      </c>
      <c r="G1574" s="13">
        <v>0.60716999999999999</v>
      </c>
      <c r="H1574" s="13">
        <v>0.60443999999999998</v>
      </c>
      <c r="I1574" s="13">
        <v>0.50043000000000004</v>
      </c>
      <c r="J1574" s="13">
        <v>0.49789</v>
      </c>
      <c r="K1574" s="13">
        <v>0.56442000000000003</v>
      </c>
      <c r="L1574" s="13"/>
      <c r="M1574" s="13">
        <v>0.67181999999999997</v>
      </c>
      <c r="N1574" s="13">
        <v>0.72484999999999999</v>
      </c>
      <c r="O1574" s="13">
        <v>0.77622999999999998</v>
      </c>
      <c r="P1574" s="13">
        <v>0.90291999999999994</v>
      </c>
    </row>
    <row r="1575" spans="1:16" x14ac:dyDescent="0.3">
      <c r="A1575" s="67" t="s">
        <v>2503</v>
      </c>
      <c r="B1575" s="67" t="s">
        <v>2504</v>
      </c>
      <c r="C1575" s="69">
        <v>495329</v>
      </c>
      <c r="D1575" s="13"/>
      <c r="E1575" s="13">
        <v>0.43532999999999999</v>
      </c>
      <c r="F1575" s="13">
        <v>1.01553</v>
      </c>
      <c r="G1575" s="13">
        <v>1.0611299999999999</v>
      </c>
      <c r="H1575" s="13">
        <v>0.97992999999999997</v>
      </c>
      <c r="I1575" s="13">
        <v>0.85833999999999999</v>
      </c>
      <c r="J1575" s="13">
        <v>0.76902000000000004</v>
      </c>
      <c r="K1575" s="13">
        <v>0.86890000000000001</v>
      </c>
      <c r="L1575" s="13">
        <v>0.91517999999999999</v>
      </c>
      <c r="M1575" s="13">
        <v>1.0376300000000001</v>
      </c>
      <c r="N1575" s="13">
        <v>1.09694</v>
      </c>
      <c r="O1575" s="13">
        <v>1.1798200000000001</v>
      </c>
      <c r="P1575" s="13">
        <v>1.2685299999999999</v>
      </c>
    </row>
    <row r="1576" spans="1:16" x14ac:dyDescent="0.3">
      <c r="A1576" s="67" t="s">
        <v>3712</v>
      </c>
      <c r="B1576" s="67" t="s">
        <v>3713</v>
      </c>
      <c r="C1576" s="69">
        <v>491619</v>
      </c>
      <c r="D1576" s="13">
        <v>4.6629999999999998E-2</v>
      </c>
      <c r="E1576" s="13">
        <v>4.897E-2</v>
      </c>
      <c r="F1576" s="13">
        <v>4.4549999999999999E-2</v>
      </c>
      <c r="G1576" s="13">
        <v>4.4060000000000002E-2</v>
      </c>
      <c r="H1576" s="13">
        <v>3.517E-2</v>
      </c>
      <c r="I1576" s="13">
        <v>2.6980000000000001E-2</v>
      </c>
      <c r="J1576" s="13">
        <v>2.7050000000000001E-2</v>
      </c>
      <c r="K1576" s="13">
        <v>3.1320000000000001E-2</v>
      </c>
      <c r="L1576" s="13">
        <v>3.1289999999999998E-2</v>
      </c>
      <c r="M1576" s="13">
        <v>3.4549999999999997E-2</v>
      </c>
      <c r="N1576" s="13">
        <v>3.7879999999999997E-2</v>
      </c>
      <c r="O1576" s="13">
        <v>3.968E-2</v>
      </c>
      <c r="P1576" s="13">
        <v>6.3810000000000006E-2</v>
      </c>
    </row>
    <row r="1577" spans="1:16" x14ac:dyDescent="0.3">
      <c r="A1577" s="67" t="s">
        <v>3245</v>
      </c>
      <c r="B1577" s="67" t="s">
        <v>3246</v>
      </c>
      <c r="C1577" s="69">
        <v>490495</v>
      </c>
      <c r="D1577" s="13"/>
      <c r="E1577" s="13">
        <v>0.45441999999999999</v>
      </c>
      <c r="F1577" s="13">
        <v>0.41181000000000001</v>
      </c>
      <c r="G1577" s="13">
        <v>0.38907000000000003</v>
      </c>
      <c r="H1577" s="13">
        <v>0.39215</v>
      </c>
      <c r="I1577" s="13">
        <v>0.3372</v>
      </c>
      <c r="J1577" s="13">
        <v>0.32195000000000001</v>
      </c>
      <c r="K1577" s="13">
        <v>0.36247000000000001</v>
      </c>
      <c r="L1577" s="13">
        <v>0.37402000000000002</v>
      </c>
      <c r="M1577" s="13">
        <v>0.41204000000000002</v>
      </c>
      <c r="N1577" s="13">
        <v>0.43186999999999998</v>
      </c>
      <c r="O1577" s="13">
        <v>0.47914000000000001</v>
      </c>
      <c r="P1577" s="13">
        <v>0.52402000000000004</v>
      </c>
    </row>
    <row r="1578" spans="1:16" x14ac:dyDescent="0.3">
      <c r="A1578" s="67" t="s">
        <v>5371</v>
      </c>
      <c r="B1578" s="67" t="s">
        <v>5372</v>
      </c>
      <c r="C1578" s="69">
        <v>490003</v>
      </c>
      <c r="D1578" s="13"/>
      <c r="E1578" s="13">
        <v>0.26339000000000001</v>
      </c>
      <c r="F1578" s="13">
        <v>0.24598999999999999</v>
      </c>
      <c r="G1578" s="13">
        <v>0.23998</v>
      </c>
      <c r="H1578" s="13">
        <v>0.24088999999999999</v>
      </c>
      <c r="I1578" s="13">
        <v>0.19885</v>
      </c>
      <c r="J1578" s="13">
        <v>0.19571</v>
      </c>
      <c r="K1578" s="13">
        <v>0.22211</v>
      </c>
      <c r="L1578" s="13">
        <v>0.23455000000000001</v>
      </c>
      <c r="M1578" s="13">
        <v>0.11186</v>
      </c>
      <c r="N1578" s="13">
        <v>0.11858</v>
      </c>
      <c r="O1578" s="13">
        <v>0.13905000000000001</v>
      </c>
      <c r="P1578" s="13">
        <v>0.15773999999999999</v>
      </c>
    </row>
    <row r="1579" spans="1:16" x14ac:dyDescent="0.3">
      <c r="A1579" s="67" t="s">
        <v>3316</v>
      </c>
      <c r="B1579" s="67" t="s">
        <v>3317</v>
      </c>
      <c r="C1579" s="69">
        <v>489232</v>
      </c>
      <c r="D1579" s="13">
        <v>0.41205000000000003</v>
      </c>
      <c r="E1579" s="13">
        <v>0.45541999999999999</v>
      </c>
      <c r="F1579" s="13">
        <v>0.40373999999999999</v>
      </c>
      <c r="G1579" s="13">
        <v>0.40279999999999999</v>
      </c>
      <c r="H1579" s="13">
        <v>0.43173</v>
      </c>
      <c r="I1579" s="13">
        <v>0.32796999999999998</v>
      </c>
      <c r="J1579" s="13">
        <v>0.31425999999999998</v>
      </c>
      <c r="K1579" s="13">
        <v>0.34971000000000002</v>
      </c>
      <c r="L1579" s="13">
        <v>0.37015999999999999</v>
      </c>
      <c r="M1579" s="13">
        <v>0.44284000000000001</v>
      </c>
      <c r="N1579" s="13">
        <v>0.47064</v>
      </c>
      <c r="O1579" s="13">
        <v>0.49332999999999999</v>
      </c>
      <c r="P1579" s="13">
        <v>0.57225999999999999</v>
      </c>
    </row>
    <row r="1580" spans="1:16" x14ac:dyDescent="0.3">
      <c r="A1580" s="67" t="s">
        <v>3001</v>
      </c>
      <c r="B1580" s="67" t="s">
        <v>3002</v>
      </c>
      <c r="C1580" s="69">
        <v>488802</v>
      </c>
      <c r="D1580" s="13"/>
      <c r="E1580" s="13"/>
      <c r="F1580" s="13"/>
      <c r="G1580" s="13">
        <v>0.62309000000000003</v>
      </c>
      <c r="H1580" s="13">
        <v>0.63048999999999999</v>
      </c>
      <c r="I1580" s="13">
        <v>0.54691000000000001</v>
      </c>
      <c r="J1580" s="13">
        <v>0.51642999999999994</v>
      </c>
      <c r="K1580" s="13">
        <v>0.58199000000000001</v>
      </c>
      <c r="L1580" s="13">
        <v>0.59109</v>
      </c>
      <c r="M1580" s="13">
        <v>0.66129000000000004</v>
      </c>
      <c r="N1580" s="13">
        <v>0.70530999999999999</v>
      </c>
      <c r="O1580" s="13">
        <v>0.76505999999999996</v>
      </c>
      <c r="P1580" s="13">
        <v>0.84919</v>
      </c>
    </row>
    <row r="1581" spans="1:16" x14ac:dyDescent="0.3">
      <c r="A1581" s="67" t="s">
        <v>4907</v>
      </c>
      <c r="B1581" s="67" t="s">
        <v>3057</v>
      </c>
      <c r="C1581" s="69">
        <v>480630</v>
      </c>
      <c r="D1581" s="13"/>
      <c r="E1581" s="13"/>
      <c r="F1581" s="13"/>
      <c r="G1581" s="13">
        <v>1.3802000000000001</v>
      </c>
      <c r="H1581" s="13">
        <v>1.39218</v>
      </c>
      <c r="I1581" s="13">
        <v>1.1561699999999999</v>
      </c>
      <c r="J1581" s="13">
        <v>1.1562600000000001</v>
      </c>
      <c r="K1581" s="13">
        <v>1.20929</v>
      </c>
      <c r="L1581" s="13">
        <v>1.23248</v>
      </c>
      <c r="M1581" s="13">
        <v>1.3475200000000001</v>
      </c>
      <c r="N1581" s="13">
        <v>1.37612</v>
      </c>
      <c r="O1581" s="13">
        <v>1.4977199999999999</v>
      </c>
      <c r="P1581" s="13">
        <v>1.7821199999999999</v>
      </c>
    </row>
    <row r="1582" spans="1:16" x14ac:dyDescent="0.3">
      <c r="A1582" s="67" t="s">
        <v>3164</v>
      </c>
      <c r="B1582" s="67" t="s">
        <v>3165</v>
      </c>
      <c r="C1582" s="69">
        <v>480348</v>
      </c>
      <c r="D1582" s="13"/>
      <c r="E1582" s="13"/>
      <c r="F1582" s="13">
        <v>3.882E-2</v>
      </c>
      <c r="G1582" s="13">
        <v>3.7580000000000002E-2</v>
      </c>
      <c r="H1582" s="13">
        <v>3.712E-2</v>
      </c>
      <c r="I1582" s="13">
        <v>3.0280000000000001E-2</v>
      </c>
      <c r="J1582" s="13">
        <v>2.9180000000000001E-2</v>
      </c>
      <c r="K1582" s="13">
        <v>3.3059999999999999E-2</v>
      </c>
      <c r="L1582" s="13">
        <v>3.4119999999999998E-2</v>
      </c>
      <c r="M1582" s="13">
        <v>3.8350000000000002E-2</v>
      </c>
      <c r="N1582" s="13">
        <v>3.968E-2</v>
      </c>
      <c r="O1582" s="13">
        <v>4.36E-2</v>
      </c>
      <c r="P1582" s="13">
        <v>4.9930000000000002E-2</v>
      </c>
    </row>
    <row r="1583" spans="1:16" x14ac:dyDescent="0.3">
      <c r="A1583" s="67" t="s">
        <v>2807</v>
      </c>
      <c r="B1583" s="67" t="s">
        <v>2808</v>
      </c>
      <c r="C1583" s="69">
        <v>478132</v>
      </c>
      <c r="D1583" s="13"/>
      <c r="E1583" s="13"/>
      <c r="F1583" s="13"/>
      <c r="G1583" s="13">
        <v>0.24959999999999999</v>
      </c>
      <c r="H1583" s="13">
        <v>0.23072000000000001</v>
      </c>
      <c r="I1583" s="13">
        <v>0.19434999999999999</v>
      </c>
      <c r="J1583" s="13">
        <v>0.19349</v>
      </c>
      <c r="K1583" s="13">
        <v>0.18232000000000001</v>
      </c>
      <c r="L1583" s="13">
        <v>0.24914</v>
      </c>
      <c r="M1583" s="13">
        <v>0.27662999999999999</v>
      </c>
      <c r="N1583" s="13">
        <v>0.33126</v>
      </c>
      <c r="O1583" s="13">
        <v>0.47504999999999997</v>
      </c>
      <c r="P1583" s="13">
        <v>0.55335999999999996</v>
      </c>
    </row>
    <row r="1584" spans="1:16" x14ac:dyDescent="0.3">
      <c r="A1584" s="67" t="s">
        <v>5373</v>
      </c>
      <c r="B1584" s="67" t="s">
        <v>2686</v>
      </c>
      <c r="C1584" s="69">
        <v>475729</v>
      </c>
      <c r="D1584" s="13"/>
      <c r="E1584" s="13"/>
      <c r="F1584" s="13"/>
      <c r="G1584" s="13"/>
      <c r="H1584" s="13"/>
      <c r="I1584" s="13"/>
      <c r="J1584" s="13"/>
      <c r="K1584" s="13"/>
      <c r="L1584" s="13"/>
      <c r="M1584" s="13"/>
      <c r="N1584" s="13"/>
      <c r="O1584" s="13"/>
      <c r="P1584" s="13">
        <v>0.21409</v>
      </c>
    </row>
    <row r="1585" spans="1:16" x14ac:dyDescent="0.3">
      <c r="A1585" s="67" t="s">
        <v>3207</v>
      </c>
      <c r="B1585" s="67" t="s">
        <v>3208</v>
      </c>
      <c r="C1585" s="69">
        <v>475264</v>
      </c>
      <c r="D1585" s="13"/>
      <c r="E1585" s="13"/>
      <c r="F1585" s="13"/>
      <c r="G1585" s="13"/>
      <c r="H1585" s="13"/>
      <c r="I1585" s="13"/>
      <c r="J1585" s="13"/>
      <c r="K1585" s="13"/>
      <c r="L1585" s="13"/>
      <c r="M1585" s="13"/>
      <c r="N1585" s="13"/>
      <c r="O1585" s="13"/>
      <c r="P1585" s="13"/>
    </row>
    <row r="1586" spans="1:16" x14ac:dyDescent="0.3">
      <c r="A1586" s="67" t="s">
        <v>2973</v>
      </c>
      <c r="B1586" s="67" t="s">
        <v>2974</v>
      </c>
      <c r="C1586" s="69">
        <v>474941</v>
      </c>
      <c r="D1586" s="13">
        <v>0.25463999999999998</v>
      </c>
      <c r="E1586" s="13"/>
      <c r="F1586" s="13"/>
      <c r="G1586" s="13">
        <v>0.49297000000000002</v>
      </c>
      <c r="H1586" s="13"/>
      <c r="I1586" s="13"/>
      <c r="J1586" s="13">
        <v>0.27582000000000001</v>
      </c>
      <c r="K1586" s="13"/>
      <c r="L1586" s="13"/>
      <c r="M1586" s="13">
        <v>0.56169000000000002</v>
      </c>
      <c r="N1586" s="13"/>
      <c r="O1586" s="13"/>
      <c r="P1586" s="13">
        <v>0.77263999999999999</v>
      </c>
    </row>
    <row r="1587" spans="1:16" x14ac:dyDescent="0.3">
      <c r="A1587" s="67" t="s">
        <v>3502</v>
      </c>
      <c r="B1587" s="67" t="s">
        <v>3503</v>
      </c>
      <c r="C1587" s="69">
        <v>474373</v>
      </c>
      <c r="D1587" s="13"/>
      <c r="E1587" s="13"/>
      <c r="F1587" s="13"/>
      <c r="G1587" s="13">
        <v>0.31019999999999998</v>
      </c>
      <c r="H1587" s="13"/>
      <c r="I1587" s="13"/>
      <c r="J1587" s="13">
        <v>0.18817</v>
      </c>
      <c r="K1587" s="13"/>
      <c r="L1587" s="13"/>
      <c r="M1587" s="13">
        <v>0.22659000000000001</v>
      </c>
      <c r="N1587" s="13"/>
      <c r="O1587" s="13"/>
      <c r="P1587" s="13">
        <v>1.67E-3</v>
      </c>
    </row>
    <row r="1588" spans="1:16" x14ac:dyDescent="0.3">
      <c r="A1588" s="67" t="s">
        <v>2485</v>
      </c>
      <c r="B1588" s="67" t="s">
        <v>2486</v>
      </c>
      <c r="C1588" s="69">
        <v>473034</v>
      </c>
      <c r="D1588" s="13"/>
      <c r="E1588" s="13">
        <v>0.11209</v>
      </c>
      <c r="F1588" s="13"/>
      <c r="G1588" s="13">
        <v>0.10133</v>
      </c>
      <c r="H1588" s="13">
        <v>9.9809999999999996E-2</v>
      </c>
      <c r="I1588" s="13">
        <v>0.12787999999999999</v>
      </c>
      <c r="J1588" s="13"/>
      <c r="K1588" s="13">
        <v>0.31115999999999999</v>
      </c>
      <c r="L1588" s="13"/>
      <c r="M1588" s="13">
        <v>0.32943</v>
      </c>
      <c r="N1588" s="13">
        <v>0.34039000000000003</v>
      </c>
      <c r="O1588" s="13">
        <v>0.43784000000000001</v>
      </c>
      <c r="P1588" s="13">
        <v>0.57654000000000005</v>
      </c>
    </row>
    <row r="1589" spans="1:16" x14ac:dyDescent="0.3">
      <c r="A1589" s="67" t="s">
        <v>5374</v>
      </c>
      <c r="B1589" s="67" t="s">
        <v>5375</v>
      </c>
      <c r="C1589" s="69">
        <v>470664</v>
      </c>
      <c r="D1589" s="13"/>
      <c r="E1589" s="13"/>
      <c r="F1589" s="13"/>
      <c r="G1589" s="13">
        <v>1.48841</v>
      </c>
      <c r="H1589" s="13">
        <v>1.50326</v>
      </c>
      <c r="I1589" s="13">
        <v>1.1131500000000001</v>
      </c>
      <c r="J1589" s="13">
        <v>1.12192</v>
      </c>
      <c r="K1589" s="13">
        <v>1.2213700000000001</v>
      </c>
      <c r="L1589" s="13">
        <v>1.26332</v>
      </c>
      <c r="M1589" s="13">
        <v>1.3904700000000001</v>
      </c>
      <c r="N1589" s="13">
        <v>1.4830399999999999</v>
      </c>
      <c r="O1589" s="13">
        <v>1.67299</v>
      </c>
      <c r="P1589" s="13">
        <v>1.79173</v>
      </c>
    </row>
    <row r="1590" spans="1:16" x14ac:dyDescent="0.3">
      <c r="A1590" s="67" t="s">
        <v>2892</v>
      </c>
      <c r="B1590" s="67" t="s">
        <v>2893</v>
      </c>
      <c r="C1590" s="69">
        <v>469807</v>
      </c>
      <c r="D1590" s="13"/>
      <c r="E1590" s="13">
        <v>6.6479999999999997E-2</v>
      </c>
      <c r="F1590" s="13">
        <v>6.2269999999999999E-2</v>
      </c>
      <c r="G1590" s="13">
        <v>8.1930000000000003E-2</v>
      </c>
      <c r="H1590" s="13">
        <v>8.2129999999999995E-2</v>
      </c>
      <c r="I1590" s="13">
        <v>0.12737000000000001</v>
      </c>
      <c r="J1590" s="13">
        <v>0.12499</v>
      </c>
      <c r="K1590" s="13">
        <v>0.14812</v>
      </c>
      <c r="L1590" s="13">
        <v>0.15312999999999999</v>
      </c>
      <c r="M1590" s="13">
        <v>0.1671</v>
      </c>
      <c r="N1590" s="13">
        <v>0.17809</v>
      </c>
      <c r="O1590" s="13">
        <v>0.15634999999999999</v>
      </c>
      <c r="P1590" s="13">
        <v>0.18052000000000001</v>
      </c>
    </row>
    <row r="1591" spans="1:16" x14ac:dyDescent="0.3">
      <c r="A1591" s="67" t="s">
        <v>3215</v>
      </c>
      <c r="B1591" s="67" t="s">
        <v>3216</v>
      </c>
      <c r="C1591" s="69">
        <v>469247</v>
      </c>
      <c r="D1591" s="13"/>
      <c r="E1591" s="13"/>
      <c r="F1591" s="13"/>
      <c r="G1591" s="13"/>
      <c r="H1591" s="13"/>
      <c r="I1591" s="13"/>
      <c r="J1591" s="13"/>
      <c r="K1591" s="13"/>
      <c r="L1591" s="13"/>
      <c r="M1591" s="13"/>
      <c r="N1591" s="13"/>
      <c r="O1591" s="13"/>
      <c r="P1591" s="13"/>
    </row>
    <row r="1592" spans="1:16" x14ac:dyDescent="0.3">
      <c r="A1592" s="67" t="s">
        <v>2941</v>
      </c>
      <c r="B1592" s="67" t="s">
        <v>2942</v>
      </c>
      <c r="C1592" s="69">
        <v>468333</v>
      </c>
      <c r="D1592" s="13"/>
      <c r="E1592" s="13">
        <v>4.5990000000000003E-2</v>
      </c>
      <c r="F1592" s="13">
        <v>4.0309999999999999E-2</v>
      </c>
      <c r="G1592" s="13">
        <v>3.9899999999999998E-2</v>
      </c>
      <c r="H1592" s="13">
        <v>4.0599999999999997E-2</v>
      </c>
      <c r="I1592" s="13">
        <v>5.8740000000000001E-2</v>
      </c>
      <c r="J1592" s="13">
        <v>5.8250000000000003E-2</v>
      </c>
      <c r="K1592" s="13">
        <v>6.6290000000000002E-2</v>
      </c>
      <c r="L1592" s="13">
        <v>6.9529999999999995E-2</v>
      </c>
      <c r="M1592" s="13">
        <v>7.8729999999999994E-2</v>
      </c>
      <c r="N1592" s="13">
        <v>8.1189999999999998E-2</v>
      </c>
      <c r="O1592" s="13">
        <v>8.8190000000000004E-2</v>
      </c>
      <c r="P1592" s="13">
        <v>0.10161000000000001</v>
      </c>
    </row>
    <row r="1593" spans="1:16" x14ac:dyDescent="0.3">
      <c r="A1593" s="67" t="s">
        <v>5376</v>
      </c>
      <c r="B1593" s="67" t="s">
        <v>5377</v>
      </c>
      <c r="C1593" s="69">
        <v>468132</v>
      </c>
      <c r="D1593" s="13">
        <v>1.64886</v>
      </c>
      <c r="E1593" s="13">
        <v>1.7244999999999999</v>
      </c>
      <c r="F1593" s="13"/>
      <c r="G1593" s="13"/>
      <c r="H1593" s="13"/>
      <c r="I1593" s="13"/>
      <c r="J1593" s="13"/>
      <c r="K1593" s="13"/>
      <c r="L1593" s="13"/>
      <c r="M1593" s="13"/>
      <c r="N1593" s="13"/>
      <c r="O1593" s="13"/>
      <c r="P1593" s="13"/>
    </row>
    <row r="1594" spans="1:16" x14ac:dyDescent="0.3">
      <c r="A1594" s="67" t="s">
        <v>3271</v>
      </c>
      <c r="B1594" s="67" t="s">
        <v>3272</v>
      </c>
      <c r="C1594" s="69">
        <v>467787</v>
      </c>
      <c r="D1594" s="13">
        <v>0.21761</v>
      </c>
      <c r="E1594" s="13">
        <v>0.23504</v>
      </c>
      <c r="F1594" s="13">
        <v>0.21940999999999999</v>
      </c>
      <c r="G1594" s="13">
        <v>0.21870000000000001</v>
      </c>
      <c r="H1594" s="13">
        <v>0.2162</v>
      </c>
      <c r="I1594" s="13">
        <v>0.17254</v>
      </c>
      <c r="J1594" s="13">
        <v>0.16017999999999999</v>
      </c>
      <c r="K1594" s="13">
        <v>0.18415000000000001</v>
      </c>
      <c r="L1594" s="13">
        <v>0.18398999999999999</v>
      </c>
      <c r="M1594" s="13">
        <v>0.21309</v>
      </c>
      <c r="N1594" s="13">
        <v>0.21820000000000001</v>
      </c>
      <c r="O1594" s="13">
        <v>0.26623000000000002</v>
      </c>
      <c r="P1594" s="13">
        <v>0.30535000000000001</v>
      </c>
    </row>
    <row r="1595" spans="1:16" x14ac:dyDescent="0.3">
      <c r="A1595" s="67" t="s">
        <v>3338</v>
      </c>
      <c r="B1595" s="67" t="s">
        <v>3339</v>
      </c>
      <c r="C1595" s="69">
        <v>466638</v>
      </c>
      <c r="D1595" s="13"/>
      <c r="E1595" s="13"/>
      <c r="F1595" s="13"/>
      <c r="G1595" s="13">
        <v>1.414E-2</v>
      </c>
      <c r="H1595" s="13"/>
      <c r="I1595" s="13"/>
      <c r="J1595" s="13">
        <v>1.171E-2</v>
      </c>
      <c r="K1595" s="13"/>
      <c r="L1595" s="13"/>
      <c r="M1595" s="13">
        <v>1.5879999999999998E-2</v>
      </c>
      <c r="N1595" s="13"/>
      <c r="O1595" s="13"/>
      <c r="P1595" s="13">
        <v>1.6E-2</v>
      </c>
    </row>
    <row r="1596" spans="1:16" x14ac:dyDescent="0.3">
      <c r="A1596" s="67" t="s">
        <v>3223</v>
      </c>
      <c r="B1596" s="67" t="s">
        <v>3224</v>
      </c>
      <c r="C1596" s="69">
        <v>466232</v>
      </c>
      <c r="D1596" s="13"/>
      <c r="E1596" s="13"/>
      <c r="F1596" s="13"/>
      <c r="G1596" s="13"/>
      <c r="H1596" s="13"/>
      <c r="I1596" s="13"/>
      <c r="J1596" s="13"/>
      <c r="K1596" s="13"/>
      <c r="L1596" s="13"/>
      <c r="M1596" s="13"/>
      <c r="N1596" s="13"/>
      <c r="O1596" s="13"/>
      <c r="P1596" s="13"/>
    </row>
    <row r="1597" spans="1:16" x14ac:dyDescent="0.3">
      <c r="A1597" s="67" t="s">
        <v>2795</v>
      </c>
      <c r="B1597" s="67" t="s">
        <v>2796</v>
      </c>
      <c r="C1597" s="69">
        <v>463937</v>
      </c>
      <c r="D1597" s="13"/>
      <c r="E1597" s="13"/>
      <c r="F1597" s="13"/>
      <c r="G1597" s="13">
        <v>0.17105999999999999</v>
      </c>
      <c r="H1597" s="13"/>
      <c r="I1597" s="13"/>
      <c r="J1597" s="13">
        <v>0.12137000000000001</v>
      </c>
      <c r="K1597" s="13"/>
      <c r="L1597" s="13"/>
      <c r="M1597" s="13">
        <v>0.17237</v>
      </c>
      <c r="N1597" s="13"/>
      <c r="O1597" s="13"/>
      <c r="P1597" s="13">
        <v>0.21284</v>
      </c>
    </row>
    <row r="1598" spans="1:16" x14ac:dyDescent="0.3">
      <c r="A1598" s="67" t="s">
        <v>4578</v>
      </c>
      <c r="B1598" s="67" t="s">
        <v>4579</v>
      </c>
      <c r="C1598" s="69">
        <v>462485</v>
      </c>
      <c r="D1598" s="13"/>
      <c r="E1598" s="13">
        <v>0.13993</v>
      </c>
      <c r="F1598" s="13">
        <v>0.13139999999999999</v>
      </c>
      <c r="G1598" s="13">
        <v>0.12759000000000001</v>
      </c>
      <c r="H1598" s="13">
        <v>0.12739</v>
      </c>
      <c r="I1598" s="13">
        <v>0.11004</v>
      </c>
      <c r="J1598" s="13">
        <v>0.10219</v>
      </c>
      <c r="K1598" s="13">
        <v>0.11494</v>
      </c>
      <c r="L1598" s="13">
        <v>0.12253</v>
      </c>
      <c r="M1598" s="13">
        <v>3.4979999999999997E-2</v>
      </c>
      <c r="N1598" s="13">
        <v>7.2739999999999999E-2</v>
      </c>
      <c r="O1598" s="13"/>
      <c r="P1598" s="13"/>
    </row>
    <row r="1599" spans="1:16" x14ac:dyDescent="0.3">
      <c r="A1599" s="67" t="s">
        <v>3747</v>
      </c>
      <c r="B1599" s="67" t="s">
        <v>3748</v>
      </c>
      <c r="C1599" s="69">
        <v>459339</v>
      </c>
      <c r="D1599" s="13"/>
      <c r="E1599" s="13">
        <v>0.81932000000000005</v>
      </c>
      <c r="F1599" s="13">
        <v>1.0276799999999999</v>
      </c>
      <c r="G1599" s="13">
        <v>0.97419</v>
      </c>
      <c r="H1599" s="13">
        <v>1.0345299999999999</v>
      </c>
      <c r="I1599" s="13"/>
      <c r="J1599" s="13"/>
      <c r="K1599" s="13">
        <v>0.31130000000000002</v>
      </c>
      <c r="L1599" s="13">
        <v>0.32899</v>
      </c>
      <c r="M1599" s="13">
        <v>0.36563000000000001</v>
      </c>
      <c r="N1599" s="13">
        <v>0.37669000000000002</v>
      </c>
      <c r="O1599" s="13">
        <v>0.45380999999999999</v>
      </c>
      <c r="P1599" s="13">
        <v>0.44783000000000001</v>
      </c>
    </row>
    <row r="1600" spans="1:16" x14ac:dyDescent="0.3">
      <c r="A1600" s="67" t="s">
        <v>3103</v>
      </c>
      <c r="B1600" s="67" t="s">
        <v>3104</v>
      </c>
      <c r="C1600" s="69">
        <v>457100</v>
      </c>
      <c r="D1600" s="13">
        <v>0.10804</v>
      </c>
      <c r="E1600" s="13">
        <v>0.11713999999999999</v>
      </c>
      <c r="F1600" s="13">
        <v>0.10816000000000001</v>
      </c>
      <c r="G1600" s="13">
        <v>0.1115</v>
      </c>
      <c r="H1600" s="13">
        <v>0.10607999999999999</v>
      </c>
      <c r="I1600" s="13">
        <v>8.5000000000000006E-2</v>
      </c>
      <c r="J1600" s="13">
        <v>8.6430000000000007E-2</v>
      </c>
      <c r="K1600" s="13">
        <v>9.7739999999999994E-2</v>
      </c>
      <c r="L1600" s="13">
        <v>0.10315000000000001</v>
      </c>
      <c r="M1600" s="13">
        <v>0.11822000000000001</v>
      </c>
      <c r="N1600" s="13">
        <v>0.12379</v>
      </c>
      <c r="O1600" s="13">
        <v>0.13124</v>
      </c>
      <c r="P1600" s="13">
        <v>0.15292</v>
      </c>
    </row>
    <row r="1601" spans="1:16" x14ac:dyDescent="0.3">
      <c r="A1601" s="67" t="s">
        <v>3300</v>
      </c>
      <c r="B1601" s="67" t="s">
        <v>3301</v>
      </c>
      <c r="C1601" s="69">
        <v>455823</v>
      </c>
      <c r="D1601" s="13"/>
      <c r="E1601" s="13"/>
      <c r="F1601" s="13">
        <v>0.31039</v>
      </c>
      <c r="G1601" s="13">
        <v>0.30318000000000001</v>
      </c>
      <c r="H1601" s="13">
        <v>0.31355</v>
      </c>
      <c r="I1601" s="13">
        <v>0.25724999999999998</v>
      </c>
      <c r="J1601" s="13">
        <v>0.25352999999999998</v>
      </c>
      <c r="K1601" s="13">
        <v>0.28603000000000001</v>
      </c>
      <c r="L1601" s="13">
        <v>0.26490000000000002</v>
      </c>
      <c r="M1601" s="13">
        <v>0.29277999999999998</v>
      </c>
      <c r="N1601" s="13">
        <v>0.30426999999999998</v>
      </c>
      <c r="O1601" s="13">
        <v>0.33703</v>
      </c>
      <c r="P1601" s="13">
        <v>0.33062999999999998</v>
      </c>
    </row>
    <row r="1602" spans="1:16" x14ac:dyDescent="0.3">
      <c r="A1602" s="67" t="s">
        <v>2744</v>
      </c>
      <c r="B1602" s="67" t="s">
        <v>2745</v>
      </c>
      <c r="C1602" s="69">
        <v>452949</v>
      </c>
      <c r="D1602" s="13">
        <v>1.07473</v>
      </c>
      <c r="E1602" s="13">
        <v>1.34656</v>
      </c>
      <c r="F1602" s="13">
        <v>1.1404300000000001</v>
      </c>
      <c r="G1602" s="13">
        <v>0.96508000000000005</v>
      </c>
      <c r="H1602" s="13">
        <v>0.98826000000000003</v>
      </c>
      <c r="I1602" s="13">
        <v>0.95308999999999999</v>
      </c>
      <c r="J1602" s="13">
        <v>1.0054700000000001</v>
      </c>
      <c r="K1602" s="13"/>
      <c r="L1602" s="13"/>
      <c r="M1602" s="13"/>
      <c r="N1602" s="13"/>
      <c r="O1602" s="13"/>
      <c r="P1602" s="13"/>
    </row>
    <row r="1603" spans="1:16" x14ac:dyDescent="0.3">
      <c r="A1603" s="67" t="s">
        <v>3377</v>
      </c>
      <c r="B1603" s="67" t="s">
        <v>3378</v>
      </c>
      <c r="C1603" s="69">
        <v>451312</v>
      </c>
      <c r="D1603" s="13">
        <v>0.83130999999999999</v>
      </c>
      <c r="E1603" s="13">
        <v>0.91559000000000001</v>
      </c>
      <c r="F1603" s="13">
        <v>0.87873000000000001</v>
      </c>
      <c r="G1603" s="13">
        <v>0.86472000000000004</v>
      </c>
      <c r="H1603" s="13">
        <v>0.90349999999999997</v>
      </c>
      <c r="I1603" s="13">
        <v>0.72814000000000001</v>
      </c>
      <c r="J1603" s="13">
        <v>0.74994000000000005</v>
      </c>
      <c r="K1603" s="13">
        <v>0.86316999999999999</v>
      </c>
      <c r="L1603" s="13">
        <v>0.92032000000000003</v>
      </c>
      <c r="M1603" s="13">
        <v>0.81523999999999996</v>
      </c>
      <c r="N1603" s="13">
        <v>0.83567000000000002</v>
      </c>
      <c r="O1603" s="13">
        <v>0.93123999999999996</v>
      </c>
      <c r="P1603" s="13">
        <v>0.99631999999999998</v>
      </c>
    </row>
    <row r="1604" spans="1:16" x14ac:dyDescent="0.3">
      <c r="A1604" s="67" t="s">
        <v>3209</v>
      </c>
      <c r="B1604" s="67" t="s">
        <v>3210</v>
      </c>
      <c r="C1604" s="69">
        <v>450633</v>
      </c>
      <c r="D1604" s="13">
        <v>9.987E-2</v>
      </c>
      <c r="E1604" s="13">
        <v>0.13661000000000001</v>
      </c>
      <c r="F1604" s="13">
        <v>0.12908</v>
      </c>
      <c r="G1604" s="13">
        <v>0.126</v>
      </c>
      <c r="H1604" s="13">
        <v>0.12501000000000001</v>
      </c>
      <c r="I1604" s="13">
        <v>0.10287</v>
      </c>
      <c r="J1604" s="13">
        <v>0.10365000000000001</v>
      </c>
      <c r="K1604" s="13">
        <v>0.11573</v>
      </c>
      <c r="L1604" s="13">
        <v>0.12504999999999999</v>
      </c>
      <c r="M1604" s="13">
        <v>0.13658000000000001</v>
      </c>
      <c r="N1604" s="13">
        <v>0.15049999999999999</v>
      </c>
      <c r="O1604" s="13">
        <v>0.16522000000000001</v>
      </c>
      <c r="P1604" s="13">
        <v>0.19026000000000001</v>
      </c>
    </row>
    <row r="1605" spans="1:16" x14ac:dyDescent="0.3">
      <c r="A1605" s="67" t="s">
        <v>3304</v>
      </c>
      <c r="B1605" s="67" t="s">
        <v>3305</v>
      </c>
      <c r="C1605" s="69">
        <v>450266</v>
      </c>
      <c r="D1605" s="13">
        <v>0.12181</v>
      </c>
      <c r="E1605" s="13">
        <v>0.12814999999999999</v>
      </c>
      <c r="F1605" s="13">
        <v>0.12025</v>
      </c>
      <c r="G1605" s="13">
        <v>0.11691</v>
      </c>
      <c r="H1605" s="13">
        <v>0.11588</v>
      </c>
      <c r="I1605" s="13">
        <v>9.4990000000000005E-2</v>
      </c>
      <c r="J1605" s="13">
        <v>9.6089999999999995E-2</v>
      </c>
      <c r="K1605" s="13">
        <v>0.10707999999999999</v>
      </c>
      <c r="L1605" s="13">
        <v>0.11351</v>
      </c>
      <c r="M1605" s="13">
        <v>0.12909999999999999</v>
      </c>
      <c r="N1605" s="13">
        <v>0.13305</v>
      </c>
      <c r="O1605" s="13">
        <v>0.14771999999999999</v>
      </c>
      <c r="P1605" s="13">
        <v>0.15958</v>
      </c>
    </row>
    <row r="1606" spans="1:16" x14ac:dyDescent="0.3">
      <c r="A1606" s="67" t="s">
        <v>4898</v>
      </c>
      <c r="B1606" s="67" t="s">
        <v>4899</v>
      </c>
      <c r="C1606" s="69">
        <v>449657</v>
      </c>
      <c r="D1606" s="13"/>
      <c r="E1606" s="13">
        <v>8.201E-2</v>
      </c>
      <c r="F1606" s="13">
        <v>7.2980000000000003E-2</v>
      </c>
      <c r="G1606" s="13">
        <v>6.2759999999999996E-2</v>
      </c>
      <c r="H1606" s="13">
        <v>6.676E-2</v>
      </c>
      <c r="I1606" s="13">
        <v>5.4210000000000001E-2</v>
      </c>
      <c r="J1606" s="13">
        <v>5.1819999999999998E-2</v>
      </c>
      <c r="K1606" s="13">
        <v>5.2040000000000003E-2</v>
      </c>
      <c r="L1606" s="13"/>
      <c r="M1606" s="13"/>
      <c r="N1606" s="13"/>
      <c r="O1606" s="13"/>
      <c r="P1606" s="13"/>
    </row>
    <row r="1607" spans="1:16" x14ac:dyDescent="0.3">
      <c r="A1607" s="67" t="s">
        <v>3237</v>
      </c>
      <c r="B1607" s="67" t="s">
        <v>3238</v>
      </c>
      <c r="C1607" s="69">
        <v>449373</v>
      </c>
      <c r="D1607" s="13"/>
      <c r="E1607" s="13"/>
      <c r="F1607" s="13"/>
      <c r="G1607" s="13"/>
      <c r="H1607" s="13"/>
      <c r="I1607" s="13"/>
      <c r="J1607" s="13"/>
      <c r="K1607" s="13"/>
      <c r="L1607" s="13"/>
      <c r="M1607" s="13"/>
      <c r="N1607" s="13"/>
      <c r="O1607" s="13"/>
      <c r="P1607" s="13"/>
    </row>
    <row r="1608" spans="1:16" x14ac:dyDescent="0.3">
      <c r="A1608" s="67" t="s">
        <v>3182</v>
      </c>
      <c r="B1608" s="67" t="s">
        <v>3183</v>
      </c>
      <c r="C1608" s="69">
        <v>448612</v>
      </c>
      <c r="D1608" s="13"/>
      <c r="E1608" s="13"/>
      <c r="F1608" s="13"/>
      <c r="G1608" s="13">
        <v>0.12184</v>
      </c>
      <c r="H1608" s="13"/>
      <c r="I1608" s="13"/>
      <c r="J1608" s="13">
        <v>0.10043000000000001</v>
      </c>
      <c r="K1608" s="13"/>
      <c r="L1608" s="13"/>
      <c r="M1608" s="13">
        <v>0.13416</v>
      </c>
      <c r="N1608" s="13"/>
      <c r="O1608" s="13"/>
      <c r="P1608" s="13">
        <v>0.17849999999999999</v>
      </c>
    </row>
    <row r="1609" spans="1:16" x14ac:dyDescent="0.3">
      <c r="A1609" s="67" t="s">
        <v>3150</v>
      </c>
      <c r="B1609" s="67" t="s">
        <v>3151</v>
      </c>
      <c r="C1609" s="69">
        <v>448560</v>
      </c>
      <c r="D1609" s="13">
        <v>2.78206</v>
      </c>
      <c r="E1609" s="13">
        <v>3.0148600000000001</v>
      </c>
      <c r="F1609" s="13">
        <v>2.8453300000000001</v>
      </c>
      <c r="G1609" s="13">
        <v>2.61985</v>
      </c>
      <c r="H1609" s="13">
        <v>2.67971</v>
      </c>
      <c r="I1609" s="13">
        <v>2.2600899999999999</v>
      </c>
      <c r="J1609" s="13">
        <v>2.2061899999999999</v>
      </c>
      <c r="K1609" s="13">
        <v>2.8700100000000002</v>
      </c>
      <c r="L1609" s="13">
        <v>3.1720100000000002</v>
      </c>
      <c r="M1609" s="13">
        <v>3.4724499999999998</v>
      </c>
      <c r="N1609" s="13">
        <v>3.51</v>
      </c>
      <c r="O1609" s="13">
        <v>3.8821500000000002</v>
      </c>
      <c r="P1609" s="13">
        <v>4.4691000000000001</v>
      </c>
    </row>
    <row r="1610" spans="1:16" x14ac:dyDescent="0.3">
      <c r="A1610" s="67" t="s">
        <v>2846</v>
      </c>
      <c r="B1610" s="67" t="s">
        <v>2847</v>
      </c>
      <c r="C1610" s="69">
        <v>446801</v>
      </c>
      <c r="D1610" s="13"/>
      <c r="E1610" s="13"/>
      <c r="F1610" s="13"/>
      <c r="G1610" s="13"/>
      <c r="H1610" s="13"/>
      <c r="I1610" s="13"/>
      <c r="J1610" s="13">
        <v>0.52236000000000005</v>
      </c>
      <c r="K1610" s="13"/>
      <c r="L1610" s="13"/>
      <c r="M1610" s="13">
        <v>0.71828000000000003</v>
      </c>
      <c r="N1610" s="13"/>
      <c r="O1610" s="13"/>
      <c r="P1610" s="13">
        <v>0.98448999999999998</v>
      </c>
    </row>
    <row r="1611" spans="1:16" x14ac:dyDescent="0.3">
      <c r="A1611" s="67" t="s">
        <v>3168</v>
      </c>
      <c r="B1611" s="67" t="s">
        <v>3169</v>
      </c>
      <c r="C1611" s="69">
        <v>444560</v>
      </c>
      <c r="D1611" s="13"/>
      <c r="E1611" s="13">
        <v>3.19685</v>
      </c>
      <c r="F1611" s="13">
        <v>3.24946</v>
      </c>
      <c r="G1611" s="13">
        <v>3.23624</v>
      </c>
      <c r="H1611" s="13">
        <v>3.3033299999999999</v>
      </c>
      <c r="I1611" s="13">
        <v>2.8954300000000002</v>
      </c>
      <c r="J1611" s="13">
        <v>2.7996599999999998</v>
      </c>
      <c r="K1611" s="13">
        <v>2.9754200000000002</v>
      </c>
      <c r="L1611" s="13">
        <v>3.0044599999999999</v>
      </c>
      <c r="M1611" s="13">
        <v>3.2489599999999998</v>
      </c>
      <c r="N1611" s="13">
        <v>3.3601700000000001</v>
      </c>
      <c r="O1611" s="13">
        <v>3.6504799999999999</v>
      </c>
      <c r="P1611" s="13">
        <v>4.2802699999999998</v>
      </c>
    </row>
    <row r="1612" spans="1:16" x14ac:dyDescent="0.3">
      <c r="A1612" s="67" t="s">
        <v>3007</v>
      </c>
      <c r="B1612" s="67" t="s">
        <v>3008</v>
      </c>
      <c r="C1612" s="69">
        <v>444301</v>
      </c>
      <c r="D1612" s="13"/>
      <c r="E1612" s="13"/>
      <c r="F1612" s="13"/>
      <c r="G1612" s="13">
        <v>0.13880000000000001</v>
      </c>
      <c r="H1612" s="13">
        <v>0.12265</v>
      </c>
      <c r="I1612" s="13">
        <v>0.11038000000000001</v>
      </c>
      <c r="J1612" s="13">
        <v>0.11021</v>
      </c>
      <c r="K1612" s="13">
        <v>0.10516</v>
      </c>
      <c r="L1612" s="13">
        <v>0.12175999999999999</v>
      </c>
      <c r="M1612" s="13">
        <v>0.13655999999999999</v>
      </c>
      <c r="N1612" s="13">
        <v>0.15354999999999999</v>
      </c>
      <c r="O1612" s="13">
        <v>0.20732</v>
      </c>
      <c r="P1612" s="13">
        <v>0.23397999999999999</v>
      </c>
    </row>
    <row r="1613" spans="1:16" x14ac:dyDescent="0.3">
      <c r="A1613" s="67" t="s">
        <v>3253</v>
      </c>
      <c r="B1613" s="67" t="s">
        <v>3254</v>
      </c>
      <c r="C1613" s="69">
        <v>437838</v>
      </c>
      <c r="D1613" s="13"/>
      <c r="E1613" s="13">
        <v>1.27776</v>
      </c>
      <c r="F1613" s="13">
        <v>1.1721699999999999</v>
      </c>
      <c r="G1613" s="13">
        <v>1.1440900000000001</v>
      </c>
      <c r="H1613" s="13">
        <v>1.14299</v>
      </c>
      <c r="I1613" s="13">
        <v>0.95674000000000003</v>
      </c>
      <c r="J1613" s="13">
        <v>0.92601999999999995</v>
      </c>
      <c r="K1613" s="13">
        <v>1.0523899999999999</v>
      </c>
      <c r="L1613" s="13">
        <v>1.0840799999999999</v>
      </c>
      <c r="M1613" s="13">
        <v>1.1966699999999999</v>
      </c>
      <c r="N1613" s="13">
        <v>1.2359599999999999</v>
      </c>
      <c r="O1613" s="13">
        <v>1.3570199999999999</v>
      </c>
      <c r="P1613" s="13">
        <v>1.5068900000000001</v>
      </c>
    </row>
    <row r="1614" spans="1:16" x14ac:dyDescent="0.3">
      <c r="A1614" s="67" t="s">
        <v>3273</v>
      </c>
      <c r="B1614" s="67" t="s">
        <v>3274</v>
      </c>
      <c r="C1614" s="69">
        <v>437305</v>
      </c>
      <c r="D1614" s="13"/>
      <c r="E1614" s="13"/>
      <c r="F1614" s="13"/>
      <c r="G1614" s="13">
        <v>0.27682000000000001</v>
      </c>
      <c r="H1614" s="13"/>
      <c r="I1614" s="13"/>
      <c r="J1614" s="13">
        <v>5.3800000000000001E-2</v>
      </c>
      <c r="K1614" s="13"/>
      <c r="L1614" s="13"/>
      <c r="M1614" s="13">
        <v>8.6470000000000005E-2</v>
      </c>
      <c r="N1614" s="13"/>
      <c r="O1614" s="13"/>
      <c r="P1614" s="13">
        <v>0.42015000000000002</v>
      </c>
    </row>
    <row r="1615" spans="1:16" x14ac:dyDescent="0.3">
      <c r="A1615" s="67" t="s">
        <v>5378</v>
      </c>
      <c r="B1615" s="67" t="s">
        <v>5379</v>
      </c>
      <c r="C1615" s="69">
        <v>436664</v>
      </c>
      <c r="D1615" s="13"/>
      <c r="E1615" s="13">
        <v>8.3729999999999999E-2</v>
      </c>
      <c r="F1615" s="13">
        <v>8.1689999999999999E-2</v>
      </c>
      <c r="G1615" s="13">
        <v>8.0680000000000002E-2</v>
      </c>
      <c r="H1615" s="13">
        <v>8.1420000000000006E-2</v>
      </c>
      <c r="I1615" s="13">
        <v>7.1239999999999998E-2</v>
      </c>
      <c r="J1615" s="13">
        <v>6.9330000000000003E-2</v>
      </c>
      <c r="K1615" s="13">
        <v>7.8960000000000002E-2</v>
      </c>
      <c r="L1615" s="13">
        <v>8.3799999999999999E-2</v>
      </c>
      <c r="M1615" s="13">
        <v>8.6199999999999999E-2</v>
      </c>
      <c r="N1615" s="13">
        <v>8.7730000000000002E-2</v>
      </c>
      <c r="O1615" s="13">
        <v>9.7890000000000005E-2</v>
      </c>
      <c r="P1615" s="13">
        <v>0.11371000000000001</v>
      </c>
    </row>
    <row r="1616" spans="1:16" x14ac:dyDescent="0.3">
      <c r="A1616" s="67" t="s">
        <v>3423</v>
      </c>
      <c r="B1616" s="67" t="s">
        <v>3424</v>
      </c>
      <c r="C1616" s="69">
        <v>436614</v>
      </c>
      <c r="D1616" s="13"/>
      <c r="E1616" s="13">
        <v>0.40095999999999998</v>
      </c>
      <c r="F1616" s="13">
        <v>0.38057999999999997</v>
      </c>
      <c r="G1616" s="13">
        <v>0.16908999999999999</v>
      </c>
      <c r="H1616" s="13">
        <v>0.16936000000000001</v>
      </c>
      <c r="I1616" s="13">
        <v>0.24493999999999999</v>
      </c>
      <c r="J1616" s="13">
        <v>0.24661</v>
      </c>
      <c r="K1616" s="13">
        <v>0.29289999999999999</v>
      </c>
      <c r="L1616" s="13">
        <v>0.24833</v>
      </c>
      <c r="M1616" s="13">
        <v>0.25178</v>
      </c>
      <c r="N1616" s="13">
        <v>0.27001999999999998</v>
      </c>
      <c r="O1616" s="13">
        <v>0.31441999999999998</v>
      </c>
      <c r="P1616" s="13">
        <v>0.37370999999999999</v>
      </c>
    </row>
    <row r="1617" spans="1:16" x14ac:dyDescent="0.3">
      <c r="A1617" s="67" t="s">
        <v>3080</v>
      </c>
      <c r="B1617" s="67" t="s">
        <v>3081</v>
      </c>
      <c r="C1617" s="69">
        <v>435719</v>
      </c>
      <c r="D1617" s="13"/>
      <c r="E1617" s="13"/>
      <c r="F1617" s="13">
        <v>2.4384999999999999</v>
      </c>
      <c r="G1617" s="13">
        <v>2.3046700000000002</v>
      </c>
      <c r="H1617" s="13">
        <v>2.3731900000000001</v>
      </c>
      <c r="I1617" s="13">
        <v>2.0022600000000002</v>
      </c>
      <c r="J1617" s="13">
        <v>1.91978</v>
      </c>
      <c r="K1617" s="13">
        <v>2.1345499999999999</v>
      </c>
      <c r="L1617" s="13">
        <v>2.2315499999999999</v>
      </c>
      <c r="M1617" s="13">
        <v>2.3492500000000001</v>
      </c>
      <c r="N1617" s="13">
        <v>2.3955700000000002</v>
      </c>
      <c r="O1617" s="13">
        <v>2.6007600000000002</v>
      </c>
      <c r="P1617" s="13">
        <v>3.6634000000000002</v>
      </c>
    </row>
    <row r="1618" spans="1:16" x14ac:dyDescent="0.3">
      <c r="A1618" s="67" t="s">
        <v>4893</v>
      </c>
      <c r="B1618" s="67" t="s">
        <v>4894</v>
      </c>
      <c r="C1618" s="69">
        <v>435397</v>
      </c>
      <c r="D1618" s="13"/>
      <c r="E1618" s="13"/>
      <c r="F1618" s="13"/>
      <c r="G1618" s="13">
        <v>2.963E-2</v>
      </c>
      <c r="H1618" s="13"/>
      <c r="I1618" s="13"/>
      <c r="J1618" s="13">
        <v>3.3369999999999997E-2</v>
      </c>
      <c r="K1618" s="13"/>
      <c r="L1618" s="13"/>
      <c r="M1618" s="13">
        <v>4.3130000000000002E-2</v>
      </c>
      <c r="N1618" s="13"/>
      <c r="O1618" s="13"/>
      <c r="P1618" s="13"/>
    </row>
    <row r="1619" spans="1:16" x14ac:dyDescent="0.3">
      <c r="A1619" s="67" t="s">
        <v>5380</v>
      </c>
      <c r="B1619" s="67" t="s">
        <v>5381</v>
      </c>
      <c r="C1619" s="69">
        <v>433203</v>
      </c>
      <c r="D1619" s="13"/>
      <c r="E1619" s="13"/>
      <c r="F1619" s="13"/>
      <c r="G1619" s="13">
        <v>0.11962</v>
      </c>
      <c r="H1619" s="13"/>
      <c r="I1619" s="13"/>
      <c r="J1619" s="13"/>
      <c r="K1619" s="13"/>
      <c r="L1619" s="13"/>
      <c r="M1619" s="13"/>
      <c r="N1619" s="13"/>
      <c r="O1619" s="13"/>
      <c r="P1619" s="13"/>
    </row>
    <row r="1620" spans="1:16" x14ac:dyDescent="0.3">
      <c r="A1620" s="67" t="s">
        <v>4915</v>
      </c>
      <c r="B1620" s="67" t="s">
        <v>4916</v>
      </c>
      <c r="C1620" s="69">
        <v>432828</v>
      </c>
      <c r="D1620" s="13"/>
      <c r="E1620" s="13"/>
      <c r="F1620" s="13">
        <v>6.1650000000000003E-2</v>
      </c>
      <c r="G1620" s="13">
        <v>5.9409999999999998E-2</v>
      </c>
      <c r="H1620" s="13">
        <v>5.9270000000000003E-2</v>
      </c>
      <c r="I1620" s="13">
        <v>4.8989999999999999E-2</v>
      </c>
      <c r="J1620" s="13">
        <v>4.7800000000000002E-2</v>
      </c>
      <c r="K1620" s="13">
        <v>5.3699999999999998E-2</v>
      </c>
      <c r="L1620" s="13"/>
      <c r="M1620" s="13"/>
      <c r="N1620" s="13"/>
      <c r="O1620" s="13"/>
      <c r="P1620" s="13"/>
    </row>
    <row r="1621" spans="1:16" x14ac:dyDescent="0.3">
      <c r="A1621" s="67" t="s">
        <v>2896</v>
      </c>
      <c r="B1621" s="67" t="s">
        <v>2897</v>
      </c>
      <c r="C1621" s="69">
        <v>431830</v>
      </c>
      <c r="D1621" s="13"/>
      <c r="E1621" s="13"/>
      <c r="F1621" s="13"/>
      <c r="G1621" s="13">
        <v>0.41127000000000002</v>
      </c>
      <c r="H1621" s="13"/>
      <c r="I1621" s="13"/>
      <c r="J1621" s="13">
        <v>0.39983000000000002</v>
      </c>
      <c r="K1621" s="13"/>
      <c r="L1621" s="13"/>
      <c r="M1621" s="13">
        <v>0.46816999999999998</v>
      </c>
      <c r="N1621" s="13"/>
      <c r="O1621" s="13"/>
      <c r="P1621" s="13">
        <v>0.57350999999999996</v>
      </c>
    </row>
    <row r="1622" spans="1:16" x14ac:dyDescent="0.3">
      <c r="A1622" s="67" t="s">
        <v>4945</v>
      </c>
      <c r="B1622" s="67" t="s">
        <v>4946</v>
      </c>
      <c r="C1622" s="69">
        <v>431696</v>
      </c>
      <c r="D1622" s="13"/>
      <c r="E1622" s="13"/>
      <c r="F1622" s="13"/>
      <c r="G1622" s="13">
        <v>0.18357999999999999</v>
      </c>
      <c r="H1622" s="13"/>
      <c r="I1622" s="13"/>
      <c r="J1622" s="13">
        <v>9.3549999999999994E-2</v>
      </c>
      <c r="K1622" s="13"/>
      <c r="L1622" s="13"/>
      <c r="M1622" s="13"/>
      <c r="N1622" s="13"/>
      <c r="O1622" s="13"/>
      <c r="P1622" s="13"/>
    </row>
    <row r="1623" spans="1:16" x14ac:dyDescent="0.3">
      <c r="A1623" s="67" t="s">
        <v>2995</v>
      </c>
      <c r="B1623" s="67" t="s">
        <v>2996</v>
      </c>
      <c r="C1623" s="69">
        <v>431360</v>
      </c>
      <c r="D1623" s="13"/>
      <c r="E1623" s="13"/>
      <c r="F1623" s="13"/>
      <c r="G1623" s="13"/>
      <c r="H1623" s="13"/>
      <c r="I1623" s="13"/>
      <c r="J1623" s="13">
        <v>1.9730000000000001E-2</v>
      </c>
      <c r="K1623" s="13"/>
      <c r="L1623" s="13"/>
      <c r="M1623" s="13"/>
      <c r="N1623" s="13"/>
      <c r="O1623" s="13"/>
      <c r="P1623" s="13">
        <v>3.9480000000000001E-2</v>
      </c>
    </row>
    <row r="1624" spans="1:16" x14ac:dyDescent="0.3">
      <c r="A1624" s="67" t="s">
        <v>3259</v>
      </c>
      <c r="B1624" s="67" t="s">
        <v>3260</v>
      </c>
      <c r="C1624" s="69">
        <v>430258</v>
      </c>
      <c r="D1624" s="13"/>
      <c r="E1624" s="13"/>
      <c r="F1624" s="13"/>
      <c r="G1624" s="13"/>
      <c r="H1624" s="13"/>
      <c r="I1624" s="13"/>
      <c r="J1624" s="13"/>
      <c r="K1624" s="13"/>
      <c r="L1624" s="13"/>
      <c r="M1624" s="13"/>
      <c r="N1624" s="13"/>
      <c r="O1624" s="13"/>
      <c r="P1624" s="13"/>
    </row>
    <row r="1625" spans="1:16" x14ac:dyDescent="0.3">
      <c r="A1625" s="67" t="s">
        <v>5382</v>
      </c>
      <c r="B1625" s="67" t="s">
        <v>5383</v>
      </c>
      <c r="C1625" s="69">
        <v>430169</v>
      </c>
      <c r="D1625" s="13"/>
      <c r="E1625" s="13"/>
      <c r="F1625" s="13"/>
      <c r="G1625" s="13">
        <v>2.8680000000000001E-2</v>
      </c>
      <c r="H1625" s="13"/>
      <c r="I1625" s="13"/>
      <c r="J1625" s="13"/>
      <c r="K1625" s="13"/>
      <c r="L1625" s="13"/>
      <c r="M1625" s="13"/>
      <c r="N1625" s="13"/>
      <c r="O1625" s="13"/>
      <c r="P1625" s="13">
        <v>0.12773999999999999</v>
      </c>
    </row>
    <row r="1626" spans="1:16" x14ac:dyDescent="0.3">
      <c r="A1626" s="67" t="s">
        <v>3261</v>
      </c>
      <c r="B1626" s="67" t="s">
        <v>3262</v>
      </c>
      <c r="C1626" s="69">
        <v>427860</v>
      </c>
      <c r="D1626" s="13"/>
      <c r="E1626" s="13"/>
      <c r="F1626" s="13"/>
      <c r="G1626" s="13"/>
      <c r="H1626" s="13"/>
      <c r="I1626" s="13"/>
      <c r="J1626" s="13"/>
      <c r="K1626" s="13"/>
      <c r="L1626" s="13"/>
      <c r="M1626" s="13"/>
      <c r="N1626" s="13"/>
      <c r="O1626" s="13"/>
      <c r="P1626" s="13"/>
    </row>
    <row r="1627" spans="1:16" x14ac:dyDescent="0.3">
      <c r="A1627" s="67" t="s">
        <v>2392</v>
      </c>
      <c r="B1627" s="67" t="s">
        <v>2393</v>
      </c>
      <c r="C1627" s="69">
        <v>427459</v>
      </c>
      <c r="D1627" s="13"/>
      <c r="E1627" s="13"/>
      <c r="F1627" s="13">
        <v>2.8453300000000001</v>
      </c>
      <c r="G1627" s="13"/>
      <c r="H1627" s="13"/>
      <c r="I1627" s="13"/>
      <c r="J1627" s="13"/>
      <c r="K1627" s="13"/>
      <c r="L1627" s="13"/>
      <c r="M1627" s="13"/>
      <c r="N1627" s="13"/>
      <c r="O1627" s="13"/>
      <c r="P1627" s="13"/>
    </row>
    <row r="1628" spans="1:16" x14ac:dyDescent="0.3">
      <c r="A1628" s="67" t="s">
        <v>3062</v>
      </c>
      <c r="B1628" s="67" t="s">
        <v>3063</v>
      </c>
      <c r="C1628" s="69">
        <v>426001</v>
      </c>
      <c r="D1628" s="13"/>
      <c r="E1628" s="13"/>
      <c r="F1628" s="13"/>
      <c r="G1628" s="13">
        <v>0.52666000000000002</v>
      </c>
      <c r="H1628" s="13">
        <v>0.53556000000000004</v>
      </c>
      <c r="I1628" s="13">
        <v>0.44969999999999999</v>
      </c>
      <c r="J1628" s="13">
        <v>0.42598000000000003</v>
      </c>
      <c r="K1628" s="13">
        <v>0.48868</v>
      </c>
      <c r="L1628" s="13">
        <v>0.51197000000000004</v>
      </c>
      <c r="M1628" s="13">
        <v>0.56920000000000004</v>
      </c>
      <c r="N1628" s="13">
        <v>0.59179999999999999</v>
      </c>
      <c r="O1628" s="13">
        <v>0.65893999999999997</v>
      </c>
      <c r="P1628" s="13">
        <v>0.72262000000000004</v>
      </c>
    </row>
    <row r="1629" spans="1:16" x14ac:dyDescent="0.3">
      <c r="A1629" s="67" t="s">
        <v>5588</v>
      </c>
      <c r="B1629" s="67" t="s">
        <v>5589</v>
      </c>
      <c r="C1629" s="69">
        <v>425497</v>
      </c>
      <c r="D1629" s="13"/>
      <c r="E1629" s="13">
        <v>0.13713</v>
      </c>
      <c r="F1629" s="13">
        <v>0.12554000000000001</v>
      </c>
      <c r="G1629" s="13">
        <v>0.12333</v>
      </c>
      <c r="H1629" s="13">
        <v>0.11619</v>
      </c>
      <c r="I1629" s="13">
        <v>9.5409999999999995E-2</v>
      </c>
      <c r="J1629" s="13">
        <v>9.3170000000000003E-2</v>
      </c>
      <c r="K1629" s="13">
        <v>0.10521999999999999</v>
      </c>
      <c r="L1629" s="13">
        <v>0.11161</v>
      </c>
      <c r="M1629" s="13">
        <v>0.12432</v>
      </c>
      <c r="N1629" s="13">
        <v>0.12839999999999999</v>
      </c>
      <c r="O1629" s="13">
        <v>0.14363000000000001</v>
      </c>
      <c r="P1629" s="13">
        <v>0.18195</v>
      </c>
    </row>
    <row r="1630" spans="1:16" x14ac:dyDescent="0.3">
      <c r="A1630" s="67" t="s">
        <v>3241</v>
      </c>
      <c r="B1630" s="67" t="s">
        <v>3242</v>
      </c>
      <c r="C1630" s="69">
        <v>425445</v>
      </c>
      <c r="D1630" s="13">
        <v>2.2558199999999999</v>
      </c>
      <c r="E1630" s="13">
        <v>2.4373800000000001</v>
      </c>
      <c r="F1630" s="13">
        <v>2.2559399999999998</v>
      </c>
      <c r="G1630" s="13">
        <v>2.2178599999999999</v>
      </c>
      <c r="H1630" s="13">
        <v>2.2524199999999999</v>
      </c>
      <c r="I1630" s="13">
        <v>1.99122</v>
      </c>
      <c r="J1630" s="13">
        <v>1.91614</v>
      </c>
      <c r="K1630" s="13"/>
      <c r="L1630" s="13">
        <v>2.1907199999999998</v>
      </c>
      <c r="M1630" s="13">
        <v>2.3714900000000001</v>
      </c>
      <c r="N1630" s="13">
        <v>2.4455800000000001</v>
      </c>
      <c r="O1630" s="13">
        <v>2.6504599999999998</v>
      </c>
      <c r="P1630" s="13">
        <v>2.9292400000000001</v>
      </c>
    </row>
    <row r="1631" spans="1:16" x14ac:dyDescent="0.3">
      <c r="A1631" s="67" t="s">
        <v>2454</v>
      </c>
      <c r="B1631" s="67" t="s">
        <v>2455</v>
      </c>
      <c r="C1631" s="69">
        <v>425141</v>
      </c>
      <c r="D1631" s="13"/>
      <c r="E1631" s="13"/>
      <c r="F1631" s="13"/>
      <c r="G1631" s="13">
        <v>0.34177000000000002</v>
      </c>
      <c r="H1631" s="13"/>
      <c r="I1631" s="13"/>
      <c r="J1631" s="13">
        <v>0.34243000000000001</v>
      </c>
      <c r="K1631" s="13"/>
      <c r="L1631" s="13"/>
      <c r="M1631" s="13">
        <v>0.40001999999999999</v>
      </c>
      <c r="N1631" s="13"/>
      <c r="O1631" s="13"/>
      <c r="P1631" s="13"/>
    </row>
    <row r="1632" spans="1:16" x14ac:dyDescent="0.3">
      <c r="A1632" s="67" t="s">
        <v>4906</v>
      </c>
      <c r="B1632" s="67" t="s">
        <v>2833</v>
      </c>
      <c r="C1632" s="69">
        <v>423998</v>
      </c>
      <c r="D1632" s="13"/>
      <c r="E1632" s="13"/>
      <c r="F1632" s="13"/>
      <c r="G1632" s="13">
        <v>4.9960300000000002</v>
      </c>
      <c r="H1632" s="13">
        <v>4.9244000000000003</v>
      </c>
      <c r="I1632" s="13">
        <v>4.6429299999999998</v>
      </c>
      <c r="J1632" s="13">
        <v>4.4512200000000002</v>
      </c>
      <c r="K1632" s="13">
        <v>4.3953800000000003</v>
      </c>
      <c r="L1632" s="13">
        <v>4.2584099999999996</v>
      </c>
      <c r="M1632" s="13">
        <v>4.31149</v>
      </c>
      <c r="N1632" s="13">
        <v>4.2588400000000002</v>
      </c>
      <c r="O1632" s="13">
        <v>4.6143299999999998</v>
      </c>
      <c r="P1632" s="13">
        <v>5.8864299999999998</v>
      </c>
    </row>
    <row r="1633" spans="1:16" x14ac:dyDescent="0.3">
      <c r="A1633" s="67" t="s">
        <v>3286</v>
      </c>
      <c r="B1633" s="67" t="s">
        <v>3287</v>
      </c>
      <c r="C1633" s="69">
        <v>421326</v>
      </c>
      <c r="D1633" s="13"/>
      <c r="E1633" s="13">
        <v>0.27822000000000002</v>
      </c>
      <c r="F1633" s="13">
        <v>0.26507999999999998</v>
      </c>
      <c r="G1633" s="13">
        <v>0.23049</v>
      </c>
      <c r="H1633" s="13">
        <v>0.21828</v>
      </c>
      <c r="I1633" s="13">
        <v>0.23343</v>
      </c>
      <c r="J1633" s="13">
        <v>0.24623</v>
      </c>
      <c r="K1633" s="13">
        <v>0.30292000000000002</v>
      </c>
      <c r="L1633" s="13">
        <v>0.33559</v>
      </c>
      <c r="M1633" s="13">
        <v>0.35289999999999999</v>
      </c>
      <c r="N1633" s="13">
        <v>0.33074999999999999</v>
      </c>
      <c r="O1633" s="13">
        <v>0.28639999999999999</v>
      </c>
      <c r="P1633" s="13">
        <v>0.36094999999999999</v>
      </c>
    </row>
    <row r="1634" spans="1:16" x14ac:dyDescent="0.3">
      <c r="A1634" s="67" t="s">
        <v>2834</v>
      </c>
      <c r="B1634" s="67" t="s">
        <v>2835</v>
      </c>
      <c r="C1634" s="69">
        <v>420846</v>
      </c>
      <c r="D1634" s="13"/>
      <c r="E1634" s="13">
        <v>0.18459</v>
      </c>
      <c r="F1634" s="13">
        <v>0.17154</v>
      </c>
      <c r="G1634" s="13">
        <v>0.16189000000000001</v>
      </c>
      <c r="H1634" s="13">
        <v>0.22489000000000001</v>
      </c>
      <c r="I1634" s="13">
        <v>0.19445999999999999</v>
      </c>
      <c r="J1634" s="13">
        <v>0.29792999999999997</v>
      </c>
      <c r="K1634" s="13">
        <v>0.32999000000000001</v>
      </c>
      <c r="L1634" s="13">
        <v>0.33927000000000002</v>
      </c>
      <c r="M1634" s="13">
        <v>0.36693999999999999</v>
      </c>
      <c r="N1634" s="13">
        <v>0.38135999999999998</v>
      </c>
      <c r="O1634" s="13">
        <v>0.42692000000000002</v>
      </c>
      <c r="P1634" s="13">
        <v>0.46461999999999998</v>
      </c>
    </row>
    <row r="1635" spans="1:16" x14ac:dyDescent="0.3">
      <c r="A1635" s="67" t="s">
        <v>5384</v>
      </c>
      <c r="B1635" s="67" t="s">
        <v>5385</v>
      </c>
      <c r="C1635" s="69">
        <v>419480</v>
      </c>
      <c r="D1635" s="13"/>
      <c r="E1635" s="13">
        <v>7.8289999999999998E-2</v>
      </c>
      <c r="F1635" s="13">
        <v>7.3550000000000004E-2</v>
      </c>
      <c r="G1635" s="13">
        <v>7.3169999999999999E-2</v>
      </c>
      <c r="H1635" s="13">
        <v>7.4099999999999999E-2</v>
      </c>
      <c r="I1635" s="13">
        <v>6.1690000000000002E-2</v>
      </c>
      <c r="J1635" s="13">
        <v>6.1330000000000003E-2</v>
      </c>
      <c r="K1635" s="13">
        <v>6.9209999999999994E-2</v>
      </c>
      <c r="L1635" s="13">
        <v>5.1389999999999998E-2</v>
      </c>
      <c r="M1635" s="13">
        <v>3.4189999999999998E-2</v>
      </c>
      <c r="N1635" s="13">
        <v>3.517E-2</v>
      </c>
      <c r="O1635" s="13">
        <v>3.9600000000000003E-2</v>
      </c>
      <c r="P1635" s="13">
        <v>4.7210000000000002E-2</v>
      </c>
    </row>
    <row r="1636" spans="1:16" x14ac:dyDescent="0.3">
      <c r="A1636" s="67" t="s">
        <v>5386</v>
      </c>
      <c r="B1636" s="67" t="s">
        <v>5387</v>
      </c>
      <c r="C1636" s="69">
        <v>418283</v>
      </c>
      <c r="D1636" s="13">
        <v>3.2551299999999999</v>
      </c>
      <c r="E1636" s="13">
        <v>3.4851000000000001</v>
      </c>
      <c r="F1636" s="13">
        <v>3.2326600000000001</v>
      </c>
      <c r="G1636" s="13">
        <v>2.7416999999999998</v>
      </c>
      <c r="H1636" s="13">
        <v>2.81636</v>
      </c>
      <c r="I1636" s="13">
        <v>1.2664899999999999</v>
      </c>
      <c r="J1636" s="13">
        <v>1.2497799999999999</v>
      </c>
      <c r="K1636" s="13">
        <v>1.3933899999999999</v>
      </c>
      <c r="L1636" s="13">
        <v>1.52206</v>
      </c>
      <c r="M1636" s="13">
        <v>1.64259</v>
      </c>
      <c r="N1636" s="13">
        <v>1.7041200000000001</v>
      </c>
      <c r="O1636" s="13">
        <v>2.0139300000000002</v>
      </c>
      <c r="P1636" s="13">
        <v>2.1047199999999999</v>
      </c>
    </row>
    <row r="1637" spans="1:16" x14ac:dyDescent="0.3">
      <c r="A1637" s="67" t="s">
        <v>3233</v>
      </c>
      <c r="B1637" s="67" t="s">
        <v>3234</v>
      </c>
      <c r="C1637" s="69">
        <v>417766</v>
      </c>
      <c r="D1637" s="13">
        <v>3.88619</v>
      </c>
      <c r="E1637" s="13">
        <v>4.2317900000000002</v>
      </c>
      <c r="F1637" s="13">
        <v>4.0363600000000002</v>
      </c>
      <c r="G1637" s="13">
        <v>3.92666</v>
      </c>
      <c r="H1637" s="13">
        <v>4.2566499999999996</v>
      </c>
      <c r="I1637" s="13">
        <v>3.4771200000000002</v>
      </c>
      <c r="J1637" s="13">
        <v>3.40178</v>
      </c>
      <c r="K1637" s="13">
        <v>3.74255</v>
      </c>
      <c r="L1637" s="13">
        <v>3.9993500000000002</v>
      </c>
      <c r="M1637" s="13">
        <v>4.2805999999999997</v>
      </c>
      <c r="N1637" s="13">
        <v>4.2865000000000002</v>
      </c>
      <c r="O1637" s="13">
        <v>4.6935700000000002</v>
      </c>
      <c r="P1637" s="13">
        <v>5.2650699999999997</v>
      </c>
    </row>
    <row r="1638" spans="1:16" x14ac:dyDescent="0.3">
      <c r="A1638" s="67" t="s">
        <v>2919</v>
      </c>
      <c r="B1638" s="67" t="s">
        <v>2920</v>
      </c>
      <c r="C1638" s="69">
        <v>416444</v>
      </c>
      <c r="D1638" s="13">
        <v>4.5645699999999998</v>
      </c>
      <c r="E1638" s="13"/>
      <c r="F1638" s="13">
        <v>4.6050399999999998</v>
      </c>
      <c r="G1638" s="13"/>
      <c r="H1638" s="13"/>
      <c r="I1638" s="13"/>
      <c r="J1638" s="13"/>
      <c r="K1638" s="13">
        <v>3.9509699999999999</v>
      </c>
      <c r="L1638" s="13"/>
      <c r="M1638" s="13"/>
      <c r="N1638" s="13"/>
      <c r="O1638" s="13"/>
      <c r="P1638" s="13"/>
    </row>
    <row r="1639" spans="1:16" x14ac:dyDescent="0.3">
      <c r="A1639" s="67" t="s">
        <v>5388</v>
      </c>
      <c r="B1639" s="67" t="s">
        <v>5389</v>
      </c>
      <c r="C1639" s="69">
        <v>414265</v>
      </c>
      <c r="D1639" s="13"/>
      <c r="E1639" s="13"/>
      <c r="F1639" s="13"/>
      <c r="G1639" s="13"/>
      <c r="H1639" s="13"/>
      <c r="I1639" s="13"/>
      <c r="J1639" s="13">
        <v>3.7039999999999997E-2</v>
      </c>
      <c r="K1639" s="13">
        <v>0.17515</v>
      </c>
      <c r="L1639" s="13">
        <v>0.18551000000000001</v>
      </c>
      <c r="M1639" s="13">
        <v>0.20802000000000001</v>
      </c>
      <c r="N1639" s="13">
        <v>0.21328</v>
      </c>
      <c r="O1639" s="13">
        <v>0.23809</v>
      </c>
      <c r="P1639" s="13">
        <v>0.27374999999999999</v>
      </c>
    </row>
    <row r="1640" spans="1:16" x14ac:dyDescent="0.3">
      <c r="A1640" s="67" t="s">
        <v>3146</v>
      </c>
      <c r="B1640" s="67" t="s">
        <v>3147</v>
      </c>
      <c r="C1640" s="69">
        <v>412582</v>
      </c>
      <c r="D1640" s="13">
        <v>0.58672000000000002</v>
      </c>
      <c r="E1640" s="13">
        <v>0.63695000000000002</v>
      </c>
      <c r="F1640" s="13">
        <v>0.58094999999999997</v>
      </c>
      <c r="G1640" s="13">
        <v>0.57006000000000001</v>
      </c>
      <c r="H1640" s="13">
        <v>0.59204000000000001</v>
      </c>
      <c r="I1640" s="13">
        <v>0.58623000000000003</v>
      </c>
      <c r="J1640" s="13">
        <v>0.64536000000000004</v>
      </c>
      <c r="K1640" s="13">
        <v>0.71823000000000004</v>
      </c>
      <c r="L1640" s="13">
        <v>0.75690000000000002</v>
      </c>
      <c r="M1640" s="13">
        <v>0.82582999999999995</v>
      </c>
      <c r="N1640" s="13">
        <v>0.83115000000000006</v>
      </c>
      <c r="O1640" s="13">
        <v>0.92854000000000003</v>
      </c>
      <c r="P1640" s="13">
        <v>1.04765</v>
      </c>
    </row>
    <row r="1641" spans="1:16" x14ac:dyDescent="0.3">
      <c r="A1641" s="67" t="s">
        <v>3393</v>
      </c>
      <c r="B1641" s="67" t="s">
        <v>3394</v>
      </c>
      <c r="C1641" s="69">
        <v>411775</v>
      </c>
      <c r="D1641" s="13">
        <v>1.1543699999999999</v>
      </c>
      <c r="E1641" s="13"/>
      <c r="F1641" s="13"/>
      <c r="G1641" s="13">
        <v>1.1162000000000001</v>
      </c>
      <c r="H1641" s="13"/>
      <c r="I1641" s="13"/>
      <c r="J1641" s="13">
        <v>0.89459</v>
      </c>
      <c r="K1641" s="13"/>
      <c r="L1641" s="13"/>
      <c r="M1641" s="13">
        <v>1.1636</v>
      </c>
      <c r="N1641" s="13"/>
      <c r="O1641" s="13"/>
      <c r="P1641" s="13">
        <v>1.2572300000000001</v>
      </c>
    </row>
    <row r="1642" spans="1:16" x14ac:dyDescent="0.3">
      <c r="A1642" s="67" t="s">
        <v>3275</v>
      </c>
      <c r="B1642" s="67" t="s">
        <v>3276</v>
      </c>
      <c r="C1642" s="69">
        <v>411187</v>
      </c>
      <c r="D1642" s="13"/>
      <c r="E1642" s="13"/>
      <c r="F1642" s="13"/>
      <c r="G1642" s="13"/>
      <c r="H1642" s="13"/>
      <c r="I1642" s="13"/>
      <c r="J1642" s="13"/>
      <c r="K1642" s="13"/>
      <c r="L1642" s="13"/>
      <c r="M1642" s="13"/>
      <c r="N1642" s="13"/>
      <c r="O1642" s="13"/>
      <c r="P1642" s="13"/>
    </row>
    <row r="1643" spans="1:16" x14ac:dyDescent="0.3">
      <c r="A1643" s="67" t="s">
        <v>4897</v>
      </c>
      <c r="B1643" s="67" t="s">
        <v>3277</v>
      </c>
      <c r="C1643" s="69">
        <v>411079</v>
      </c>
      <c r="D1643" s="13"/>
      <c r="E1643" s="13"/>
      <c r="F1643" s="13"/>
      <c r="G1643" s="13"/>
      <c r="H1643" s="13"/>
      <c r="I1643" s="13"/>
      <c r="J1643" s="13"/>
      <c r="K1643" s="13"/>
      <c r="L1643" s="13"/>
      <c r="M1643" s="13"/>
      <c r="N1643" s="13"/>
      <c r="O1643" s="13"/>
      <c r="P1643" s="13"/>
    </row>
    <row r="1644" spans="1:16" x14ac:dyDescent="0.3">
      <c r="A1644" s="67" t="s">
        <v>3280</v>
      </c>
      <c r="B1644" s="67" t="s">
        <v>3281</v>
      </c>
      <c r="C1644" s="69">
        <v>407762</v>
      </c>
      <c r="D1644" s="13"/>
      <c r="E1644" s="13"/>
      <c r="F1644" s="13"/>
      <c r="G1644" s="13"/>
      <c r="H1644" s="13"/>
      <c r="I1644" s="13"/>
      <c r="J1644" s="13"/>
      <c r="K1644" s="13"/>
      <c r="L1644" s="13"/>
      <c r="M1644" s="13"/>
      <c r="N1644" s="13"/>
      <c r="O1644" s="13"/>
      <c r="P1644" s="13"/>
    </row>
    <row r="1645" spans="1:16" x14ac:dyDescent="0.3">
      <c r="A1645" s="67" t="s">
        <v>3282</v>
      </c>
      <c r="B1645" s="67" t="s">
        <v>3283</v>
      </c>
      <c r="C1645" s="69">
        <v>406232</v>
      </c>
      <c r="D1645" s="13"/>
      <c r="E1645" s="13"/>
      <c r="F1645" s="13"/>
      <c r="G1645" s="13"/>
      <c r="H1645" s="13"/>
      <c r="I1645" s="13"/>
      <c r="J1645" s="13"/>
      <c r="K1645" s="13"/>
      <c r="L1645" s="13"/>
      <c r="M1645" s="13"/>
      <c r="N1645" s="13"/>
      <c r="O1645" s="13"/>
      <c r="P1645" s="13"/>
    </row>
    <row r="1646" spans="1:16" x14ac:dyDescent="0.3">
      <c r="A1646" s="67" t="s">
        <v>3130</v>
      </c>
      <c r="B1646" s="67" t="s">
        <v>3131</v>
      </c>
      <c r="C1646" s="69">
        <v>403810</v>
      </c>
      <c r="D1646" s="13"/>
      <c r="E1646" s="13"/>
      <c r="F1646" s="13"/>
      <c r="G1646" s="13">
        <v>0.23637</v>
      </c>
      <c r="H1646" s="13">
        <v>0.22101999999999999</v>
      </c>
      <c r="I1646" s="13">
        <v>0.18736</v>
      </c>
      <c r="J1646" s="13">
        <v>0.18842999999999999</v>
      </c>
      <c r="K1646" s="13">
        <v>0.17441000000000001</v>
      </c>
      <c r="L1646" s="13">
        <v>0.21307999999999999</v>
      </c>
      <c r="M1646" s="13">
        <v>0.23879</v>
      </c>
      <c r="N1646" s="13">
        <v>0.26280999999999999</v>
      </c>
      <c r="O1646" s="13">
        <v>0.34864000000000001</v>
      </c>
      <c r="P1646" s="13">
        <v>0.42070000000000002</v>
      </c>
    </row>
    <row r="1647" spans="1:16" x14ac:dyDescent="0.3">
      <c r="A1647" s="67" t="s">
        <v>4575</v>
      </c>
      <c r="B1647" s="67" t="s">
        <v>4576</v>
      </c>
      <c r="C1647" s="69">
        <v>403356</v>
      </c>
      <c r="D1647" s="13"/>
      <c r="E1647" s="13"/>
      <c r="F1647" s="13"/>
      <c r="G1647" s="13"/>
      <c r="H1647" s="13"/>
      <c r="I1647" s="13"/>
      <c r="J1647" s="13"/>
      <c r="K1647" s="13"/>
      <c r="L1647" s="13"/>
      <c r="M1647" s="13"/>
      <c r="N1647" s="13"/>
      <c r="O1647" s="13"/>
      <c r="P1647" s="13">
        <v>6.6239999999999993E-2</v>
      </c>
    </row>
    <row r="1648" spans="1:16" x14ac:dyDescent="0.3">
      <c r="A1648" s="67" t="s">
        <v>4938</v>
      </c>
      <c r="B1648" s="67" t="s">
        <v>4939</v>
      </c>
      <c r="C1648" s="69">
        <v>402020</v>
      </c>
      <c r="D1648" s="13"/>
      <c r="E1648" s="13"/>
      <c r="F1648" s="13"/>
      <c r="G1648" s="13">
        <v>2.23908</v>
      </c>
      <c r="H1648" s="13">
        <v>2.4704100000000002</v>
      </c>
      <c r="I1648" s="13">
        <v>2.1034099999999998</v>
      </c>
      <c r="J1648" s="13">
        <v>1.94946</v>
      </c>
      <c r="K1648" s="13">
        <v>2.2038600000000002</v>
      </c>
      <c r="L1648" s="13">
        <v>2.2089699999999999</v>
      </c>
      <c r="M1648" s="13">
        <v>2.4414400000000001</v>
      </c>
      <c r="N1648" s="13">
        <v>2.5790899999999999</v>
      </c>
      <c r="O1648" s="13"/>
      <c r="P1648" s="13"/>
    </row>
    <row r="1649" spans="1:16" x14ac:dyDescent="0.3">
      <c r="A1649" s="67" t="s">
        <v>3336</v>
      </c>
      <c r="B1649" s="67" t="s">
        <v>3337</v>
      </c>
      <c r="C1649" s="69">
        <v>401713</v>
      </c>
      <c r="D1649" s="13">
        <v>0.2989</v>
      </c>
      <c r="E1649" s="13">
        <v>0.32368999999999998</v>
      </c>
      <c r="F1649" s="13">
        <v>0.30206</v>
      </c>
      <c r="G1649" s="13">
        <v>0.29770999999999997</v>
      </c>
      <c r="H1649" s="13">
        <v>0.29471999999999998</v>
      </c>
      <c r="I1649" s="13">
        <v>0.23951</v>
      </c>
      <c r="J1649" s="13">
        <v>0.22336</v>
      </c>
      <c r="K1649" s="13">
        <v>0.25026999999999999</v>
      </c>
      <c r="L1649" s="13">
        <v>0.25468000000000002</v>
      </c>
      <c r="M1649" s="13">
        <v>0.29780000000000001</v>
      </c>
      <c r="N1649" s="13">
        <v>0.30507000000000001</v>
      </c>
      <c r="O1649" s="13">
        <v>0.35943999999999998</v>
      </c>
      <c r="P1649" s="13">
        <v>0.40733000000000003</v>
      </c>
    </row>
    <row r="1650" spans="1:16" x14ac:dyDescent="0.3">
      <c r="A1650" s="67" t="s">
        <v>3365</v>
      </c>
      <c r="B1650" s="67" t="s">
        <v>3366</v>
      </c>
      <c r="C1650" s="69">
        <v>400947</v>
      </c>
      <c r="D1650" s="13"/>
      <c r="E1650" s="13">
        <v>0.16070999999999999</v>
      </c>
      <c r="F1650" s="13">
        <v>0.14660999999999999</v>
      </c>
      <c r="G1650" s="13">
        <v>0.1431</v>
      </c>
      <c r="H1650" s="13">
        <v>0.13966999999999999</v>
      </c>
      <c r="I1650" s="13">
        <v>0.11008</v>
      </c>
      <c r="J1650" s="13">
        <v>0.10811999999999999</v>
      </c>
      <c r="K1650" s="13">
        <v>0.12157999999999999</v>
      </c>
      <c r="L1650" s="13">
        <v>0.12565999999999999</v>
      </c>
      <c r="M1650" s="13">
        <v>0.13627</v>
      </c>
      <c r="N1650" s="13">
        <v>0.13755999999999999</v>
      </c>
      <c r="O1650" s="13">
        <v>0.15101000000000001</v>
      </c>
      <c r="P1650" s="13">
        <v>0.17457</v>
      </c>
    </row>
    <row r="1651" spans="1:16" x14ac:dyDescent="0.3">
      <c r="A1651" s="67" t="s">
        <v>5390</v>
      </c>
      <c r="B1651" s="67" t="s">
        <v>5391</v>
      </c>
      <c r="C1651" s="69">
        <v>400672</v>
      </c>
      <c r="D1651" s="13"/>
      <c r="E1651" s="13"/>
      <c r="F1651" s="13"/>
      <c r="G1651" s="13"/>
      <c r="H1651" s="13"/>
      <c r="I1651" s="13"/>
      <c r="J1651" s="13"/>
      <c r="K1651" s="13"/>
      <c r="L1651" s="13"/>
      <c r="M1651" s="13"/>
      <c r="N1651" s="13"/>
      <c r="O1651" s="13"/>
      <c r="P1651" s="13"/>
    </row>
    <row r="1652" spans="1:16" x14ac:dyDescent="0.3">
      <c r="A1652" s="67" t="s">
        <v>2953</v>
      </c>
      <c r="B1652" s="67" t="s">
        <v>2954</v>
      </c>
      <c r="C1652" s="69">
        <v>397124</v>
      </c>
      <c r="D1652" s="13"/>
      <c r="E1652" s="13"/>
      <c r="F1652" s="13"/>
      <c r="G1652" s="13">
        <v>8.8569999999999996E-2</v>
      </c>
      <c r="H1652" s="13"/>
      <c r="I1652" s="13"/>
      <c r="J1652" s="13"/>
      <c r="K1652" s="13"/>
      <c r="L1652" s="13"/>
      <c r="M1652" s="13">
        <v>9.7140000000000004E-2</v>
      </c>
      <c r="N1652" s="13"/>
      <c r="O1652" s="13"/>
      <c r="P1652" s="13">
        <v>0.20319999999999999</v>
      </c>
    </row>
    <row r="1653" spans="1:16" x14ac:dyDescent="0.3">
      <c r="A1653" s="67" t="s">
        <v>5392</v>
      </c>
      <c r="B1653" s="67" t="s">
        <v>5393</v>
      </c>
      <c r="C1653" s="69">
        <v>396680</v>
      </c>
      <c r="D1653" s="13"/>
      <c r="E1653" s="13"/>
      <c r="F1653" s="13"/>
      <c r="G1653" s="13">
        <v>7.2440000000000004E-2</v>
      </c>
      <c r="H1653" s="13"/>
      <c r="I1653" s="13"/>
      <c r="J1653" s="13"/>
      <c r="K1653" s="13"/>
      <c r="L1653" s="13"/>
      <c r="M1653" s="13"/>
      <c r="N1653" s="13"/>
      <c r="O1653" s="13"/>
      <c r="P1653" s="13"/>
    </row>
    <row r="1654" spans="1:16" x14ac:dyDescent="0.3">
      <c r="A1654" s="67" t="s">
        <v>3431</v>
      </c>
      <c r="B1654" s="67" t="s">
        <v>3432</v>
      </c>
      <c r="C1654" s="69">
        <v>395060</v>
      </c>
      <c r="D1654" s="13"/>
      <c r="E1654" s="13"/>
      <c r="F1654" s="13"/>
      <c r="G1654" s="13">
        <v>1.038E-2</v>
      </c>
      <c r="H1654" s="13"/>
      <c r="I1654" s="13"/>
      <c r="J1654" s="13">
        <v>8.2900000000000005E-3</v>
      </c>
      <c r="K1654" s="13"/>
      <c r="L1654" s="13"/>
      <c r="M1654" s="13">
        <v>1.038E-2</v>
      </c>
      <c r="N1654" s="13"/>
      <c r="O1654" s="13"/>
      <c r="P1654" s="13">
        <v>1.073E-2</v>
      </c>
    </row>
    <row r="1655" spans="1:16" x14ac:dyDescent="0.3">
      <c r="A1655" s="67" t="s">
        <v>3229</v>
      </c>
      <c r="B1655" s="67" t="s">
        <v>3230</v>
      </c>
      <c r="C1655" s="69">
        <v>395045</v>
      </c>
      <c r="D1655" s="13"/>
      <c r="E1655" s="13"/>
      <c r="F1655" s="13"/>
      <c r="G1655" s="13"/>
      <c r="H1655" s="13"/>
      <c r="I1655" s="13"/>
      <c r="J1655" s="13">
        <v>0.05</v>
      </c>
      <c r="K1655" s="13"/>
      <c r="L1655" s="13"/>
      <c r="M1655" s="13"/>
      <c r="N1655" s="13"/>
      <c r="O1655" s="13"/>
      <c r="P1655" s="13">
        <v>0.08</v>
      </c>
    </row>
    <row r="1656" spans="1:16" x14ac:dyDescent="0.3">
      <c r="A1656" s="67" t="s">
        <v>3363</v>
      </c>
      <c r="B1656" s="67" t="s">
        <v>3364</v>
      </c>
      <c r="C1656" s="69">
        <v>394769</v>
      </c>
      <c r="D1656" s="13"/>
      <c r="E1656" s="13">
        <v>9.6900000000000007E-3</v>
      </c>
      <c r="F1656" s="13">
        <v>8.7299999999999999E-3</v>
      </c>
      <c r="G1656" s="13">
        <v>1.052E-2</v>
      </c>
      <c r="H1656" s="13">
        <v>1.004E-2</v>
      </c>
      <c r="I1656" s="13">
        <v>7.1900000000000002E-3</v>
      </c>
      <c r="J1656" s="13">
        <v>9.2399999999999999E-3</v>
      </c>
      <c r="K1656" s="13">
        <v>9.6600000000000002E-3</v>
      </c>
      <c r="L1656" s="13">
        <v>9.0799999999999995E-3</v>
      </c>
      <c r="M1656" s="13">
        <v>9.3799999999999994E-3</v>
      </c>
      <c r="N1656" s="13">
        <v>1.035E-2</v>
      </c>
      <c r="O1656" s="13">
        <v>0.11234</v>
      </c>
      <c r="P1656" s="13">
        <v>0.12461999999999999</v>
      </c>
    </row>
    <row r="1657" spans="1:16" x14ac:dyDescent="0.3">
      <c r="A1657" s="67" t="s">
        <v>3664</v>
      </c>
      <c r="B1657" s="67" t="s">
        <v>3665</v>
      </c>
      <c r="C1657" s="69">
        <v>392669</v>
      </c>
      <c r="D1657" s="13">
        <v>0.42146</v>
      </c>
      <c r="E1657" s="13">
        <v>0.46411999999999998</v>
      </c>
      <c r="F1657" s="13">
        <v>0.35965999999999998</v>
      </c>
      <c r="G1657" s="13">
        <v>0.39068999999999998</v>
      </c>
      <c r="H1657" s="13">
        <v>0.36698999999999998</v>
      </c>
      <c r="I1657" s="13">
        <v>0.12719</v>
      </c>
      <c r="J1657" s="13">
        <v>0.11633</v>
      </c>
      <c r="K1657" s="13">
        <v>0.12751000000000001</v>
      </c>
      <c r="L1657" s="13">
        <v>0.14283999999999999</v>
      </c>
      <c r="M1657" s="13">
        <v>0.15032000000000001</v>
      </c>
      <c r="N1657" s="13">
        <v>0.16624</v>
      </c>
      <c r="O1657" s="13">
        <v>0.15984000000000001</v>
      </c>
      <c r="P1657" s="13">
        <v>0.18742</v>
      </c>
    </row>
    <row r="1658" spans="1:16" x14ac:dyDescent="0.3">
      <c r="A1658" s="67" t="s">
        <v>3397</v>
      </c>
      <c r="B1658" s="67" t="s">
        <v>3398</v>
      </c>
      <c r="C1658" s="69">
        <v>392450</v>
      </c>
      <c r="D1658" s="13">
        <v>2.4909400000000002</v>
      </c>
      <c r="E1658" s="13">
        <v>2.5721099999999999</v>
      </c>
      <c r="F1658" s="13">
        <v>2.3988100000000001</v>
      </c>
      <c r="G1658" s="13">
        <v>2.0804200000000002</v>
      </c>
      <c r="H1658" s="13">
        <v>2.5095200000000002</v>
      </c>
      <c r="I1658" s="13">
        <v>2.4304299999999999</v>
      </c>
      <c r="J1658" s="13">
        <v>2.33657</v>
      </c>
      <c r="K1658" s="13">
        <v>2.6124399999999999</v>
      </c>
      <c r="L1658" s="13">
        <v>2.6177800000000002</v>
      </c>
      <c r="M1658" s="13">
        <v>2.8275899999999998</v>
      </c>
      <c r="N1658" s="13">
        <v>2.8787199999999999</v>
      </c>
      <c r="O1658" s="13">
        <v>3.3098299999999998</v>
      </c>
      <c r="P1658" s="13">
        <v>3.3760500000000002</v>
      </c>
    </row>
    <row r="1659" spans="1:16" x14ac:dyDescent="0.3">
      <c r="A1659" s="67" t="s">
        <v>3192</v>
      </c>
      <c r="B1659" s="67" t="s">
        <v>3193</v>
      </c>
      <c r="C1659" s="69">
        <v>391757</v>
      </c>
      <c r="D1659" s="13">
        <v>0.99265000000000003</v>
      </c>
      <c r="E1659" s="13">
        <v>1.0393699999999999</v>
      </c>
      <c r="F1659" s="13">
        <v>1.0050699999999999</v>
      </c>
      <c r="G1659" s="13">
        <v>0.99441999999999997</v>
      </c>
      <c r="H1659" s="13">
        <v>1.1931400000000001</v>
      </c>
      <c r="I1659" s="13">
        <v>1.3624099999999999</v>
      </c>
      <c r="J1659" s="13">
        <v>1.3953</v>
      </c>
      <c r="K1659" s="13">
        <v>1.5494600000000001</v>
      </c>
      <c r="L1659" s="13">
        <v>1.63653</v>
      </c>
      <c r="M1659" s="13">
        <v>1.4780199999999999</v>
      </c>
      <c r="N1659" s="13">
        <v>1.5989599999999999</v>
      </c>
      <c r="O1659" s="13">
        <v>1.7277199999999999</v>
      </c>
      <c r="P1659" s="13">
        <v>2.1953499999999999</v>
      </c>
    </row>
    <row r="1660" spans="1:16" x14ac:dyDescent="0.3">
      <c r="A1660" s="67" t="s">
        <v>3221</v>
      </c>
      <c r="B1660" s="67" t="s">
        <v>3222</v>
      </c>
      <c r="C1660" s="69">
        <v>391627</v>
      </c>
      <c r="D1660" s="13"/>
      <c r="E1660" s="13"/>
      <c r="F1660" s="13"/>
      <c r="G1660" s="13">
        <v>0.12127</v>
      </c>
      <c r="H1660" s="13"/>
      <c r="I1660" s="13"/>
      <c r="J1660" s="13">
        <v>9.9949999999999997E-2</v>
      </c>
      <c r="K1660" s="13"/>
      <c r="L1660" s="13"/>
      <c r="M1660" s="13">
        <v>0.13436000000000001</v>
      </c>
      <c r="N1660" s="13"/>
      <c r="O1660" s="13"/>
      <c r="P1660" s="13">
        <v>0.16924</v>
      </c>
    </row>
    <row r="1661" spans="1:16" x14ac:dyDescent="0.3">
      <c r="A1661" s="67" t="s">
        <v>2779</v>
      </c>
      <c r="B1661" s="67" t="s">
        <v>2780</v>
      </c>
      <c r="C1661" s="69">
        <v>391240</v>
      </c>
      <c r="D1661" s="13"/>
      <c r="E1661" s="13"/>
      <c r="F1661" s="13"/>
      <c r="G1661" s="13"/>
      <c r="H1661" s="13"/>
      <c r="I1661" s="13"/>
      <c r="J1661" s="13">
        <v>0.68796999999999997</v>
      </c>
      <c r="K1661" s="13"/>
      <c r="L1661" s="13"/>
      <c r="M1661" s="13">
        <v>0.85133000000000003</v>
      </c>
      <c r="N1661" s="13"/>
      <c r="O1661" s="13"/>
      <c r="P1661" s="13">
        <v>0.94062999999999997</v>
      </c>
    </row>
    <row r="1662" spans="1:16" x14ac:dyDescent="0.3">
      <c r="A1662" s="67" t="s">
        <v>5394</v>
      </c>
      <c r="B1662" s="67" t="s">
        <v>5395</v>
      </c>
      <c r="C1662" s="69">
        <v>390483</v>
      </c>
      <c r="D1662" s="13">
        <v>0.42774000000000001</v>
      </c>
      <c r="E1662" s="13"/>
      <c r="F1662" s="13"/>
      <c r="G1662" s="13">
        <v>0.45533000000000001</v>
      </c>
      <c r="H1662" s="13"/>
      <c r="I1662" s="13"/>
      <c r="J1662" s="13">
        <v>0.38316</v>
      </c>
      <c r="K1662" s="13"/>
      <c r="L1662" s="13"/>
      <c r="M1662" s="13">
        <v>0.50136000000000003</v>
      </c>
      <c r="N1662" s="13"/>
      <c r="O1662" s="13"/>
      <c r="P1662" s="13">
        <v>0.64924000000000004</v>
      </c>
    </row>
    <row r="1663" spans="1:16" x14ac:dyDescent="0.3">
      <c r="A1663" s="67" t="s">
        <v>3342</v>
      </c>
      <c r="B1663" s="67" t="s">
        <v>3343</v>
      </c>
      <c r="C1663" s="69">
        <v>388830</v>
      </c>
      <c r="D1663" s="13"/>
      <c r="E1663" s="13"/>
      <c r="F1663" s="13"/>
      <c r="G1663" s="13">
        <v>1.04975</v>
      </c>
      <c r="H1663" s="13">
        <v>1.0972200000000001</v>
      </c>
      <c r="I1663" s="13">
        <v>0.79218</v>
      </c>
      <c r="J1663" s="13">
        <v>0.85475000000000001</v>
      </c>
      <c r="K1663" s="13"/>
      <c r="L1663" s="13"/>
      <c r="M1663" s="13"/>
      <c r="N1663" s="13">
        <v>0.89466999999999997</v>
      </c>
      <c r="O1663" s="13">
        <v>1.02932</v>
      </c>
      <c r="P1663" s="13">
        <v>0.99548000000000003</v>
      </c>
    </row>
    <row r="1664" spans="1:16" x14ac:dyDescent="0.3">
      <c r="A1664" s="67" t="s">
        <v>5590</v>
      </c>
      <c r="B1664" s="67" t="s">
        <v>5591</v>
      </c>
      <c r="C1664" s="69">
        <v>385431</v>
      </c>
      <c r="D1664" s="13"/>
      <c r="E1664" s="13"/>
      <c r="F1664" s="13"/>
      <c r="G1664" s="13">
        <v>0.11360000000000001</v>
      </c>
      <c r="H1664" s="13"/>
      <c r="I1664" s="13"/>
      <c r="J1664" s="13">
        <v>8.8700000000000001E-2</v>
      </c>
      <c r="K1664" s="13"/>
      <c r="L1664" s="13"/>
      <c r="M1664" s="13">
        <v>0.11711000000000001</v>
      </c>
      <c r="N1664" s="13"/>
      <c r="O1664" s="13"/>
      <c r="P1664" s="13">
        <v>0.15618000000000001</v>
      </c>
    </row>
    <row r="1665" spans="1:16" x14ac:dyDescent="0.3">
      <c r="A1665" s="67" t="s">
        <v>5396</v>
      </c>
      <c r="B1665" s="67" t="s">
        <v>5397</v>
      </c>
      <c r="C1665" s="69">
        <v>385126</v>
      </c>
      <c r="D1665" s="13">
        <v>2.3050000000000001E-2</v>
      </c>
      <c r="E1665" s="13">
        <v>1.763E-2</v>
      </c>
      <c r="F1665" s="13">
        <v>1.558E-2</v>
      </c>
      <c r="G1665" s="13"/>
      <c r="H1665" s="13"/>
      <c r="I1665" s="13"/>
      <c r="J1665" s="13"/>
      <c r="K1665" s="13"/>
      <c r="L1665" s="13"/>
      <c r="M1665" s="13"/>
      <c r="N1665" s="13"/>
      <c r="O1665" s="13"/>
      <c r="P1665" s="13"/>
    </row>
    <row r="1666" spans="1:16" x14ac:dyDescent="0.3">
      <c r="A1666" s="67" t="s">
        <v>3696</v>
      </c>
      <c r="B1666" s="67" t="s">
        <v>3697</v>
      </c>
      <c r="C1666" s="69">
        <v>384611</v>
      </c>
      <c r="D1666" s="13"/>
      <c r="E1666" s="13"/>
      <c r="F1666" s="13"/>
      <c r="G1666" s="13"/>
      <c r="H1666" s="13"/>
      <c r="I1666" s="13">
        <v>2.1050800000000001</v>
      </c>
      <c r="J1666" s="13">
        <v>2.0583800000000001</v>
      </c>
      <c r="K1666" s="13">
        <v>2.3010799999999998</v>
      </c>
      <c r="L1666" s="13">
        <v>2.4513600000000002</v>
      </c>
      <c r="M1666" s="13">
        <v>2.62534</v>
      </c>
      <c r="N1666" s="13">
        <v>2.6268199999999999</v>
      </c>
      <c r="O1666" s="13">
        <v>2.6915100000000001</v>
      </c>
      <c r="P1666" s="13">
        <v>2.3912100000000001</v>
      </c>
    </row>
    <row r="1667" spans="1:16" x14ac:dyDescent="0.3">
      <c r="A1667" s="67" t="s">
        <v>3391</v>
      </c>
      <c r="B1667" s="67" t="s">
        <v>3392</v>
      </c>
      <c r="C1667" s="69">
        <v>384561</v>
      </c>
      <c r="D1667" s="13">
        <v>4.1450199999999997</v>
      </c>
      <c r="E1667" s="13">
        <v>4.64377</v>
      </c>
      <c r="F1667" s="13">
        <v>4.4592599999999996</v>
      </c>
      <c r="G1667" s="13">
        <v>4.4001000000000001</v>
      </c>
      <c r="H1667" s="13">
        <v>5.0600800000000001</v>
      </c>
      <c r="I1667" s="13">
        <v>4.50169</v>
      </c>
      <c r="J1667" s="13">
        <v>4.3870199999999997</v>
      </c>
      <c r="K1667" s="13">
        <v>4.0064599999999997</v>
      </c>
      <c r="L1667" s="13">
        <v>4.1207599999999998</v>
      </c>
      <c r="M1667" s="13">
        <v>4.3578099999999997</v>
      </c>
      <c r="N1667" s="13">
        <v>4.81806</v>
      </c>
      <c r="O1667" s="13">
        <v>5.1284799999999997</v>
      </c>
      <c r="P1667" s="13">
        <v>5.5548000000000002</v>
      </c>
    </row>
    <row r="1668" spans="1:16" x14ac:dyDescent="0.3">
      <c r="A1668" s="67" t="s">
        <v>5398</v>
      </c>
      <c r="B1668" s="67" t="s">
        <v>5399</v>
      </c>
      <c r="C1668" s="69">
        <v>381959</v>
      </c>
      <c r="D1668" s="13"/>
      <c r="E1668" s="13"/>
      <c r="F1668" s="13"/>
      <c r="G1668" s="13">
        <v>4.9770000000000002E-2</v>
      </c>
      <c r="H1668" s="13"/>
      <c r="I1668" s="13"/>
      <c r="J1668" s="13"/>
      <c r="K1668" s="13"/>
      <c r="L1668" s="13"/>
      <c r="M1668" s="13"/>
      <c r="N1668" s="13"/>
      <c r="O1668" s="13"/>
      <c r="P1668" s="13"/>
    </row>
    <row r="1669" spans="1:16" x14ac:dyDescent="0.3">
      <c r="A1669" s="67" t="s">
        <v>3322</v>
      </c>
      <c r="B1669" s="67" t="s">
        <v>3323</v>
      </c>
      <c r="C1669" s="69">
        <v>381539</v>
      </c>
      <c r="D1669" s="13"/>
      <c r="E1669" s="13"/>
      <c r="F1669" s="13"/>
      <c r="G1669" s="13"/>
      <c r="H1669" s="13"/>
      <c r="I1669" s="13"/>
      <c r="J1669" s="13"/>
      <c r="K1669" s="13"/>
      <c r="L1669" s="13"/>
      <c r="M1669" s="13"/>
      <c r="N1669" s="13"/>
      <c r="O1669" s="13"/>
      <c r="P1669" s="13"/>
    </row>
    <row r="1670" spans="1:16" x14ac:dyDescent="0.3">
      <c r="A1670" s="67" t="s">
        <v>3294</v>
      </c>
      <c r="B1670" s="67" t="s">
        <v>3295</v>
      </c>
      <c r="C1670" s="69">
        <v>379613</v>
      </c>
      <c r="D1670" s="13"/>
      <c r="E1670" s="13"/>
      <c r="F1670" s="13"/>
      <c r="G1670" s="13">
        <v>1.0983400000000001</v>
      </c>
      <c r="H1670" s="13">
        <v>1.11957</v>
      </c>
      <c r="I1670" s="13">
        <v>0.93528999999999995</v>
      </c>
      <c r="J1670" s="13">
        <v>0.81020000000000003</v>
      </c>
      <c r="K1670" s="13">
        <v>0.81069999999999998</v>
      </c>
      <c r="L1670" s="13">
        <v>0.83986000000000005</v>
      </c>
      <c r="M1670" s="13">
        <v>0.92735000000000001</v>
      </c>
      <c r="N1670" s="13">
        <v>0.95101000000000002</v>
      </c>
      <c r="O1670" s="13">
        <v>1.0364800000000001</v>
      </c>
      <c r="P1670" s="13">
        <v>1.0323</v>
      </c>
    </row>
    <row r="1671" spans="1:16" x14ac:dyDescent="0.3">
      <c r="A1671" s="67" t="s">
        <v>3320</v>
      </c>
      <c r="B1671" s="67" t="s">
        <v>3321</v>
      </c>
      <c r="C1671" s="69">
        <v>379390</v>
      </c>
      <c r="D1671" s="13">
        <v>6.676E-2</v>
      </c>
      <c r="E1671" s="13">
        <v>9.9290000000000003E-2</v>
      </c>
      <c r="F1671" s="13">
        <v>9.2230000000000006E-2</v>
      </c>
      <c r="G1671" s="13">
        <v>9.0450000000000003E-2</v>
      </c>
      <c r="H1671" s="13">
        <v>7.4679999999999996E-2</v>
      </c>
      <c r="I1671" s="13">
        <v>6.2300000000000001E-2</v>
      </c>
      <c r="J1671" s="13">
        <v>6.1620000000000001E-2</v>
      </c>
      <c r="K1671" s="13">
        <v>6.9559999999999997E-2</v>
      </c>
      <c r="L1671" s="13">
        <v>7.1709999999999996E-2</v>
      </c>
      <c r="M1671" s="13">
        <v>7.8649999999999998E-2</v>
      </c>
      <c r="N1671" s="13">
        <v>5.4519999999999999E-2</v>
      </c>
      <c r="O1671" s="13">
        <v>5.96E-2</v>
      </c>
      <c r="P1671" s="13">
        <v>6.6799999999999998E-2</v>
      </c>
    </row>
    <row r="1672" spans="1:16" x14ac:dyDescent="0.3">
      <c r="A1672" s="67" t="s">
        <v>3324</v>
      </c>
      <c r="B1672" s="67" t="s">
        <v>3325</v>
      </c>
      <c r="C1672" s="69">
        <v>379250</v>
      </c>
      <c r="D1672" s="13"/>
      <c r="E1672" s="13"/>
      <c r="F1672" s="13"/>
      <c r="G1672" s="13"/>
      <c r="H1672" s="13"/>
      <c r="I1672" s="13"/>
      <c r="J1672" s="13"/>
      <c r="K1672" s="13"/>
      <c r="L1672" s="13"/>
      <c r="M1672" s="13"/>
      <c r="N1672" s="13"/>
      <c r="O1672" s="13"/>
      <c r="P1672" s="13"/>
    </row>
    <row r="1673" spans="1:16" x14ac:dyDescent="0.3">
      <c r="A1673" s="67" t="s">
        <v>4909</v>
      </c>
      <c r="B1673" s="67" t="s">
        <v>4910</v>
      </c>
      <c r="C1673" s="69">
        <v>378627</v>
      </c>
      <c r="D1673" s="13"/>
      <c r="E1673" s="13">
        <v>0.31564999999999999</v>
      </c>
      <c r="F1673" s="13">
        <v>0.27982000000000001</v>
      </c>
      <c r="G1673" s="13">
        <v>0.26166</v>
      </c>
      <c r="H1673" s="13">
        <v>0.26388</v>
      </c>
      <c r="I1673" s="13">
        <v>3.4700000000000002E-2</v>
      </c>
      <c r="J1673" s="13">
        <v>2.6079999999999999E-2</v>
      </c>
      <c r="K1673" s="13">
        <v>2.776E-2</v>
      </c>
      <c r="L1673" s="13"/>
      <c r="M1673" s="13"/>
      <c r="N1673" s="13"/>
      <c r="O1673" s="13"/>
      <c r="P1673" s="13"/>
    </row>
    <row r="1674" spans="1:16" x14ac:dyDescent="0.3">
      <c r="A1674" s="67" t="s">
        <v>3326</v>
      </c>
      <c r="B1674" s="67" t="s">
        <v>3327</v>
      </c>
      <c r="C1674" s="69">
        <v>378320</v>
      </c>
      <c r="D1674" s="13"/>
      <c r="E1674" s="13"/>
      <c r="F1674" s="13"/>
      <c r="G1674" s="13"/>
      <c r="H1674" s="13"/>
      <c r="I1674" s="13"/>
      <c r="J1674" s="13"/>
      <c r="K1674" s="13"/>
      <c r="L1674" s="13"/>
      <c r="M1674" s="13"/>
      <c r="N1674" s="13"/>
      <c r="O1674" s="13"/>
      <c r="P1674" s="13"/>
    </row>
    <row r="1675" spans="1:16" x14ac:dyDescent="0.3">
      <c r="A1675" s="67" t="s">
        <v>3296</v>
      </c>
      <c r="B1675" s="67" t="s">
        <v>3297</v>
      </c>
      <c r="C1675" s="69">
        <v>376850</v>
      </c>
      <c r="D1675" s="13"/>
      <c r="E1675" s="13">
        <v>4.265E-2</v>
      </c>
      <c r="F1675" s="13">
        <v>3.9699999999999999E-2</v>
      </c>
      <c r="G1675" s="13">
        <v>3.8809999999999997E-2</v>
      </c>
      <c r="H1675" s="13">
        <v>3.9969999999999999E-2</v>
      </c>
      <c r="I1675" s="13">
        <v>3.1649999999999998E-2</v>
      </c>
      <c r="J1675" s="13">
        <v>3.1530000000000002E-2</v>
      </c>
      <c r="K1675" s="13">
        <v>3.4160000000000003E-2</v>
      </c>
      <c r="L1675" s="13">
        <v>3.6310000000000002E-2</v>
      </c>
      <c r="M1675" s="13">
        <v>4.0079999999999998E-2</v>
      </c>
      <c r="N1675" s="13">
        <v>4.0529999999999997E-2</v>
      </c>
      <c r="O1675" s="13">
        <v>4.5339999999999998E-2</v>
      </c>
      <c r="P1675" s="13">
        <v>5.1830000000000001E-2</v>
      </c>
    </row>
    <row r="1676" spans="1:16" x14ac:dyDescent="0.3">
      <c r="A1676" s="67" t="s">
        <v>3186</v>
      </c>
      <c r="B1676" s="67" t="s">
        <v>3187</v>
      </c>
      <c r="C1676" s="69">
        <v>376668</v>
      </c>
      <c r="D1676" s="13"/>
      <c r="E1676" s="13"/>
      <c r="F1676" s="13"/>
      <c r="G1676" s="13"/>
      <c r="H1676" s="13"/>
      <c r="I1676" s="13"/>
      <c r="J1676" s="13"/>
      <c r="K1676" s="13"/>
      <c r="L1676" s="13"/>
      <c r="M1676" s="13">
        <v>0.54157</v>
      </c>
      <c r="N1676" s="13"/>
      <c r="O1676" s="13"/>
      <c r="P1676" s="13">
        <v>0.72511000000000003</v>
      </c>
    </row>
    <row r="1677" spans="1:16" x14ac:dyDescent="0.3">
      <c r="A1677" s="67" t="s">
        <v>4620</v>
      </c>
      <c r="B1677" s="67" t="s">
        <v>4621</v>
      </c>
      <c r="C1677" s="69">
        <v>375120</v>
      </c>
      <c r="D1677" s="13"/>
      <c r="E1677" s="13"/>
      <c r="F1677" s="13"/>
      <c r="G1677" s="13">
        <v>2.1437200000000001</v>
      </c>
      <c r="H1677" s="13">
        <v>2.2482899999999999</v>
      </c>
      <c r="I1677" s="13"/>
      <c r="J1677" s="13">
        <v>1.63957</v>
      </c>
      <c r="K1677" s="13">
        <v>1.83033</v>
      </c>
      <c r="L1677" s="13">
        <v>1.9603900000000001</v>
      </c>
      <c r="M1677" s="13">
        <v>2.1760700000000002</v>
      </c>
      <c r="N1677" s="13">
        <v>2.18425</v>
      </c>
      <c r="O1677" s="13">
        <v>2.44774</v>
      </c>
      <c r="P1677" s="13">
        <v>2.63673</v>
      </c>
    </row>
    <row r="1678" spans="1:16" x14ac:dyDescent="0.3">
      <c r="A1678" s="67" t="s">
        <v>3524</v>
      </c>
      <c r="B1678" s="67" t="s">
        <v>3525</v>
      </c>
      <c r="C1678" s="69">
        <v>374751</v>
      </c>
      <c r="D1678" s="13"/>
      <c r="E1678" s="13">
        <v>0.12116</v>
      </c>
      <c r="F1678" s="13">
        <v>0.11221</v>
      </c>
      <c r="G1678" s="13">
        <v>0.11051</v>
      </c>
      <c r="H1678" s="13">
        <v>0.11126</v>
      </c>
      <c r="I1678" s="13">
        <v>9.1800000000000007E-2</v>
      </c>
      <c r="J1678" s="13">
        <v>9.0569999999999998E-2</v>
      </c>
      <c r="K1678" s="13">
        <v>0.10278</v>
      </c>
      <c r="L1678" s="13">
        <v>0.10883</v>
      </c>
      <c r="M1678" s="13">
        <v>0.12191</v>
      </c>
      <c r="N1678" s="13">
        <v>0.12628</v>
      </c>
      <c r="O1678" s="13">
        <v>0.14087</v>
      </c>
      <c r="P1678" s="13">
        <v>0.16441</v>
      </c>
    </row>
    <row r="1679" spans="1:16" x14ac:dyDescent="0.3">
      <c r="A1679" s="67" t="s">
        <v>3427</v>
      </c>
      <c r="B1679" s="67" t="s">
        <v>3428</v>
      </c>
      <c r="C1679" s="69">
        <v>374200</v>
      </c>
      <c r="D1679" s="13"/>
      <c r="E1679" s="13">
        <v>0.13622999999999999</v>
      </c>
      <c r="F1679" s="13"/>
      <c r="G1679" s="13">
        <v>0.11899</v>
      </c>
      <c r="H1679" s="13">
        <v>0.12304</v>
      </c>
      <c r="I1679" s="13">
        <v>0.10296</v>
      </c>
      <c r="J1679" s="13">
        <v>0.10199999999999999</v>
      </c>
      <c r="K1679" s="13">
        <v>0.11595999999999999</v>
      </c>
      <c r="L1679" s="13">
        <v>0.12375</v>
      </c>
      <c r="M1679" s="13">
        <v>0.14247000000000001</v>
      </c>
      <c r="N1679" s="13">
        <v>0.14638000000000001</v>
      </c>
      <c r="O1679" s="13">
        <v>0.15917000000000001</v>
      </c>
      <c r="P1679" s="13">
        <v>0.18264</v>
      </c>
    </row>
    <row r="1680" spans="1:16" x14ac:dyDescent="0.3">
      <c r="A1680" s="67" t="s">
        <v>3308</v>
      </c>
      <c r="B1680" s="67" t="s">
        <v>3309</v>
      </c>
      <c r="C1680" s="69">
        <v>372690</v>
      </c>
      <c r="D1680" s="13">
        <v>2.3359899999999998</v>
      </c>
      <c r="E1680" s="13">
        <v>2.5262799999999999</v>
      </c>
      <c r="F1680" s="13">
        <v>2.3197399999999999</v>
      </c>
      <c r="G1680" s="13">
        <v>2.2768099999999998</v>
      </c>
      <c r="H1680" s="13">
        <v>2.3370000000000002</v>
      </c>
      <c r="I1680" s="13">
        <v>2.05498</v>
      </c>
      <c r="J1680" s="13">
        <v>1.9795799999999999</v>
      </c>
      <c r="K1680" s="13"/>
      <c r="L1680" s="13">
        <v>2.25251</v>
      </c>
      <c r="M1680" s="13">
        <v>2.46326</v>
      </c>
      <c r="N1680" s="13">
        <v>2.5407199999999999</v>
      </c>
      <c r="O1680" s="13">
        <v>2.7574800000000002</v>
      </c>
      <c r="P1680" s="13">
        <v>3.0478499999999999</v>
      </c>
    </row>
    <row r="1681" spans="1:16" x14ac:dyDescent="0.3">
      <c r="A1681" s="67" t="s">
        <v>3789</v>
      </c>
      <c r="B1681" s="67" t="s">
        <v>3790</v>
      </c>
      <c r="C1681" s="69">
        <v>371769</v>
      </c>
      <c r="D1681" s="13">
        <v>0.12765000000000001</v>
      </c>
      <c r="E1681" s="13">
        <v>0.13736000000000001</v>
      </c>
      <c r="F1681" s="13">
        <v>0.11312</v>
      </c>
      <c r="G1681" s="13">
        <v>0.11776</v>
      </c>
      <c r="H1681" s="13">
        <v>0.11901</v>
      </c>
      <c r="I1681" s="13">
        <v>9.6110000000000001E-2</v>
      </c>
      <c r="J1681" s="13">
        <v>9.3850000000000003E-2</v>
      </c>
      <c r="K1681" s="13">
        <v>0.10262</v>
      </c>
      <c r="L1681" s="13">
        <v>0.10990999999999999</v>
      </c>
      <c r="M1681" s="13">
        <v>0.12545000000000001</v>
      </c>
      <c r="N1681" s="13">
        <v>0.13993</v>
      </c>
      <c r="O1681" s="13">
        <v>0.15235000000000001</v>
      </c>
      <c r="P1681" s="13">
        <v>0.1764</v>
      </c>
    </row>
    <row r="1682" spans="1:16" x14ac:dyDescent="0.3">
      <c r="A1682" s="67" t="s">
        <v>2589</v>
      </c>
      <c r="B1682" s="67" t="s">
        <v>2590</v>
      </c>
      <c r="C1682" s="69">
        <v>371377</v>
      </c>
      <c r="D1682" s="13"/>
      <c r="E1682" s="13"/>
      <c r="F1682" s="13"/>
      <c r="G1682" s="13">
        <v>0.26107999999999998</v>
      </c>
      <c r="H1682" s="13">
        <v>0.25206000000000001</v>
      </c>
      <c r="I1682" s="13">
        <v>0.21743000000000001</v>
      </c>
      <c r="J1682" s="13">
        <v>0.21218000000000001</v>
      </c>
      <c r="K1682" s="13">
        <v>0.29754999999999998</v>
      </c>
      <c r="L1682" s="13">
        <v>0.46966999999999998</v>
      </c>
      <c r="M1682" s="13">
        <v>0.51934999999999998</v>
      </c>
      <c r="N1682" s="13">
        <v>0.49397999999999997</v>
      </c>
      <c r="O1682" s="13">
        <v>0.73094999999999999</v>
      </c>
      <c r="P1682" s="13">
        <v>0.88222</v>
      </c>
    </row>
    <row r="1683" spans="1:16" x14ac:dyDescent="0.3">
      <c r="A1683" s="67" t="s">
        <v>3278</v>
      </c>
      <c r="B1683" s="67" t="s">
        <v>3279</v>
      </c>
      <c r="C1683" s="69">
        <v>370443</v>
      </c>
      <c r="D1683" s="13">
        <v>8.5830000000000004E-2</v>
      </c>
      <c r="E1683" s="13">
        <v>9.1689999999999994E-2</v>
      </c>
      <c r="F1683" s="13">
        <v>8.4029999999999994E-2</v>
      </c>
      <c r="G1683" s="13">
        <v>8.2089999999999996E-2</v>
      </c>
      <c r="H1683" s="13">
        <v>0.13457</v>
      </c>
      <c r="I1683" s="13">
        <v>0.10218000000000001</v>
      </c>
      <c r="J1683" s="13">
        <v>5.747E-2</v>
      </c>
      <c r="K1683" s="13">
        <v>8.5769999999999999E-2</v>
      </c>
      <c r="L1683" s="13">
        <v>8.1909999999999997E-2</v>
      </c>
      <c r="M1683" s="13">
        <v>9.0969999999999995E-2</v>
      </c>
      <c r="N1683" s="13">
        <v>0.11364</v>
      </c>
      <c r="O1683" s="13">
        <v>0.12615000000000001</v>
      </c>
      <c r="P1683" s="13">
        <v>0.14383000000000001</v>
      </c>
    </row>
    <row r="1684" spans="1:16" x14ac:dyDescent="0.3">
      <c r="A1684" s="67" t="s">
        <v>3477</v>
      </c>
      <c r="B1684" s="67" t="s">
        <v>3478</v>
      </c>
      <c r="C1684" s="69">
        <v>368647</v>
      </c>
      <c r="D1684" s="13">
        <v>2.8580100000000002</v>
      </c>
      <c r="E1684" s="13">
        <v>3.1835900000000001</v>
      </c>
      <c r="F1684" s="13">
        <v>8.6461799999999993</v>
      </c>
      <c r="G1684" s="13">
        <v>2.9135300000000002</v>
      </c>
      <c r="H1684" s="13">
        <v>2.64175</v>
      </c>
      <c r="I1684" s="13">
        <v>1.5647899999999999</v>
      </c>
      <c r="J1684" s="13">
        <v>1.5177499999999999</v>
      </c>
      <c r="K1684" s="13">
        <v>1.6932700000000001</v>
      </c>
      <c r="L1684" s="13">
        <v>1.7966800000000001</v>
      </c>
      <c r="M1684" s="13">
        <v>1.9663200000000001</v>
      </c>
      <c r="N1684" s="13">
        <v>2.0488900000000001</v>
      </c>
      <c r="O1684" s="13">
        <v>2.2143600000000001</v>
      </c>
      <c r="P1684" s="13">
        <v>2.4829400000000001</v>
      </c>
    </row>
    <row r="1685" spans="1:16" x14ac:dyDescent="0.3">
      <c r="A1685" s="67" t="s">
        <v>3332</v>
      </c>
      <c r="B1685" s="67" t="s">
        <v>3333</v>
      </c>
      <c r="C1685" s="69">
        <v>368636</v>
      </c>
      <c r="D1685" s="13"/>
      <c r="E1685" s="13"/>
      <c r="F1685" s="13"/>
      <c r="G1685" s="13"/>
      <c r="H1685" s="13"/>
      <c r="I1685" s="13"/>
      <c r="J1685" s="13"/>
      <c r="K1685" s="13"/>
      <c r="L1685" s="13"/>
      <c r="M1685" s="13"/>
      <c r="N1685" s="13"/>
      <c r="O1685" s="13"/>
      <c r="P1685" s="13"/>
    </row>
    <row r="1686" spans="1:16" x14ac:dyDescent="0.3">
      <c r="A1686" s="67" t="s">
        <v>3112</v>
      </c>
      <c r="B1686" s="67" t="s">
        <v>3113</v>
      </c>
      <c r="C1686" s="69">
        <v>367489</v>
      </c>
      <c r="D1686" s="13"/>
      <c r="E1686" s="13"/>
      <c r="F1686" s="13"/>
      <c r="G1686" s="13">
        <v>0.90064999999999995</v>
      </c>
      <c r="H1686" s="13"/>
      <c r="I1686" s="13"/>
      <c r="J1686" s="13">
        <v>0.81845000000000001</v>
      </c>
      <c r="K1686" s="13"/>
      <c r="L1686" s="13"/>
      <c r="M1686" s="13">
        <v>1.06162</v>
      </c>
      <c r="N1686" s="13"/>
      <c r="O1686" s="13"/>
      <c r="P1686" s="13">
        <v>1.7445900000000001</v>
      </c>
    </row>
    <row r="1687" spans="1:16" x14ac:dyDescent="0.3">
      <c r="A1687" s="67" t="s">
        <v>3569</v>
      </c>
      <c r="B1687" s="67" t="s">
        <v>3570</v>
      </c>
      <c r="C1687" s="69">
        <v>366505</v>
      </c>
      <c r="D1687" s="13"/>
      <c r="E1687" s="13">
        <v>0.27553</v>
      </c>
      <c r="F1687" s="13">
        <v>0.24823000000000001</v>
      </c>
      <c r="G1687" s="13">
        <v>0.23127</v>
      </c>
      <c r="H1687" s="13">
        <v>0.22559000000000001</v>
      </c>
      <c r="I1687" s="13">
        <v>0.18845000000000001</v>
      </c>
      <c r="J1687" s="13">
        <v>0.18098</v>
      </c>
      <c r="K1687" s="13">
        <v>0.22714000000000001</v>
      </c>
      <c r="L1687" s="13">
        <v>0.23432</v>
      </c>
      <c r="M1687" s="13">
        <v>0.25483</v>
      </c>
      <c r="N1687" s="13">
        <v>0.22095000000000001</v>
      </c>
      <c r="O1687" s="13">
        <v>0.19631999999999999</v>
      </c>
      <c r="P1687" s="13">
        <v>0.21401000000000001</v>
      </c>
    </row>
    <row r="1688" spans="1:16" x14ac:dyDescent="0.3">
      <c r="A1688" s="67" t="s">
        <v>5400</v>
      </c>
      <c r="B1688" s="67" t="s">
        <v>5401</v>
      </c>
      <c r="C1688" s="69">
        <v>365725</v>
      </c>
      <c r="D1688" s="13"/>
      <c r="E1688" s="13"/>
      <c r="F1688" s="13"/>
      <c r="G1688" s="13"/>
      <c r="H1688" s="13"/>
      <c r="I1688" s="13"/>
      <c r="J1688" s="13"/>
      <c r="K1688" s="13"/>
      <c r="L1688" s="13"/>
      <c r="M1688" s="13"/>
      <c r="N1688" s="13"/>
      <c r="O1688" s="13"/>
      <c r="P1688" s="13"/>
    </row>
    <row r="1689" spans="1:16" x14ac:dyDescent="0.3">
      <c r="A1689" s="67" t="s">
        <v>3302</v>
      </c>
      <c r="B1689" s="67" t="s">
        <v>3303</v>
      </c>
      <c r="C1689" s="69">
        <v>365241</v>
      </c>
      <c r="D1689" s="13"/>
      <c r="E1689" s="13"/>
      <c r="F1689" s="13">
        <v>0.18898999999999999</v>
      </c>
      <c r="G1689" s="13">
        <v>0.18601000000000001</v>
      </c>
      <c r="H1689" s="13">
        <v>0.18664</v>
      </c>
      <c r="I1689" s="13">
        <v>0.15554000000000001</v>
      </c>
      <c r="J1689" s="13">
        <v>0.15096999999999999</v>
      </c>
      <c r="K1689" s="13">
        <v>0.17455999999999999</v>
      </c>
      <c r="L1689" s="13">
        <v>0.18138000000000001</v>
      </c>
      <c r="M1689" s="13">
        <v>0.20258000000000001</v>
      </c>
      <c r="N1689" s="13">
        <v>0.21159</v>
      </c>
      <c r="O1689" s="13">
        <v>0.23455999999999999</v>
      </c>
      <c r="P1689" s="13">
        <v>0.2545</v>
      </c>
    </row>
    <row r="1690" spans="1:16" x14ac:dyDescent="0.3">
      <c r="A1690" s="67" t="s">
        <v>5402</v>
      </c>
      <c r="B1690" s="67" t="s">
        <v>5403</v>
      </c>
      <c r="C1690" s="69">
        <v>363204</v>
      </c>
      <c r="D1690" s="13">
        <v>4.5774499999999998</v>
      </c>
      <c r="E1690" s="13">
        <v>4.80511</v>
      </c>
      <c r="F1690" s="13">
        <v>2.62853</v>
      </c>
      <c r="G1690" s="13"/>
      <c r="H1690" s="13"/>
      <c r="I1690" s="13"/>
      <c r="J1690" s="13"/>
      <c r="K1690" s="13"/>
      <c r="L1690" s="13"/>
      <c r="M1690" s="13"/>
      <c r="N1690" s="13"/>
      <c r="O1690" s="13"/>
      <c r="P1690" s="13"/>
    </row>
    <row r="1691" spans="1:16" x14ac:dyDescent="0.3">
      <c r="A1691" s="67" t="s">
        <v>4902</v>
      </c>
      <c r="B1691" s="67" t="s">
        <v>4903</v>
      </c>
      <c r="C1691" s="69">
        <v>362770</v>
      </c>
      <c r="D1691" s="13"/>
      <c r="E1691" s="13"/>
      <c r="F1691" s="13"/>
      <c r="G1691" s="13"/>
      <c r="H1691" s="13">
        <v>8.591E-2</v>
      </c>
      <c r="I1691" s="13"/>
      <c r="J1691" s="13"/>
      <c r="K1691" s="13"/>
      <c r="L1691" s="13"/>
      <c r="M1691" s="13"/>
      <c r="N1691" s="13"/>
      <c r="O1691" s="13"/>
      <c r="P1691" s="13"/>
    </row>
    <row r="1692" spans="1:16" x14ac:dyDescent="0.3">
      <c r="A1692" s="67" t="s">
        <v>3314</v>
      </c>
      <c r="B1692" s="67" t="s">
        <v>3315</v>
      </c>
      <c r="C1692" s="69">
        <v>361156</v>
      </c>
      <c r="D1692" s="13"/>
      <c r="E1692" s="13">
        <v>0.51988999999999996</v>
      </c>
      <c r="F1692" s="13">
        <v>0.47564000000000001</v>
      </c>
      <c r="G1692" s="13">
        <v>0.46052999999999999</v>
      </c>
      <c r="H1692" s="13">
        <v>0.58109999999999995</v>
      </c>
      <c r="I1692" s="13">
        <v>0.44522</v>
      </c>
      <c r="J1692" s="13">
        <v>0.38185000000000002</v>
      </c>
      <c r="K1692" s="13">
        <v>0.43159999999999998</v>
      </c>
      <c r="L1692" s="13">
        <v>0.41021999999999997</v>
      </c>
      <c r="M1692" s="13">
        <v>0.41821999999999998</v>
      </c>
      <c r="N1692" s="13">
        <v>0.33539999999999998</v>
      </c>
      <c r="O1692" s="13">
        <v>0.42337000000000002</v>
      </c>
      <c r="P1692" s="13">
        <v>0.47062999999999999</v>
      </c>
    </row>
    <row r="1693" spans="1:16" x14ac:dyDescent="0.3">
      <c r="A1693" s="67" t="s">
        <v>3467</v>
      </c>
      <c r="B1693" s="67" t="s">
        <v>3468</v>
      </c>
      <c r="C1693" s="69">
        <v>360584</v>
      </c>
      <c r="D1693" s="13"/>
      <c r="E1693" s="13">
        <v>0.28360000000000002</v>
      </c>
      <c r="F1693" s="13">
        <v>0.24868999999999999</v>
      </c>
      <c r="G1693" s="13">
        <v>0.25559999999999999</v>
      </c>
      <c r="H1693" s="13">
        <v>0.24715000000000001</v>
      </c>
      <c r="I1693" s="13">
        <v>0.20560999999999999</v>
      </c>
      <c r="J1693" s="13">
        <v>0.19164999999999999</v>
      </c>
      <c r="K1693" s="13">
        <v>0.19631000000000001</v>
      </c>
      <c r="L1693" s="13">
        <v>0.17279</v>
      </c>
      <c r="M1693" s="13">
        <v>0.18776000000000001</v>
      </c>
      <c r="N1693" s="13">
        <v>0.22497</v>
      </c>
      <c r="O1693" s="13">
        <v>0.24203</v>
      </c>
      <c r="P1693" s="13">
        <v>0.22258</v>
      </c>
    </row>
    <row r="1694" spans="1:16" x14ac:dyDescent="0.3">
      <c r="A1694" s="67" t="s">
        <v>4926</v>
      </c>
      <c r="B1694" s="67" t="s">
        <v>4927</v>
      </c>
      <c r="C1694" s="69">
        <v>360550</v>
      </c>
      <c r="D1694" s="13"/>
      <c r="E1694" s="13"/>
      <c r="F1694" s="13"/>
      <c r="G1694" s="13">
        <v>6.2799999999999995E-2</v>
      </c>
      <c r="H1694" s="13"/>
      <c r="I1694" s="13"/>
      <c r="J1694" s="13">
        <v>5.1869999999999999E-2</v>
      </c>
      <c r="K1694" s="13"/>
      <c r="L1694" s="13"/>
      <c r="M1694" s="13"/>
      <c r="N1694" s="13"/>
      <c r="O1694" s="13"/>
      <c r="P1694" s="13"/>
    </row>
    <row r="1695" spans="1:16" x14ac:dyDescent="0.3">
      <c r="A1695" s="67" t="s">
        <v>3105</v>
      </c>
      <c r="B1695" s="67" t="s">
        <v>3106</v>
      </c>
      <c r="C1695" s="69">
        <v>360450</v>
      </c>
      <c r="D1695" s="13">
        <v>0.68428999999999995</v>
      </c>
      <c r="E1695" s="13">
        <v>0.73111000000000004</v>
      </c>
      <c r="F1695" s="13">
        <v>0.45678000000000002</v>
      </c>
      <c r="G1695" s="13">
        <v>0.44668000000000002</v>
      </c>
      <c r="H1695" s="13">
        <v>0.45172000000000001</v>
      </c>
      <c r="I1695" s="13">
        <v>0.36285000000000001</v>
      </c>
      <c r="J1695" s="13">
        <v>0.77425999999999995</v>
      </c>
      <c r="K1695" s="13">
        <v>0.87673000000000001</v>
      </c>
      <c r="L1695" s="13">
        <v>0.91705000000000003</v>
      </c>
      <c r="M1695" s="13">
        <v>1.2451399999999999</v>
      </c>
      <c r="N1695" s="13">
        <v>1.2475099999999999</v>
      </c>
      <c r="O1695" s="13">
        <v>1.38459</v>
      </c>
      <c r="P1695" s="13">
        <v>1.5886499999999999</v>
      </c>
    </row>
    <row r="1696" spans="1:16" x14ac:dyDescent="0.3">
      <c r="A1696" s="67" t="s">
        <v>4904</v>
      </c>
      <c r="B1696" s="67" t="s">
        <v>4905</v>
      </c>
      <c r="C1696" s="69">
        <v>360364</v>
      </c>
      <c r="D1696" s="13"/>
      <c r="E1696" s="13"/>
      <c r="F1696" s="13"/>
      <c r="G1696" s="13"/>
      <c r="H1696" s="13">
        <v>6.0220000000000003E-2</v>
      </c>
      <c r="I1696" s="13"/>
      <c r="J1696" s="13"/>
      <c r="K1696" s="13"/>
      <c r="L1696" s="13"/>
      <c r="M1696" s="13"/>
      <c r="N1696" s="13"/>
      <c r="O1696" s="13"/>
      <c r="P1696" s="13"/>
    </row>
    <row r="1697" spans="1:16" x14ac:dyDescent="0.3">
      <c r="A1697" s="67" t="s">
        <v>3793</v>
      </c>
      <c r="B1697" s="67" t="s">
        <v>3794</v>
      </c>
      <c r="C1697" s="69">
        <v>360009</v>
      </c>
      <c r="D1697" s="13"/>
      <c r="E1697" s="13"/>
      <c r="F1697" s="13"/>
      <c r="G1697" s="13">
        <v>8.8480000000000003E-2</v>
      </c>
      <c r="H1697" s="13">
        <v>8.7300000000000003E-2</v>
      </c>
      <c r="I1697" s="13">
        <v>6.2969999999999998E-2</v>
      </c>
      <c r="J1697" s="13">
        <v>3.5580000000000001E-2</v>
      </c>
      <c r="K1697" s="13">
        <v>2.3009999999999999E-2</v>
      </c>
      <c r="L1697" s="13">
        <v>2.3570000000000001E-2</v>
      </c>
      <c r="M1697" s="13">
        <v>3.0769999999999999E-2</v>
      </c>
      <c r="N1697" s="13">
        <v>3.2210000000000003E-2</v>
      </c>
      <c r="O1697" s="13"/>
      <c r="P1697" s="13">
        <v>2.725E-2</v>
      </c>
    </row>
    <row r="1698" spans="1:16" x14ac:dyDescent="0.3">
      <c r="A1698" s="67" t="s">
        <v>3247</v>
      </c>
      <c r="B1698" s="67" t="s">
        <v>3248</v>
      </c>
      <c r="C1698" s="69">
        <v>359023</v>
      </c>
      <c r="D1698" s="13">
        <v>4.8064099999999996</v>
      </c>
      <c r="E1698" s="13"/>
      <c r="F1698" s="13"/>
      <c r="G1698" s="13"/>
      <c r="H1698" s="13"/>
      <c r="I1698" s="13"/>
      <c r="J1698" s="13">
        <v>3.80653</v>
      </c>
      <c r="K1698" s="13"/>
      <c r="L1698" s="13"/>
      <c r="M1698" s="13">
        <v>4.8954800000000001</v>
      </c>
      <c r="N1698" s="13"/>
      <c r="O1698" s="13"/>
      <c r="P1698" s="13">
        <v>6.1247299999999996</v>
      </c>
    </row>
    <row r="1699" spans="1:16" x14ac:dyDescent="0.3">
      <c r="A1699" s="67" t="s">
        <v>4573</v>
      </c>
      <c r="B1699" s="67" t="s">
        <v>4574</v>
      </c>
      <c r="C1699" s="69">
        <v>357754</v>
      </c>
      <c r="D1699" s="13"/>
      <c r="E1699" s="13"/>
      <c r="F1699" s="13"/>
      <c r="G1699" s="13"/>
      <c r="H1699" s="13"/>
      <c r="I1699" s="13"/>
      <c r="J1699" s="13"/>
      <c r="K1699" s="13"/>
      <c r="L1699" s="13"/>
      <c r="M1699" s="13">
        <v>1.19902</v>
      </c>
      <c r="N1699" s="13"/>
      <c r="O1699" s="13"/>
      <c r="P1699" s="13"/>
    </row>
    <row r="1700" spans="1:16" x14ac:dyDescent="0.3">
      <c r="A1700" s="67" t="s">
        <v>3534</v>
      </c>
      <c r="B1700" s="67" t="s">
        <v>3535</v>
      </c>
      <c r="C1700" s="69">
        <v>355441</v>
      </c>
      <c r="D1700" s="13">
        <v>0.65215000000000001</v>
      </c>
      <c r="E1700" s="13">
        <v>0.70637000000000005</v>
      </c>
      <c r="F1700" s="13">
        <v>0.64954999999999996</v>
      </c>
      <c r="G1700" s="13">
        <v>0.63199000000000005</v>
      </c>
      <c r="H1700" s="13">
        <v>0.65134999999999998</v>
      </c>
      <c r="I1700" s="13">
        <v>0.57291000000000003</v>
      </c>
      <c r="J1700" s="13">
        <v>0.56274000000000002</v>
      </c>
      <c r="K1700" s="13"/>
      <c r="L1700" s="13">
        <v>0.61199000000000003</v>
      </c>
      <c r="M1700" s="13">
        <v>0.68759999999999999</v>
      </c>
      <c r="N1700" s="13">
        <v>0.70621</v>
      </c>
      <c r="O1700" s="13">
        <v>0.77237</v>
      </c>
      <c r="P1700" s="13">
        <v>0.87441999999999998</v>
      </c>
    </row>
    <row r="1701" spans="1:16" x14ac:dyDescent="0.3">
      <c r="A1701" s="67" t="s">
        <v>2959</v>
      </c>
      <c r="B1701" s="67" t="s">
        <v>2960</v>
      </c>
      <c r="C1701" s="69">
        <v>354725</v>
      </c>
      <c r="D1701" s="13"/>
      <c r="E1701" s="13"/>
      <c r="F1701" s="13"/>
      <c r="G1701" s="13">
        <v>0.14865999999999999</v>
      </c>
      <c r="H1701" s="13">
        <v>0.13177</v>
      </c>
      <c r="I1701" s="13">
        <v>0.1186</v>
      </c>
      <c r="J1701" s="13">
        <v>0.11794</v>
      </c>
      <c r="K1701" s="13">
        <v>0.11314</v>
      </c>
      <c r="L1701" s="13">
        <v>0.14155000000000001</v>
      </c>
      <c r="M1701" s="13">
        <v>0.15878</v>
      </c>
      <c r="N1701" s="13">
        <v>0.19259000000000001</v>
      </c>
      <c r="O1701" s="13">
        <v>0.28056999999999999</v>
      </c>
      <c r="P1701" s="13">
        <v>0.30974000000000002</v>
      </c>
    </row>
    <row r="1702" spans="1:16" x14ac:dyDescent="0.3">
      <c r="A1702" s="67" t="s">
        <v>3403</v>
      </c>
      <c r="B1702" s="67" t="s">
        <v>3404</v>
      </c>
      <c r="C1702" s="69">
        <v>353701</v>
      </c>
      <c r="D1702" s="13"/>
      <c r="E1702" s="13">
        <v>0.13829</v>
      </c>
      <c r="F1702" s="13">
        <v>0.12766</v>
      </c>
      <c r="G1702" s="13">
        <v>0.12404999999999999</v>
      </c>
      <c r="H1702" s="13">
        <v>0.13164999999999999</v>
      </c>
      <c r="I1702" s="13">
        <v>0.10894</v>
      </c>
      <c r="J1702" s="13">
        <v>0.10537000000000001</v>
      </c>
      <c r="K1702" s="13">
        <v>0.11967999999999999</v>
      </c>
      <c r="L1702" s="13">
        <v>0.12792000000000001</v>
      </c>
      <c r="M1702" s="13">
        <v>0.12870999999999999</v>
      </c>
      <c r="N1702" s="13">
        <v>0.13325000000000001</v>
      </c>
      <c r="O1702" s="13">
        <v>0.14779</v>
      </c>
      <c r="P1702" s="13">
        <v>0.17100000000000001</v>
      </c>
    </row>
    <row r="1703" spans="1:16" x14ac:dyDescent="0.3">
      <c r="A1703" s="67" t="s">
        <v>3395</v>
      </c>
      <c r="B1703" s="67" t="s">
        <v>3396</v>
      </c>
      <c r="C1703" s="69">
        <v>350313</v>
      </c>
      <c r="D1703" s="13">
        <v>1.1764399999999999</v>
      </c>
      <c r="E1703" s="13"/>
      <c r="F1703" s="13"/>
      <c r="G1703" s="13">
        <v>1.1071599999999999</v>
      </c>
      <c r="H1703" s="13"/>
      <c r="I1703" s="13"/>
      <c r="J1703" s="13">
        <v>0.90993999999999997</v>
      </c>
      <c r="K1703" s="13"/>
      <c r="L1703" s="13"/>
      <c r="M1703" s="13">
        <v>1.23003</v>
      </c>
      <c r="N1703" s="13"/>
      <c r="O1703" s="13"/>
      <c r="P1703" s="13">
        <v>1.6248199999999999</v>
      </c>
    </row>
    <row r="1704" spans="1:16" x14ac:dyDescent="0.3">
      <c r="A1704" s="67" t="s">
        <v>3775</v>
      </c>
      <c r="B1704" s="67" t="s">
        <v>3776</v>
      </c>
      <c r="C1704" s="69">
        <v>349014</v>
      </c>
      <c r="D1704" s="13"/>
      <c r="E1704" s="13">
        <v>0.22889000000000001</v>
      </c>
      <c r="F1704" s="13">
        <v>0.2107</v>
      </c>
      <c r="G1704" s="13">
        <v>0.11888</v>
      </c>
      <c r="H1704" s="13">
        <v>0.16139999999999999</v>
      </c>
      <c r="I1704" s="13">
        <v>8.9590000000000003E-2</v>
      </c>
      <c r="J1704" s="13">
        <v>8.7650000000000006E-2</v>
      </c>
      <c r="K1704" s="13">
        <v>9.8140000000000005E-2</v>
      </c>
      <c r="L1704" s="13">
        <v>0.10421999999999999</v>
      </c>
      <c r="M1704" s="13">
        <v>0.11673</v>
      </c>
      <c r="N1704" s="13">
        <v>0.12153</v>
      </c>
      <c r="O1704" s="13">
        <v>0.13974</v>
      </c>
      <c r="P1704" s="13">
        <v>0.15508</v>
      </c>
    </row>
    <row r="1705" spans="1:16" x14ac:dyDescent="0.3">
      <c r="A1705" s="67" t="s">
        <v>3355</v>
      </c>
      <c r="B1705" s="67" t="s">
        <v>3356</v>
      </c>
      <c r="C1705" s="69">
        <v>348887</v>
      </c>
      <c r="D1705" s="13"/>
      <c r="E1705" s="13"/>
      <c r="F1705" s="13"/>
      <c r="G1705" s="13"/>
      <c r="H1705" s="13"/>
      <c r="I1705" s="13"/>
      <c r="J1705" s="13"/>
      <c r="K1705" s="13"/>
      <c r="L1705" s="13"/>
      <c r="M1705" s="13"/>
      <c r="N1705" s="13"/>
      <c r="O1705" s="13"/>
      <c r="P1705" s="13"/>
    </row>
    <row r="1706" spans="1:16" x14ac:dyDescent="0.3">
      <c r="A1706" s="67" t="s">
        <v>3652</v>
      </c>
      <c r="B1706" s="67" t="s">
        <v>3653</v>
      </c>
      <c r="C1706" s="69">
        <v>348538</v>
      </c>
      <c r="D1706" s="13">
        <v>0.96072000000000002</v>
      </c>
      <c r="E1706" s="13">
        <v>1.2287699999999999</v>
      </c>
      <c r="F1706" s="13">
        <v>1.43167</v>
      </c>
      <c r="G1706" s="13">
        <v>1.39839</v>
      </c>
      <c r="H1706" s="13">
        <v>1.44401</v>
      </c>
      <c r="I1706" s="13">
        <v>1.1206100000000001</v>
      </c>
      <c r="J1706" s="13">
        <v>0.53383999999999998</v>
      </c>
      <c r="K1706" s="13">
        <v>0.43872</v>
      </c>
      <c r="L1706" s="13">
        <v>0.45328000000000002</v>
      </c>
      <c r="M1706" s="13">
        <v>0.51363999999999999</v>
      </c>
      <c r="N1706" s="13">
        <v>0.48609999999999998</v>
      </c>
      <c r="O1706" s="13">
        <v>0.53495999999999999</v>
      </c>
      <c r="P1706" s="13">
        <v>0.47282999999999997</v>
      </c>
    </row>
    <row r="1707" spans="1:16" x14ac:dyDescent="0.3">
      <c r="A1707" s="67" t="s">
        <v>3114</v>
      </c>
      <c r="B1707" s="67" t="s">
        <v>3115</v>
      </c>
      <c r="C1707" s="69">
        <v>348179</v>
      </c>
      <c r="D1707" s="13"/>
      <c r="E1707" s="13"/>
      <c r="F1707" s="13"/>
      <c r="G1707" s="13">
        <v>0.78966999999999998</v>
      </c>
      <c r="H1707" s="13"/>
      <c r="I1707" s="13">
        <v>0.74655000000000005</v>
      </c>
      <c r="J1707" s="13">
        <v>0.72802</v>
      </c>
      <c r="K1707" s="13">
        <v>0.81945000000000001</v>
      </c>
      <c r="L1707" s="13">
        <v>0.85168999999999995</v>
      </c>
      <c r="M1707" s="13"/>
      <c r="N1707" s="13"/>
      <c r="O1707" s="13"/>
      <c r="P1707" s="13"/>
    </row>
    <row r="1708" spans="1:16" x14ac:dyDescent="0.3">
      <c r="A1708" s="67" t="s">
        <v>4908</v>
      </c>
      <c r="B1708" s="67" t="s">
        <v>4577</v>
      </c>
      <c r="C1708" s="69">
        <v>346594</v>
      </c>
      <c r="D1708" s="13"/>
      <c r="E1708" s="13"/>
      <c r="F1708" s="13"/>
      <c r="G1708" s="13"/>
      <c r="H1708" s="13"/>
      <c r="I1708" s="13">
        <v>0.14532999999999999</v>
      </c>
      <c r="J1708" s="13">
        <v>0.14026</v>
      </c>
      <c r="K1708" s="13">
        <v>0.15723999999999999</v>
      </c>
      <c r="L1708" s="13">
        <v>0.17612</v>
      </c>
      <c r="M1708" s="13">
        <v>0.19341</v>
      </c>
      <c r="N1708" s="13">
        <v>0.19128999999999999</v>
      </c>
      <c r="O1708" s="13">
        <v>0.20680999999999999</v>
      </c>
      <c r="P1708" s="13">
        <v>0.23383000000000001</v>
      </c>
    </row>
    <row r="1709" spans="1:16" x14ac:dyDescent="0.3">
      <c r="A1709" s="67" t="s">
        <v>3357</v>
      </c>
      <c r="B1709" s="67" t="s">
        <v>3358</v>
      </c>
      <c r="C1709" s="69">
        <v>342605</v>
      </c>
      <c r="D1709" s="13"/>
      <c r="E1709" s="13"/>
      <c r="F1709" s="13"/>
      <c r="G1709" s="13"/>
      <c r="H1709" s="13"/>
      <c r="I1709" s="13"/>
      <c r="J1709" s="13"/>
      <c r="K1709" s="13"/>
      <c r="L1709" s="13"/>
      <c r="M1709" s="13"/>
      <c r="N1709" s="13"/>
      <c r="O1709" s="13"/>
      <c r="P1709" s="13"/>
    </row>
    <row r="1710" spans="1:16" x14ac:dyDescent="0.3">
      <c r="A1710" s="67" t="s">
        <v>3415</v>
      </c>
      <c r="B1710" s="67" t="s">
        <v>3416</v>
      </c>
      <c r="C1710" s="69">
        <v>342471</v>
      </c>
      <c r="D1710" s="13"/>
      <c r="E1710" s="13">
        <v>0.96447000000000005</v>
      </c>
      <c r="F1710" s="13">
        <v>0.88097999999999999</v>
      </c>
      <c r="G1710" s="13">
        <v>0.86965000000000003</v>
      </c>
      <c r="H1710" s="13">
        <v>0.88851000000000002</v>
      </c>
      <c r="I1710" s="13">
        <v>0.71289000000000002</v>
      </c>
      <c r="J1710" s="13">
        <v>0.69377</v>
      </c>
      <c r="K1710" s="13">
        <v>0.80940999999999996</v>
      </c>
      <c r="L1710" s="13">
        <v>0.84892000000000001</v>
      </c>
      <c r="M1710" s="13">
        <v>0.93264999999999998</v>
      </c>
      <c r="N1710" s="13">
        <v>0.95482999999999996</v>
      </c>
      <c r="O1710" s="13">
        <v>1.0933999999999999</v>
      </c>
      <c r="P1710" s="13">
        <v>1.2019899999999999</v>
      </c>
    </row>
    <row r="1711" spans="1:16" x14ac:dyDescent="0.3">
      <c r="A1711" s="67" t="s">
        <v>5404</v>
      </c>
      <c r="B1711" s="67" t="s">
        <v>5405</v>
      </c>
      <c r="C1711" s="69">
        <v>340227</v>
      </c>
      <c r="D1711" s="13"/>
      <c r="E1711" s="13"/>
      <c r="F1711" s="13"/>
      <c r="G1711" s="13">
        <v>5.0499999999999998E-3</v>
      </c>
      <c r="H1711" s="13">
        <v>5.2900000000000004E-3</v>
      </c>
      <c r="I1711" s="13"/>
      <c r="J1711" s="13"/>
      <c r="K1711" s="13"/>
      <c r="L1711" s="13"/>
      <c r="M1711" s="13"/>
      <c r="N1711" s="13"/>
      <c r="O1711" s="13"/>
      <c r="P1711" s="13"/>
    </row>
    <row r="1712" spans="1:16" x14ac:dyDescent="0.3">
      <c r="A1712" s="67" t="s">
        <v>3516</v>
      </c>
      <c r="B1712" s="67" t="s">
        <v>3517</v>
      </c>
      <c r="C1712" s="69">
        <v>339853</v>
      </c>
      <c r="D1712" s="13"/>
      <c r="E1712" s="13"/>
      <c r="F1712" s="13"/>
      <c r="G1712" s="13"/>
      <c r="H1712" s="13"/>
      <c r="I1712" s="13"/>
      <c r="J1712" s="13"/>
      <c r="K1712" s="13"/>
      <c r="L1712" s="13">
        <v>0.55866000000000005</v>
      </c>
      <c r="M1712" s="13">
        <v>0.62717999999999996</v>
      </c>
      <c r="N1712" s="13">
        <v>0.65276000000000001</v>
      </c>
      <c r="O1712" s="13"/>
      <c r="P1712" s="13"/>
    </row>
    <row r="1713" spans="1:16" x14ac:dyDescent="0.3">
      <c r="A1713" s="67" t="s">
        <v>3385</v>
      </c>
      <c r="B1713" s="67" t="s">
        <v>3386</v>
      </c>
      <c r="C1713" s="69">
        <v>339309</v>
      </c>
      <c r="D1713" s="13">
        <v>0.41908000000000001</v>
      </c>
      <c r="E1713" s="13"/>
      <c r="F1713" s="13"/>
      <c r="G1713" s="13">
        <v>0.40414</v>
      </c>
      <c r="H1713" s="13"/>
      <c r="I1713" s="13"/>
      <c r="J1713" s="13">
        <v>0.32871</v>
      </c>
      <c r="K1713" s="13"/>
      <c r="L1713" s="13"/>
      <c r="M1713" s="13">
        <v>0.42687999999999998</v>
      </c>
      <c r="N1713" s="13"/>
      <c r="O1713" s="13"/>
      <c r="P1713" s="13">
        <v>0.54744999999999999</v>
      </c>
    </row>
    <row r="1714" spans="1:16" x14ac:dyDescent="0.3">
      <c r="A1714" s="67" t="s">
        <v>3654</v>
      </c>
      <c r="B1714" s="67" t="s">
        <v>3655</v>
      </c>
      <c r="C1714" s="69">
        <v>338578</v>
      </c>
      <c r="D1714" s="13">
        <v>5.4390000000000001E-2</v>
      </c>
      <c r="E1714" s="13">
        <v>5.8869999999999999E-2</v>
      </c>
      <c r="F1714" s="13">
        <v>5.2600000000000001E-2</v>
      </c>
      <c r="G1714" s="13">
        <v>5.1479999999999998E-2</v>
      </c>
      <c r="H1714" s="13">
        <v>5.0990000000000001E-2</v>
      </c>
      <c r="I1714" s="13">
        <v>4.1410000000000002E-2</v>
      </c>
      <c r="J1714" s="13">
        <v>4.0660000000000002E-2</v>
      </c>
      <c r="K1714" s="13">
        <v>4.6030000000000001E-2</v>
      </c>
      <c r="L1714" s="13">
        <v>4.7629999999999999E-2</v>
      </c>
      <c r="M1714" s="13">
        <v>5.246E-2</v>
      </c>
      <c r="N1714" s="13">
        <v>5.432E-2</v>
      </c>
      <c r="O1714" s="13">
        <v>5.9650000000000002E-2</v>
      </c>
      <c r="P1714" s="13">
        <v>6.7309999999999995E-2</v>
      </c>
    </row>
    <row r="1715" spans="1:16" x14ac:dyDescent="0.3">
      <c r="A1715" s="67" t="s">
        <v>3196</v>
      </c>
      <c r="B1715" s="67" t="s">
        <v>3197</v>
      </c>
      <c r="C1715" s="69">
        <v>337549</v>
      </c>
      <c r="D1715" s="13"/>
      <c r="E1715" s="13"/>
      <c r="F1715" s="13"/>
      <c r="G1715" s="13">
        <v>2.1470799999999999</v>
      </c>
      <c r="H1715" s="13">
        <v>2.2027800000000002</v>
      </c>
      <c r="I1715" s="13">
        <v>1.7304299999999999</v>
      </c>
      <c r="J1715" s="13">
        <v>1.78362</v>
      </c>
      <c r="K1715" s="13">
        <v>1.9042600000000001</v>
      </c>
      <c r="L1715" s="13">
        <v>2.0384600000000002</v>
      </c>
      <c r="M1715" s="13">
        <v>2.23611</v>
      </c>
      <c r="N1715" s="13">
        <v>2.25631</v>
      </c>
      <c r="O1715" s="13">
        <v>2.53864</v>
      </c>
      <c r="P1715" s="13">
        <v>2.4119799999999998</v>
      </c>
    </row>
    <row r="1716" spans="1:16" x14ac:dyDescent="0.3">
      <c r="A1716" s="67" t="s">
        <v>3361</v>
      </c>
      <c r="B1716" s="67" t="s">
        <v>3362</v>
      </c>
      <c r="C1716" s="69">
        <v>337086</v>
      </c>
      <c r="D1716" s="13"/>
      <c r="E1716" s="13"/>
      <c r="F1716" s="13"/>
      <c r="G1716" s="13"/>
      <c r="H1716" s="13"/>
      <c r="I1716" s="13"/>
      <c r="J1716" s="13"/>
      <c r="K1716" s="13"/>
      <c r="L1716" s="13"/>
      <c r="M1716" s="13"/>
      <c r="N1716" s="13"/>
      <c r="O1716" s="13"/>
      <c r="P1716" s="13"/>
    </row>
    <row r="1717" spans="1:16" x14ac:dyDescent="0.3">
      <c r="A1717" s="67" t="s">
        <v>3239</v>
      </c>
      <c r="B1717" s="67" t="s">
        <v>3240</v>
      </c>
      <c r="C1717" s="69">
        <v>335670</v>
      </c>
      <c r="D1717" s="13"/>
      <c r="E1717" s="13"/>
      <c r="F1717" s="13"/>
      <c r="G1717" s="13">
        <v>3.0456400000000001</v>
      </c>
      <c r="H1717" s="13"/>
      <c r="I1717" s="13"/>
      <c r="J1717" s="13">
        <v>2.5018600000000002</v>
      </c>
      <c r="K1717" s="13"/>
      <c r="L1717" s="13"/>
      <c r="M1717" s="13">
        <v>2.83724</v>
      </c>
      <c r="N1717" s="13"/>
      <c r="O1717" s="13"/>
      <c r="P1717" s="13">
        <v>2.9989699999999999</v>
      </c>
    </row>
    <row r="1718" spans="1:16" x14ac:dyDescent="0.3">
      <c r="A1718" s="67" t="s">
        <v>4618</v>
      </c>
      <c r="B1718" s="67" t="s">
        <v>4619</v>
      </c>
      <c r="C1718" s="69">
        <v>333852</v>
      </c>
      <c r="D1718" s="13"/>
      <c r="E1718" s="13"/>
      <c r="F1718" s="13"/>
      <c r="G1718" s="13">
        <v>8.6760000000000004E-2</v>
      </c>
      <c r="H1718" s="13">
        <v>8.7730000000000002E-2</v>
      </c>
      <c r="I1718" s="13">
        <v>6.5129999999999993E-2</v>
      </c>
      <c r="J1718" s="13">
        <v>6.8419999999999995E-2</v>
      </c>
      <c r="K1718" s="13">
        <v>4.8980000000000003E-2</v>
      </c>
      <c r="L1718" s="13">
        <v>5.194E-2</v>
      </c>
      <c r="M1718" s="13">
        <v>5.8619999999999998E-2</v>
      </c>
      <c r="N1718" s="13">
        <v>6.0109999999999997E-2</v>
      </c>
      <c r="O1718" s="13">
        <v>6.7970000000000003E-2</v>
      </c>
      <c r="P1718" s="13">
        <v>7.2889999999999996E-2</v>
      </c>
    </row>
    <row r="1719" spans="1:16" x14ac:dyDescent="0.3">
      <c r="A1719" s="67" t="s">
        <v>3578</v>
      </c>
      <c r="B1719" s="67" t="s">
        <v>3579</v>
      </c>
      <c r="C1719" s="69">
        <v>333094</v>
      </c>
      <c r="D1719" s="13"/>
      <c r="E1719" s="13">
        <v>4.2509999999999999E-2</v>
      </c>
      <c r="F1719" s="13">
        <v>4.0340000000000001E-2</v>
      </c>
      <c r="G1719" s="13">
        <v>3.5869999999999999E-2</v>
      </c>
      <c r="H1719" s="13">
        <v>3.8030000000000001E-2</v>
      </c>
      <c r="I1719" s="13">
        <v>3.107E-2</v>
      </c>
      <c r="J1719" s="13">
        <v>3.134E-2</v>
      </c>
      <c r="K1719" s="13">
        <v>3.4070000000000003E-2</v>
      </c>
      <c r="L1719" s="13">
        <v>3.773E-2</v>
      </c>
      <c r="M1719" s="13">
        <v>4.2079999999999999E-2</v>
      </c>
      <c r="N1719" s="13">
        <v>4.2189999999999998E-2</v>
      </c>
      <c r="O1719" s="13">
        <v>4.761E-2</v>
      </c>
      <c r="P1719" s="13">
        <v>5.7200000000000001E-2</v>
      </c>
    </row>
    <row r="1720" spans="1:16" x14ac:dyDescent="0.3">
      <c r="A1720" s="67" t="s">
        <v>3097</v>
      </c>
      <c r="B1720" s="67" t="s">
        <v>3098</v>
      </c>
      <c r="C1720" s="69">
        <v>332415</v>
      </c>
      <c r="D1720" s="13">
        <v>0.96479999999999999</v>
      </c>
      <c r="E1720" s="13">
        <v>1.0276700000000001</v>
      </c>
      <c r="F1720" s="13">
        <v>1.2374099999999999</v>
      </c>
      <c r="G1720" s="13">
        <v>1.17824</v>
      </c>
      <c r="H1720" s="13">
        <v>1.17211</v>
      </c>
      <c r="I1720" s="13">
        <v>0.96841999999999995</v>
      </c>
      <c r="J1720" s="13">
        <v>0.87636999999999998</v>
      </c>
      <c r="K1720" s="13">
        <v>0.95213999999999999</v>
      </c>
      <c r="L1720" s="13">
        <v>1.0866100000000001</v>
      </c>
      <c r="M1720" s="13">
        <v>0.96069000000000004</v>
      </c>
      <c r="N1720" s="13">
        <v>1.1139600000000001</v>
      </c>
      <c r="O1720" s="13">
        <v>1.1484300000000001</v>
      </c>
      <c r="P1720" s="13">
        <v>1.24472</v>
      </c>
    </row>
    <row r="1721" spans="1:16" x14ac:dyDescent="0.3">
      <c r="A1721" s="67" t="s">
        <v>3449</v>
      </c>
      <c r="B1721" s="67" t="s">
        <v>3450</v>
      </c>
      <c r="C1721" s="69">
        <v>332388</v>
      </c>
      <c r="D1721" s="13"/>
      <c r="E1721" s="13">
        <v>9.0500000000000008E-3</v>
      </c>
      <c r="F1721" s="13">
        <v>8.1899999999999994E-3</v>
      </c>
      <c r="G1721" s="13">
        <v>7.9299999999999995E-3</v>
      </c>
      <c r="H1721" s="13">
        <v>8.1300000000000001E-3</v>
      </c>
      <c r="I1721" s="13">
        <v>6.2500000000000003E-3</v>
      </c>
      <c r="J1721" s="13">
        <v>4.8300000000000001E-3</v>
      </c>
      <c r="K1721" s="13">
        <v>5.2100000000000002E-3</v>
      </c>
      <c r="L1721" s="13">
        <v>2.8999999999999998E-3</v>
      </c>
      <c r="M1721" s="13">
        <v>3.2399999999999998E-3</v>
      </c>
      <c r="N1721" s="13">
        <v>3.2799999999999999E-3</v>
      </c>
      <c r="O1721" s="13">
        <v>3.6800000000000001E-3</v>
      </c>
      <c r="P1721" s="13">
        <v>8.2199999999999999E-3</v>
      </c>
    </row>
    <row r="1722" spans="1:16" x14ac:dyDescent="0.3">
      <c r="A1722" s="67" t="s">
        <v>5406</v>
      </c>
      <c r="B1722" s="67" t="s">
        <v>5407</v>
      </c>
      <c r="C1722" s="69">
        <v>330208</v>
      </c>
      <c r="D1722" s="13"/>
      <c r="E1722" s="13">
        <v>0.13561999999999999</v>
      </c>
      <c r="F1722" s="13">
        <v>0.12842000000000001</v>
      </c>
      <c r="G1722" s="13">
        <v>0.12773999999999999</v>
      </c>
      <c r="H1722" s="13"/>
      <c r="I1722" s="13">
        <v>0.10974</v>
      </c>
      <c r="J1722" s="13">
        <v>0.10797</v>
      </c>
      <c r="K1722" s="13">
        <v>0.14939</v>
      </c>
      <c r="L1722" s="13"/>
      <c r="M1722" s="13"/>
      <c r="N1722" s="13"/>
      <c r="O1722" s="13"/>
      <c r="P1722" s="13"/>
    </row>
    <row r="1723" spans="1:16" x14ac:dyDescent="0.3">
      <c r="A1723" s="67" t="s">
        <v>3373</v>
      </c>
      <c r="B1723" s="67" t="s">
        <v>3374</v>
      </c>
      <c r="C1723" s="69">
        <v>329611</v>
      </c>
      <c r="D1723" s="13"/>
      <c r="E1723" s="13"/>
      <c r="F1723" s="13"/>
      <c r="G1723" s="13"/>
      <c r="H1723" s="13"/>
      <c r="I1723" s="13"/>
      <c r="J1723" s="13"/>
      <c r="K1723" s="13"/>
      <c r="L1723" s="13"/>
      <c r="M1723" s="13"/>
      <c r="N1723" s="13"/>
      <c r="O1723" s="13"/>
      <c r="P1723" s="13"/>
    </row>
    <row r="1724" spans="1:16" x14ac:dyDescent="0.3">
      <c r="A1724" s="67" t="s">
        <v>2640</v>
      </c>
      <c r="B1724" s="67" t="s">
        <v>2641</v>
      </c>
      <c r="C1724" s="69">
        <v>329422</v>
      </c>
      <c r="D1724" s="13"/>
      <c r="E1724" s="13"/>
      <c r="F1724" s="13">
        <v>0.78086999999999995</v>
      </c>
      <c r="G1724" s="13">
        <v>0.76048000000000004</v>
      </c>
      <c r="H1724" s="13">
        <v>0.75727999999999995</v>
      </c>
      <c r="I1724" s="13">
        <v>0.66781999999999997</v>
      </c>
      <c r="J1724" s="13">
        <v>0.62505999999999995</v>
      </c>
      <c r="K1724" s="13">
        <v>0.71599999999999997</v>
      </c>
      <c r="L1724" s="13">
        <v>0.74570000000000003</v>
      </c>
      <c r="M1724" s="13">
        <v>0.82176000000000005</v>
      </c>
      <c r="N1724" s="13">
        <v>0.78083999999999998</v>
      </c>
      <c r="O1724" s="13">
        <v>0.97216000000000002</v>
      </c>
      <c r="P1724" s="13">
        <v>1.0796600000000001</v>
      </c>
    </row>
    <row r="1725" spans="1:16" x14ac:dyDescent="0.3">
      <c r="A1725" s="67" t="s">
        <v>3225</v>
      </c>
      <c r="B1725" s="67" t="s">
        <v>3226</v>
      </c>
      <c r="C1725" s="69">
        <v>327655</v>
      </c>
      <c r="D1725" s="13"/>
      <c r="E1725" s="13"/>
      <c r="F1725" s="13"/>
      <c r="G1725" s="13">
        <v>0.18106</v>
      </c>
      <c r="H1725" s="13">
        <v>0.16428999999999999</v>
      </c>
      <c r="I1725" s="13">
        <v>0.13797000000000001</v>
      </c>
      <c r="J1725" s="13">
        <v>0.13852</v>
      </c>
      <c r="K1725" s="13">
        <v>0.13053000000000001</v>
      </c>
      <c r="L1725" s="13">
        <v>0.15479999999999999</v>
      </c>
      <c r="M1725" s="13">
        <v>0.1736</v>
      </c>
      <c r="N1725" s="13">
        <v>0.19353999999999999</v>
      </c>
      <c r="O1725" s="13">
        <v>0.26024999999999998</v>
      </c>
      <c r="P1725" s="13">
        <v>0.30018</v>
      </c>
    </row>
    <row r="1726" spans="1:16" x14ac:dyDescent="0.3">
      <c r="A1726" s="67" t="s">
        <v>3381</v>
      </c>
      <c r="B1726" s="67" t="s">
        <v>3382</v>
      </c>
      <c r="C1726" s="69">
        <v>326933</v>
      </c>
      <c r="D1726" s="13"/>
      <c r="E1726" s="13"/>
      <c r="F1726" s="13"/>
      <c r="G1726" s="13"/>
      <c r="H1726" s="13"/>
      <c r="I1726" s="13"/>
      <c r="J1726" s="13"/>
      <c r="K1726" s="13"/>
      <c r="L1726" s="13"/>
      <c r="M1726" s="13"/>
      <c r="N1726" s="13"/>
      <c r="O1726" s="13"/>
      <c r="P1726" s="13"/>
    </row>
    <row r="1727" spans="1:16" x14ac:dyDescent="0.3">
      <c r="A1727" s="67" t="s">
        <v>5408</v>
      </c>
      <c r="B1727" s="67" t="s">
        <v>5409</v>
      </c>
      <c r="C1727" s="69">
        <v>325914</v>
      </c>
      <c r="D1727" s="13">
        <v>2.42408</v>
      </c>
      <c r="E1727" s="13">
        <v>2.5355099999999999</v>
      </c>
      <c r="F1727" s="13">
        <v>2.3143199999999999</v>
      </c>
      <c r="G1727" s="13">
        <v>1.1984699999999999</v>
      </c>
      <c r="H1727" s="13">
        <v>1.2111700000000001</v>
      </c>
      <c r="I1727" s="13">
        <v>0.9587</v>
      </c>
      <c r="J1727" s="13">
        <v>0.94886000000000004</v>
      </c>
      <c r="K1727" s="13">
        <v>1.0623899999999999</v>
      </c>
      <c r="L1727" s="13">
        <v>1.10277</v>
      </c>
      <c r="M1727" s="13">
        <v>1.2509600000000001</v>
      </c>
      <c r="N1727" s="13">
        <v>1.2717400000000001</v>
      </c>
      <c r="O1727" s="13">
        <v>1.4081300000000001</v>
      </c>
      <c r="P1727" s="13">
        <v>1.5967499999999999</v>
      </c>
    </row>
    <row r="1728" spans="1:16" x14ac:dyDescent="0.3">
      <c r="A1728" s="67" t="s">
        <v>3465</v>
      </c>
      <c r="B1728" s="67" t="s">
        <v>3466</v>
      </c>
      <c r="C1728" s="69">
        <v>322941</v>
      </c>
      <c r="D1728" s="13">
        <v>0.23519000000000001</v>
      </c>
      <c r="E1728" s="13">
        <v>0.25616</v>
      </c>
      <c r="F1728" s="13">
        <v>0.24897</v>
      </c>
      <c r="G1728" s="13">
        <v>0.24535999999999999</v>
      </c>
      <c r="H1728" s="13">
        <v>0.24576999999999999</v>
      </c>
      <c r="I1728" s="13">
        <v>0.19818</v>
      </c>
      <c r="J1728" s="13">
        <v>0.20482</v>
      </c>
      <c r="K1728" s="13">
        <v>0.23760000000000001</v>
      </c>
      <c r="L1728" s="13">
        <v>0.24256</v>
      </c>
      <c r="M1728" s="13">
        <v>0.26152999999999998</v>
      </c>
      <c r="N1728" s="13">
        <v>0.27039000000000002</v>
      </c>
      <c r="O1728" s="13">
        <v>0.30070000000000002</v>
      </c>
      <c r="P1728" s="13">
        <v>0.33721000000000001</v>
      </c>
    </row>
    <row r="1729" spans="1:16" x14ac:dyDescent="0.3">
      <c r="A1729" s="67" t="s">
        <v>4920</v>
      </c>
      <c r="B1729" s="67" t="s">
        <v>4921</v>
      </c>
      <c r="C1729" s="69">
        <v>320370</v>
      </c>
      <c r="D1729" s="13"/>
      <c r="E1729" s="13">
        <v>0.12584000000000001</v>
      </c>
      <c r="F1729" s="13">
        <v>0.11575000000000001</v>
      </c>
      <c r="G1729" s="13">
        <v>0.11465</v>
      </c>
      <c r="H1729" s="13">
        <v>0.11365</v>
      </c>
      <c r="I1729" s="13">
        <v>9.8269999999999996E-2</v>
      </c>
      <c r="J1729" s="13">
        <v>9.4369999999999996E-2</v>
      </c>
      <c r="K1729" s="13">
        <v>0.10699</v>
      </c>
      <c r="L1729" s="13">
        <v>0.11706</v>
      </c>
      <c r="M1729" s="13">
        <v>0.12717999999999999</v>
      </c>
      <c r="N1729" s="13">
        <v>0.13683000000000001</v>
      </c>
      <c r="O1729" s="13">
        <v>0.16114000000000001</v>
      </c>
      <c r="P1729" s="13">
        <v>0.19137000000000001</v>
      </c>
    </row>
    <row r="1730" spans="1:16" x14ac:dyDescent="0.3">
      <c r="A1730" s="67" t="s">
        <v>3457</v>
      </c>
      <c r="B1730" s="67" t="s">
        <v>3458</v>
      </c>
      <c r="C1730" s="69">
        <v>319630</v>
      </c>
      <c r="D1730" s="13"/>
      <c r="E1730" s="13"/>
      <c r="F1730" s="13"/>
      <c r="G1730" s="13"/>
      <c r="H1730" s="13"/>
      <c r="I1730" s="13"/>
      <c r="J1730" s="13"/>
      <c r="K1730" s="13"/>
      <c r="L1730" s="13"/>
      <c r="M1730" s="13">
        <v>0.63926000000000005</v>
      </c>
      <c r="N1730" s="13">
        <v>0.66471999999999998</v>
      </c>
      <c r="O1730" s="13">
        <v>0.76676</v>
      </c>
      <c r="P1730" s="13">
        <v>0.85587999999999997</v>
      </c>
    </row>
    <row r="1731" spans="1:16" x14ac:dyDescent="0.3">
      <c r="A1731" s="67" t="s">
        <v>3761</v>
      </c>
      <c r="B1731" s="67" t="s">
        <v>3762</v>
      </c>
      <c r="C1731" s="69">
        <v>318696</v>
      </c>
      <c r="D1731" s="13">
        <v>0.34988999999999998</v>
      </c>
      <c r="E1731" s="13">
        <v>0.38152999999999998</v>
      </c>
      <c r="F1731" s="13">
        <v>0.36570000000000003</v>
      </c>
      <c r="G1731" s="13">
        <v>0.34859000000000001</v>
      </c>
      <c r="H1731" s="13">
        <v>0.34589999999999999</v>
      </c>
      <c r="I1731" s="13">
        <v>0.29348000000000002</v>
      </c>
      <c r="J1731" s="13">
        <v>0.28931000000000001</v>
      </c>
      <c r="K1731" s="13">
        <v>0.15543999999999999</v>
      </c>
      <c r="L1731" s="13">
        <v>0.1643</v>
      </c>
      <c r="M1731" s="13">
        <v>0.18165000000000001</v>
      </c>
      <c r="N1731" s="13">
        <v>0.18640000000000001</v>
      </c>
      <c r="O1731" s="13">
        <v>0.20308999999999999</v>
      </c>
      <c r="P1731" s="13">
        <v>0.22889000000000001</v>
      </c>
    </row>
    <row r="1732" spans="1:16" x14ac:dyDescent="0.3">
      <c r="A1732" s="67" t="s">
        <v>3435</v>
      </c>
      <c r="B1732" s="67" t="s">
        <v>3436</v>
      </c>
      <c r="C1732" s="69">
        <v>318349</v>
      </c>
      <c r="D1732" s="13">
        <v>0.77692000000000005</v>
      </c>
      <c r="E1732" s="13">
        <v>0.84892999999999996</v>
      </c>
      <c r="F1732" s="13">
        <v>0.60755999999999999</v>
      </c>
      <c r="G1732" s="13">
        <v>0.59692999999999996</v>
      </c>
      <c r="H1732" s="13">
        <v>0.61743000000000003</v>
      </c>
      <c r="I1732" s="13">
        <v>0.49653000000000003</v>
      </c>
      <c r="J1732" s="13">
        <v>0.50790000000000002</v>
      </c>
      <c r="K1732" s="13">
        <v>0.65219000000000005</v>
      </c>
      <c r="L1732" s="13">
        <v>0.70779999999999998</v>
      </c>
      <c r="M1732" s="13">
        <v>0.78556000000000004</v>
      </c>
      <c r="N1732" s="13">
        <v>0.79052999999999995</v>
      </c>
      <c r="O1732" s="13">
        <v>0.88060000000000005</v>
      </c>
      <c r="P1732" s="13">
        <v>0.95115000000000005</v>
      </c>
    </row>
    <row r="1733" spans="1:16" x14ac:dyDescent="0.3">
      <c r="A1733" s="67" t="s">
        <v>5410</v>
      </c>
      <c r="B1733" s="67" t="s">
        <v>5411</v>
      </c>
      <c r="C1733" s="69">
        <v>317721</v>
      </c>
      <c r="D1733" s="13"/>
      <c r="E1733" s="13">
        <v>2.5505900000000001</v>
      </c>
      <c r="F1733" s="13">
        <v>2.3360400000000001</v>
      </c>
      <c r="G1733" s="13">
        <v>1.20469</v>
      </c>
      <c r="H1733" s="13">
        <v>1.22889</v>
      </c>
      <c r="I1733" s="13">
        <v>0.93913000000000002</v>
      </c>
      <c r="J1733" s="13">
        <v>0.95411000000000001</v>
      </c>
      <c r="K1733" s="13">
        <v>1.0576399999999999</v>
      </c>
      <c r="L1733" s="13"/>
      <c r="M1733" s="13">
        <v>1.25587</v>
      </c>
      <c r="N1733" s="13">
        <v>1.28783</v>
      </c>
      <c r="O1733" s="13">
        <v>1.4192100000000001</v>
      </c>
      <c r="P1733" s="13">
        <v>1.5956900000000001</v>
      </c>
    </row>
    <row r="1734" spans="1:16" x14ac:dyDescent="0.3">
      <c r="A1734" s="67" t="s">
        <v>3666</v>
      </c>
      <c r="B1734" s="67" t="s">
        <v>3667</v>
      </c>
      <c r="C1734" s="69">
        <v>316975</v>
      </c>
      <c r="D1734" s="13"/>
      <c r="E1734" s="13"/>
      <c r="F1734" s="13"/>
      <c r="G1734" s="13">
        <v>2.62453</v>
      </c>
      <c r="H1734" s="13">
        <v>2.68682</v>
      </c>
      <c r="I1734" s="13">
        <v>1.5952999999999999</v>
      </c>
      <c r="J1734" s="13">
        <v>1.01955</v>
      </c>
      <c r="K1734" s="13">
        <v>1.1913</v>
      </c>
      <c r="L1734" s="13">
        <v>1.2849299999999999</v>
      </c>
      <c r="M1734" s="13">
        <v>1.3445</v>
      </c>
      <c r="N1734" s="13">
        <v>1.32853</v>
      </c>
      <c r="O1734" s="13">
        <v>1.51387</v>
      </c>
      <c r="P1734" s="13">
        <v>1.6231100000000001</v>
      </c>
    </row>
    <row r="1735" spans="1:16" x14ac:dyDescent="0.3">
      <c r="A1735" s="67" t="s">
        <v>5412</v>
      </c>
      <c r="B1735" s="67" t="s">
        <v>5413</v>
      </c>
      <c r="C1735" s="69">
        <v>316585</v>
      </c>
      <c r="D1735" s="13">
        <v>2.358E-2</v>
      </c>
      <c r="E1735" s="13"/>
      <c r="F1735" s="13"/>
      <c r="G1735" s="13"/>
      <c r="H1735" s="13"/>
      <c r="I1735" s="13"/>
      <c r="J1735" s="13"/>
      <c r="K1735" s="13"/>
      <c r="L1735" s="13"/>
      <c r="M1735" s="13"/>
      <c r="N1735" s="13"/>
      <c r="O1735" s="13"/>
      <c r="P1735" s="13"/>
    </row>
    <row r="1736" spans="1:16" x14ac:dyDescent="0.3">
      <c r="A1736" s="67" t="s">
        <v>5414</v>
      </c>
      <c r="B1736" s="67" t="s">
        <v>5415</v>
      </c>
      <c r="C1736" s="69">
        <v>315310</v>
      </c>
      <c r="D1736" s="13"/>
      <c r="E1736" s="13"/>
      <c r="F1736" s="13"/>
      <c r="G1736" s="13"/>
      <c r="H1736" s="13"/>
      <c r="I1736" s="13"/>
      <c r="J1736" s="13"/>
      <c r="K1736" s="13"/>
      <c r="L1736" s="13"/>
      <c r="M1736" s="13"/>
      <c r="N1736" s="13"/>
      <c r="O1736" s="13"/>
      <c r="P1736" s="13">
        <v>1.59141</v>
      </c>
    </row>
    <row r="1737" spans="1:16" x14ac:dyDescent="0.3">
      <c r="A1737" s="67" t="s">
        <v>3156</v>
      </c>
      <c r="B1737" s="67" t="s">
        <v>3157</v>
      </c>
      <c r="C1737" s="69">
        <v>314541</v>
      </c>
      <c r="D1737" s="13"/>
      <c r="E1737" s="13"/>
      <c r="F1737" s="13"/>
      <c r="G1737" s="13">
        <v>8.72E-2</v>
      </c>
      <c r="H1737" s="13">
        <v>7.1160000000000001E-2</v>
      </c>
      <c r="I1737" s="13">
        <v>6.1789999999999998E-2</v>
      </c>
      <c r="J1737" s="13">
        <v>6.8419999999999995E-2</v>
      </c>
      <c r="K1737" s="13">
        <v>6.6350000000000006E-2</v>
      </c>
      <c r="L1737" s="13">
        <v>7.2499999999999995E-2</v>
      </c>
      <c r="M1737" s="13">
        <v>8.1699999999999995E-2</v>
      </c>
      <c r="N1737" s="13">
        <v>9.2869999999999994E-2</v>
      </c>
      <c r="O1737" s="13">
        <v>0.12661</v>
      </c>
      <c r="P1737" s="13">
        <v>0.14163999999999999</v>
      </c>
    </row>
    <row r="1738" spans="1:16" x14ac:dyDescent="0.3">
      <c r="A1738" s="67" t="s">
        <v>3407</v>
      </c>
      <c r="B1738" s="67" t="s">
        <v>3408</v>
      </c>
      <c r="C1738" s="69">
        <v>314449</v>
      </c>
      <c r="D1738" s="13"/>
      <c r="E1738" s="13"/>
      <c r="F1738" s="13"/>
      <c r="G1738" s="13"/>
      <c r="H1738" s="13"/>
      <c r="I1738" s="13"/>
      <c r="J1738" s="13"/>
      <c r="K1738" s="13"/>
      <c r="L1738" s="13"/>
      <c r="M1738" s="13"/>
      <c r="N1738" s="13"/>
      <c r="O1738" s="13"/>
      <c r="P1738" s="13"/>
    </row>
    <row r="1739" spans="1:16" x14ac:dyDescent="0.3">
      <c r="A1739" s="67" t="s">
        <v>3411</v>
      </c>
      <c r="B1739" s="67" t="s">
        <v>3412</v>
      </c>
      <c r="C1739" s="69">
        <v>313242</v>
      </c>
      <c r="D1739" s="13"/>
      <c r="E1739" s="13"/>
      <c r="F1739" s="13"/>
      <c r="G1739" s="13"/>
      <c r="H1739" s="13"/>
      <c r="I1739" s="13"/>
      <c r="J1739" s="13"/>
      <c r="K1739" s="13"/>
      <c r="L1739" s="13"/>
      <c r="M1739" s="13"/>
      <c r="N1739" s="13"/>
      <c r="O1739" s="13"/>
      <c r="P1739" s="13"/>
    </row>
    <row r="1740" spans="1:16" x14ac:dyDescent="0.3">
      <c r="A1740" s="67" t="s">
        <v>4913</v>
      </c>
      <c r="B1740" s="67" t="s">
        <v>4914</v>
      </c>
      <c r="C1740" s="69">
        <v>312432</v>
      </c>
      <c r="D1740" s="13"/>
      <c r="E1740" s="13"/>
      <c r="F1740" s="13"/>
      <c r="G1740" s="13"/>
      <c r="H1740" s="13"/>
      <c r="I1740" s="13">
        <v>8.7069999999999995E-2</v>
      </c>
      <c r="J1740" s="13"/>
      <c r="K1740" s="13"/>
      <c r="L1740" s="13"/>
      <c r="M1740" s="13"/>
      <c r="N1740" s="13"/>
      <c r="O1740" s="13"/>
      <c r="P1740" s="13"/>
    </row>
    <row r="1741" spans="1:16" x14ac:dyDescent="0.3">
      <c r="A1741" s="67" t="s">
        <v>3483</v>
      </c>
      <c r="B1741" s="67" t="s">
        <v>3484</v>
      </c>
      <c r="C1741" s="69">
        <v>310389</v>
      </c>
      <c r="D1741" s="13">
        <v>0.11652</v>
      </c>
      <c r="E1741" s="13">
        <v>0.12837999999999999</v>
      </c>
      <c r="F1741" s="13">
        <v>0.11755</v>
      </c>
      <c r="G1741" s="13">
        <v>0.12062</v>
      </c>
      <c r="H1741" s="13">
        <v>0.12393999999999999</v>
      </c>
      <c r="I1741" s="13">
        <v>0.10127</v>
      </c>
      <c r="J1741" s="13">
        <v>9.8790000000000003E-2</v>
      </c>
      <c r="K1741" s="13">
        <v>0.11176</v>
      </c>
      <c r="L1741" s="13">
        <v>0.12218999999999999</v>
      </c>
      <c r="M1741" s="13">
        <v>0.13653000000000001</v>
      </c>
      <c r="N1741" s="13">
        <v>0.14016999999999999</v>
      </c>
      <c r="O1741" s="13">
        <v>0.16220000000000001</v>
      </c>
      <c r="P1741" s="13">
        <v>0.18049000000000001</v>
      </c>
    </row>
    <row r="1742" spans="1:16" x14ac:dyDescent="0.3">
      <c r="A1742" s="67" t="s">
        <v>4917</v>
      </c>
      <c r="B1742" s="67" t="s">
        <v>3348</v>
      </c>
      <c r="C1742" s="69">
        <v>310093</v>
      </c>
      <c r="D1742" s="13"/>
      <c r="E1742" s="13"/>
      <c r="F1742" s="13"/>
      <c r="G1742" s="13"/>
      <c r="H1742" s="13"/>
      <c r="I1742" s="13"/>
      <c r="J1742" s="13"/>
      <c r="K1742" s="13"/>
      <c r="L1742" s="13"/>
      <c r="M1742" s="13">
        <v>0.12188</v>
      </c>
      <c r="N1742" s="13"/>
      <c r="O1742" s="13"/>
      <c r="P1742" s="13"/>
    </row>
    <row r="1743" spans="1:16" x14ac:dyDescent="0.3">
      <c r="A1743" s="67" t="s">
        <v>3455</v>
      </c>
      <c r="B1743" s="67" t="s">
        <v>3456</v>
      </c>
      <c r="C1743" s="69">
        <v>309856</v>
      </c>
      <c r="D1743" s="13">
        <v>1.49278</v>
      </c>
      <c r="E1743" s="13">
        <v>1.66892</v>
      </c>
      <c r="F1743" s="13">
        <v>1.59975</v>
      </c>
      <c r="G1743" s="13">
        <v>1.56887</v>
      </c>
      <c r="H1743" s="13">
        <v>1.6277600000000001</v>
      </c>
      <c r="I1743" s="13">
        <v>1.2950699999999999</v>
      </c>
      <c r="J1743" s="13">
        <v>1.3075600000000001</v>
      </c>
      <c r="K1743" s="13">
        <v>1.47523</v>
      </c>
      <c r="L1743" s="13">
        <v>1.5880399999999999</v>
      </c>
      <c r="M1743" s="13">
        <v>1.73807</v>
      </c>
      <c r="N1743" s="13">
        <v>1.7460899999999999</v>
      </c>
      <c r="O1743" s="13">
        <v>1.9694799999999999</v>
      </c>
      <c r="P1743" s="13">
        <v>2.1503999999999999</v>
      </c>
    </row>
    <row r="1744" spans="1:16" x14ac:dyDescent="0.3">
      <c r="A1744" s="67" t="s">
        <v>3243</v>
      </c>
      <c r="B1744" s="67" t="s">
        <v>3244</v>
      </c>
      <c r="C1744" s="69">
        <v>309736</v>
      </c>
      <c r="D1744" s="13"/>
      <c r="E1744" s="13"/>
      <c r="F1744" s="13"/>
      <c r="G1744" s="13">
        <v>0.28467999999999999</v>
      </c>
      <c r="H1744" s="13">
        <v>0.28527000000000002</v>
      </c>
      <c r="I1744" s="13">
        <v>0.24947</v>
      </c>
      <c r="J1744" s="13">
        <v>0.2346</v>
      </c>
      <c r="K1744" s="13">
        <v>0.24882000000000001</v>
      </c>
      <c r="L1744" s="13">
        <v>0.25412000000000001</v>
      </c>
      <c r="M1744" s="13">
        <v>0.28038999999999997</v>
      </c>
      <c r="N1744" s="13">
        <v>0.29475000000000001</v>
      </c>
      <c r="O1744" s="13">
        <v>0.35610000000000003</v>
      </c>
      <c r="P1744" s="13">
        <v>0.36265999999999998</v>
      </c>
    </row>
    <row r="1745" spans="1:16" x14ac:dyDescent="0.3">
      <c r="A1745" s="67" t="s">
        <v>5416</v>
      </c>
      <c r="B1745" s="67" t="s">
        <v>5417</v>
      </c>
      <c r="C1745" s="69">
        <v>309495</v>
      </c>
      <c r="D1745" s="13"/>
      <c r="E1745" s="13"/>
      <c r="F1745" s="13">
        <v>1.5499999999999999E-3</v>
      </c>
      <c r="G1745" s="13"/>
      <c r="H1745" s="13"/>
      <c r="I1745" s="13">
        <v>1.2099999999999999E-3</v>
      </c>
      <c r="J1745" s="13"/>
      <c r="K1745" s="13"/>
      <c r="L1745" s="13"/>
      <c r="M1745" s="13"/>
      <c r="N1745" s="13"/>
      <c r="O1745" s="13"/>
      <c r="P1745" s="13"/>
    </row>
    <row r="1746" spans="1:16" x14ac:dyDescent="0.3">
      <c r="A1746" s="67" t="s">
        <v>3882</v>
      </c>
      <c r="B1746" s="67" t="s">
        <v>3883</v>
      </c>
      <c r="C1746" s="69">
        <v>309278</v>
      </c>
      <c r="D1746" s="13"/>
      <c r="E1746" s="13"/>
      <c r="F1746" s="13"/>
      <c r="G1746" s="13">
        <v>0.22251000000000001</v>
      </c>
      <c r="H1746" s="13"/>
      <c r="I1746" s="13"/>
      <c r="J1746" s="13">
        <v>6.0100000000000001E-2</v>
      </c>
      <c r="K1746" s="13"/>
      <c r="L1746" s="13"/>
      <c r="M1746" s="13">
        <v>7.6770000000000005E-2</v>
      </c>
      <c r="N1746" s="13"/>
      <c r="O1746" s="13"/>
      <c r="P1746" s="13">
        <v>9.8839999999999997E-2</v>
      </c>
    </row>
    <row r="1747" spans="1:16" x14ac:dyDescent="0.3">
      <c r="A1747" s="67" t="s">
        <v>3419</v>
      </c>
      <c r="B1747" s="67" t="s">
        <v>3420</v>
      </c>
      <c r="C1747" s="69">
        <v>309053</v>
      </c>
      <c r="D1747" s="13"/>
      <c r="E1747" s="13"/>
      <c r="F1747" s="13"/>
      <c r="G1747" s="13"/>
      <c r="H1747" s="13"/>
      <c r="I1747" s="13"/>
      <c r="J1747" s="13"/>
      <c r="K1747" s="13"/>
      <c r="L1747" s="13"/>
      <c r="M1747" s="13"/>
      <c r="N1747" s="13"/>
      <c r="O1747" s="13"/>
      <c r="P1747" s="13"/>
    </row>
    <row r="1748" spans="1:16" x14ac:dyDescent="0.3">
      <c r="A1748" s="67" t="s">
        <v>4924</v>
      </c>
      <c r="B1748" s="67" t="s">
        <v>4925</v>
      </c>
      <c r="C1748" s="69">
        <v>308679</v>
      </c>
      <c r="D1748" s="13"/>
      <c r="E1748" s="13">
        <v>0.27871000000000001</v>
      </c>
      <c r="F1748" s="13">
        <v>0.24629000000000001</v>
      </c>
      <c r="G1748" s="13">
        <v>0.23546</v>
      </c>
      <c r="H1748" s="13">
        <v>0.24052999999999999</v>
      </c>
      <c r="I1748" s="13">
        <v>0.18557999999999999</v>
      </c>
      <c r="J1748" s="13">
        <v>0.18787999999999999</v>
      </c>
      <c r="K1748" s="13">
        <v>0.20633000000000001</v>
      </c>
      <c r="L1748" s="13">
        <v>0.22159000000000001</v>
      </c>
      <c r="M1748" s="13">
        <v>0.24448</v>
      </c>
      <c r="N1748" s="13"/>
      <c r="O1748" s="13"/>
      <c r="P1748" s="13"/>
    </row>
    <row r="1749" spans="1:16" x14ac:dyDescent="0.3">
      <c r="A1749" s="67" t="s">
        <v>3573</v>
      </c>
      <c r="B1749" s="67" t="s">
        <v>3574</v>
      </c>
      <c r="C1749" s="69">
        <v>308011</v>
      </c>
      <c r="D1749" s="13">
        <v>0.63982000000000006</v>
      </c>
      <c r="E1749" s="13">
        <v>0.68661000000000005</v>
      </c>
      <c r="F1749" s="13">
        <v>0.41869000000000001</v>
      </c>
      <c r="G1749" s="13">
        <v>0.40811999999999998</v>
      </c>
      <c r="H1749" s="13">
        <v>0.42286000000000001</v>
      </c>
      <c r="I1749" s="13">
        <v>0.33477000000000001</v>
      </c>
      <c r="J1749" s="13">
        <v>0.48139999999999999</v>
      </c>
      <c r="K1749" s="13">
        <v>0.53388999999999998</v>
      </c>
      <c r="L1749" s="13">
        <v>0.55947999999999998</v>
      </c>
      <c r="M1749" s="13">
        <v>0.63251999999999997</v>
      </c>
      <c r="N1749" s="13">
        <v>0.65688000000000002</v>
      </c>
      <c r="O1749" s="13">
        <v>0.77753000000000005</v>
      </c>
      <c r="P1749" s="13">
        <v>0.73629999999999995</v>
      </c>
    </row>
    <row r="1750" spans="1:16" x14ac:dyDescent="0.3">
      <c r="A1750" s="67" t="s">
        <v>2955</v>
      </c>
      <c r="B1750" s="67" t="s">
        <v>2956</v>
      </c>
      <c r="C1750" s="69">
        <v>307608</v>
      </c>
      <c r="D1750" s="13"/>
      <c r="E1750" s="13"/>
      <c r="F1750" s="13"/>
      <c r="G1750" s="13">
        <v>2.7920600000000002</v>
      </c>
      <c r="H1750" s="13">
        <v>2.8845299999999998</v>
      </c>
      <c r="I1750" s="13">
        <v>2.4797799999999999</v>
      </c>
      <c r="J1750" s="13">
        <v>2.4498099999999998</v>
      </c>
      <c r="K1750" s="13">
        <v>2.7704499999999999</v>
      </c>
      <c r="L1750" s="13">
        <v>4.0110700000000001</v>
      </c>
      <c r="M1750" s="13">
        <v>4.3435100000000002</v>
      </c>
      <c r="N1750" s="13">
        <v>4.3515899999999998</v>
      </c>
      <c r="O1750" s="13">
        <v>4.6914899999999999</v>
      </c>
      <c r="P1750" s="13">
        <v>5.4597699999999998</v>
      </c>
    </row>
    <row r="1751" spans="1:16" x14ac:dyDescent="0.3">
      <c r="A1751" s="67" t="s">
        <v>3421</v>
      </c>
      <c r="B1751" s="67" t="s">
        <v>3422</v>
      </c>
      <c r="C1751" s="69">
        <v>307156</v>
      </c>
      <c r="D1751" s="13"/>
      <c r="E1751" s="13"/>
      <c r="F1751" s="13"/>
      <c r="G1751" s="13"/>
      <c r="H1751" s="13"/>
      <c r="I1751" s="13"/>
      <c r="J1751" s="13"/>
      <c r="K1751" s="13"/>
      <c r="L1751" s="13"/>
      <c r="M1751" s="13"/>
      <c r="N1751" s="13"/>
      <c r="O1751" s="13"/>
      <c r="P1751" s="13"/>
    </row>
    <row r="1752" spans="1:16" x14ac:dyDescent="0.3">
      <c r="A1752" s="67" t="s">
        <v>4918</v>
      </c>
      <c r="B1752" s="67" t="s">
        <v>4919</v>
      </c>
      <c r="C1752" s="69">
        <v>306785</v>
      </c>
      <c r="D1752" s="13"/>
      <c r="E1752" s="13"/>
      <c r="F1752" s="13"/>
      <c r="G1752" s="13"/>
      <c r="H1752" s="13">
        <v>4.1549999999999997E-2</v>
      </c>
      <c r="I1752" s="13"/>
      <c r="J1752" s="13"/>
      <c r="K1752" s="13"/>
      <c r="L1752" s="13"/>
      <c r="M1752" s="13"/>
      <c r="N1752" s="13"/>
      <c r="O1752" s="13"/>
      <c r="P1752" s="13"/>
    </row>
    <row r="1753" spans="1:16" x14ac:dyDescent="0.3">
      <c r="A1753" s="67" t="s">
        <v>3425</v>
      </c>
      <c r="B1753" s="67" t="s">
        <v>3426</v>
      </c>
      <c r="C1753" s="69">
        <v>306394</v>
      </c>
      <c r="D1753" s="13"/>
      <c r="E1753" s="13"/>
      <c r="F1753" s="13"/>
      <c r="G1753" s="13"/>
      <c r="H1753" s="13"/>
      <c r="I1753" s="13"/>
      <c r="J1753" s="13"/>
      <c r="K1753" s="13"/>
      <c r="L1753" s="13"/>
      <c r="M1753" s="13"/>
      <c r="N1753" s="13"/>
      <c r="O1753" s="13"/>
      <c r="P1753" s="13"/>
    </row>
    <row r="1754" spans="1:16" x14ac:dyDescent="0.3">
      <c r="A1754" s="67" t="s">
        <v>3429</v>
      </c>
      <c r="B1754" s="67" t="s">
        <v>3430</v>
      </c>
      <c r="C1754" s="69">
        <v>304155</v>
      </c>
      <c r="D1754" s="13"/>
      <c r="E1754" s="13"/>
      <c r="F1754" s="13"/>
      <c r="G1754" s="13"/>
      <c r="H1754" s="13"/>
      <c r="I1754" s="13"/>
      <c r="J1754" s="13"/>
      <c r="K1754" s="13"/>
      <c r="L1754" s="13"/>
      <c r="M1754" s="13"/>
      <c r="N1754" s="13"/>
      <c r="O1754" s="13"/>
      <c r="P1754" s="13"/>
    </row>
    <row r="1755" spans="1:16" x14ac:dyDescent="0.3">
      <c r="A1755" s="67" t="s">
        <v>3453</v>
      </c>
      <c r="B1755" s="67" t="s">
        <v>3454</v>
      </c>
      <c r="C1755" s="69">
        <v>302612</v>
      </c>
      <c r="D1755" s="13">
        <v>3.2460000000000003E-2</v>
      </c>
      <c r="E1755" s="13">
        <v>3.4349999999999999E-2</v>
      </c>
      <c r="F1755" s="13">
        <v>3.0419999999999999E-2</v>
      </c>
      <c r="G1755" s="13">
        <v>3.0210000000000001E-2</v>
      </c>
      <c r="H1755" s="13">
        <v>2.9610000000000001E-2</v>
      </c>
      <c r="I1755" s="13">
        <v>2.4E-2</v>
      </c>
      <c r="J1755" s="13">
        <v>2.843E-2</v>
      </c>
      <c r="K1755" s="13">
        <v>3.2669999999999998E-2</v>
      </c>
      <c r="L1755" s="13">
        <v>3.2899999999999999E-2</v>
      </c>
      <c r="M1755" s="13">
        <v>3.61E-2</v>
      </c>
      <c r="N1755" s="13">
        <v>3.8780000000000002E-2</v>
      </c>
      <c r="O1755" s="13">
        <v>4.0910000000000002E-2</v>
      </c>
      <c r="P1755" s="13">
        <v>4.1309999999999999E-2</v>
      </c>
    </row>
    <row r="1756" spans="1:16" x14ac:dyDescent="0.3">
      <c r="A1756" s="67" t="s">
        <v>3757</v>
      </c>
      <c r="B1756" s="67" t="s">
        <v>3758</v>
      </c>
      <c r="C1756" s="69">
        <v>302235</v>
      </c>
      <c r="D1756" s="13">
        <v>0.10933</v>
      </c>
      <c r="E1756" s="13">
        <v>0.12202</v>
      </c>
      <c r="F1756" s="13">
        <v>0.11057</v>
      </c>
      <c r="G1756" s="13">
        <v>0.10783</v>
      </c>
      <c r="H1756" s="13">
        <v>0.10886</v>
      </c>
      <c r="I1756" s="13">
        <v>8.9870000000000005E-2</v>
      </c>
      <c r="J1756" s="13">
        <v>8.7989999999999999E-2</v>
      </c>
      <c r="K1756" s="13">
        <v>9.8780000000000007E-2</v>
      </c>
      <c r="L1756" s="13">
        <v>0.10534</v>
      </c>
      <c r="M1756" s="13">
        <v>0.11795</v>
      </c>
      <c r="N1756" s="13">
        <v>0.12200999999999999</v>
      </c>
      <c r="O1756" s="13">
        <v>0.13682</v>
      </c>
      <c r="P1756" s="13">
        <v>0.15473000000000001</v>
      </c>
    </row>
    <row r="1757" spans="1:16" x14ac:dyDescent="0.3">
      <c r="A1757" s="67" t="s">
        <v>3589</v>
      </c>
      <c r="B1757" s="67" t="s">
        <v>3590</v>
      </c>
      <c r="C1757" s="69">
        <v>302068</v>
      </c>
      <c r="D1757" s="13"/>
      <c r="E1757" s="13">
        <v>3.27E-2</v>
      </c>
      <c r="F1757" s="13">
        <v>3.0110000000000001E-2</v>
      </c>
      <c r="G1757" s="13">
        <v>2.9430000000000001E-2</v>
      </c>
      <c r="H1757" s="13">
        <v>2.7810000000000001E-2</v>
      </c>
      <c r="I1757" s="13">
        <v>2.3019999999999999E-2</v>
      </c>
      <c r="J1757" s="13">
        <v>2.2950000000000002E-2</v>
      </c>
      <c r="K1757" s="13">
        <v>2.648E-2</v>
      </c>
      <c r="L1757" s="13">
        <v>2.0570000000000001E-2</v>
      </c>
      <c r="M1757" s="13">
        <v>2.1440000000000001E-2</v>
      </c>
      <c r="N1757" s="13">
        <v>2.0629999999999999E-2</v>
      </c>
      <c r="O1757" s="13">
        <v>2.3109999999999999E-2</v>
      </c>
      <c r="P1757" s="13">
        <v>2.6880000000000001E-2</v>
      </c>
    </row>
    <row r="1758" spans="1:16" x14ac:dyDescent="0.3">
      <c r="A1758" s="67" t="s">
        <v>3682</v>
      </c>
      <c r="B1758" s="67" t="s">
        <v>3683</v>
      </c>
      <c r="C1758" s="69">
        <v>301025</v>
      </c>
      <c r="D1758" s="13">
        <v>1.3150900000000001</v>
      </c>
      <c r="E1758" s="13">
        <v>1.42763</v>
      </c>
      <c r="F1758" s="13">
        <v>1.27471</v>
      </c>
      <c r="G1758" s="13">
        <v>1.2335100000000001</v>
      </c>
      <c r="H1758" s="13">
        <v>1.28779</v>
      </c>
      <c r="I1758" s="13">
        <v>1.0089900000000001</v>
      </c>
      <c r="J1758" s="13">
        <v>0.97792000000000001</v>
      </c>
      <c r="K1758" s="13">
        <v>1.06182</v>
      </c>
      <c r="L1758" s="13">
        <v>1.2127300000000001</v>
      </c>
      <c r="M1758" s="13">
        <v>0.80195000000000005</v>
      </c>
      <c r="N1758" s="13">
        <v>0.87717999999999996</v>
      </c>
      <c r="O1758" s="13">
        <v>0.84784999999999999</v>
      </c>
      <c r="P1758" s="13">
        <v>1.0434399999999999</v>
      </c>
    </row>
    <row r="1759" spans="1:16" x14ac:dyDescent="0.3">
      <c r="A1759" s="67" t="s">
        <v>3437</v>
      </c>
      <c r="B1759" s="67" t="s">
        <v>3438</v>
      </c>
      <c r="C1759" s="69">
        <v>300547</v>
      </c>
      <c r="D1759" s="13"/>
      <c r="E1759" s="13"/>
      <c r="F1759" s="13"/>
      <c r="G1759" s="13"/>
      <c r="H1759" s="13"/>
      <c r="I1759" s="13"/>
      <c r="J1759" s="13"/>
      <c r="K1759" s="13"/>
      <c r="L1759" s="13"/>
      <c r="M1759" s="13"/>
      <c r="N1759" s="13"/>
      <c r="O1759" s="13"/>
      <c r="P1759" s="13"/>
    </row>
    <row r="1760" spans="1:16" x14ac:dyDescent="0.3">
      <c r="A1760" s="67" t="s">
        <v>3489</v>
      </c>
      <c r="B1760" s="67" t="s">
        <v>3490</v>
      </c>
      <c r="C1760" s="69">
        <v>299743</v>
      </c>
      <c r="D1760" s="13">
        <v>0.83933999999999997</v>
      </c>
      <c r="E1760" s="13">
        <v>0.91086</v>
      </c>
      <c r="F1760" s="13">
        <v>0.83960000000000001</v>
      </c>
      <c r="G1760" s="13">
        <v>0.81277999999999995</v>
      </c>
      <c r="H1760" s="13">
        <v>0.81688000000000005</v>
      </c>
      <c r="I1760" s="13">
        <v>0.69667999999999997</v>
      </c>
      <c r="J1760" s="13">
        <v>0.66385000000000005</v>
      </c>
      <c r="K1760" s="13">
        <v>0.75073000000000001</v>
      </c>
      <c r="L1760" s="13">
        <v>0.77754000000000001</v>
      </c>
      <c r="M1760" s="13">
        <v>0.85619999999999996</v>
      </c>
      <c r="N1760" s="13">
        <v>0.92113</v>
      </c>
      <c r="O1760" s="13">
        <v>1.0245599999999999</v>
      </c>
      <c r="P1760" s="13">
        <v>1.11751</v>
      </c>
    </row>
    <row r="1761" spans="1:16" x14ac:dyDescent="0.3">
      <c r="A1761" s="67" t="s">
        <v>3439</v>
      </c>
      <c r="B1761" s="67" t="s">
        <v>3440</v>
      </c>
      <c r="C1761" s="69">
        <v>299625</v>
      </c>
      <c r="D1761" s="13"/>
      <c r="E1761" s="13"/>
      <c r="F1761" s="13"/>
      <c r="G1761" s="13"/>
      <c r="H1761" s="13"/>
      <c r="I1761" s="13"/>
      <c r="J1761" s="13"/>
      <c r="K1761" s="13"/>
      <c r="L1761" s="13"/>
      <c r="M1761" s="13"/>
      <c r="N1761" s="13"/>
      <c r="O1761" s="13"/>
      <c r="P1761" s="13"/>
    </row>
    <row r="1762" spans="1:16" x14ac:dyDescent="0.3">
      <c r="A1762" s="67" t="s">
        <v>5592</v>
      </c>
      <c r="B1762" s="67" t="s">
        <v>5593</v>
      </c>
      <c r="C1762" s="69">
        <v>299084</v>
      </c>
      <c r="D1762" s="13"/>
      <c r="E1762" s="13"/>
      <c r="F1762" s="13"/>
      <c r="G1762" s="13">
        <v>0.44596000000000002</v>
      </c>
      <c r="H1762" s="13">
        <v>0.48009000000000002</v>
      </c>
      <c r="I1762" s="13">
        <v>0.37308000000000002</v>
      </c>
      <c r="J1762" s="13">
        <v>0.38413999999999998</v>
      </c>
      <c r="K1762" s="13">
        <v>0.52700999999999998</v>
      </c>
      <c r="L1762" s="13">
        <v>0.28716999999999998</v>
      </c>
      <c r="M1762" s="13">
        <v>0.12039999999999999</v>
      </c>
      <c r="N1762" s="13">
        <v>0.25627</v>
      </c>
      <c r="O1762" s="13">
        <v>0.28083999999999998</v>
      </c>
      <c r="P1762" s="13">
        <v>0.34150999999999998</v>
      </c>
    </row>
    <row r="1763" spans="1:16" x14ac:dyDescent="0.3">
      <c r="A1763" s="67" t="s">
        <v>3597</v>
      </c>
      <c r="B1763" s="67" t="s">
        <v>3598</v>
      </c>
      <c r="C1763" s="69">
        <v>297634</v>
      </c>
      <c r="D1763" s="13">
        <v>0.42984</v>
      </c>
      <c r="E1763" s="13">
        <v>0.46690999999999999</v>
      </c>
      <c r="F1763" s="13">
        <v>0.40703</v>
      </c>
      <c r="G1763" s="13">
        <v>0.39668999999999999</v>
      </c>
      <c r="H1763" s="13">
        <v>0.39307999999999998</v>
      </c>
      <c r="I1763" s="13">
        <v>0.33276</v>
      </c>
      <c r="J1763" s="13">
        <v>0.32506000000000002</v>
      </c>
      <c r="K1763" s="13">
        <v>0.35982999999999998</v>
      </c>
      <c r="L1763" s="13">
        <v>0.38272</v>
      </c>
      <c r="M1763" s="13">
        <v>0.41654999999999998</v>
      </c>
      <c r="N1763" s="13">
        <v>0.43497000000000002</v>
      </c>
      <c r="O1763" s="13">
        <v>0.47100999999999998</v>
      </c>
      <c r="P1763" s="13">
        <v>0.54157</v>
      </c>
    </row>
    <row r="1764" spans="1:16" x14ac:dyDescent="0.3">
      <c r="A1764" s="67" t="s">
        <v>3399</v>
      </c>
      <c r="B1764" s="67" t="s">
        <v>3400</v>
      </c>
      <c r="C1764" s="69">
        <v>295867</v>
      </c>
      <c r="D1764" s="13">
        <v>5.024E-2</v>
      </c>
      <c r="E1764" s="13"/>
      <c r="F1764" s="13"/>
      <c r="G1764" s="13">
        <v>5.0720000000000001E-2</v>
      </c>
      <c r="H1764" s="13"/>
      <c r="I1764" s="13"/>
      <c r="J1764" s="13">
        <v>4.1689999999999998E-2</v>
      </c>
      <c r="K1764" s="13"/>
      <c r="L1764" s="13"/>
      <c r="M1764" s="13">
        <v>5.7639999999999997E-2</v>
      </c>
      <c r="N1764" s="13"/>
      <c r="O1764" s="13"/>
      <c r="P1764" s="13">
        <v>7.1840000000000001E-2</v>
      </c>
    </row>
    <row r="1765" spans="1:16" x14ac:dyDescent="0.3">
      <c r="A1765" s="67" t="s">
        <v>5418</v>
      </c>
      <c r="B1765" s="67" t="s">
        <v>5419</v>
      </c>
      <c r="C1765" s="69">
        <v>295610</v>
      </c>
      <c r="D1765" s="13">
        <v>1.63897</v>
      </c>
      <c r="E1765" s="13">
        <v>1.71898</v>
      </c>
      <c r="F1765" s="13"/>
      <c r="G1765" s="13"/>
      <c r="H1765" s="13"/>
      <c r="I1765" s="13"/>
      <c r="J1765" s="13"/>
      <c r="K1765" s="13"/>
      <c r="L1765" s="13"/>
      <c r="M1765" s="13"/>
      <c r="N1765" s="13"/>
      <c r="O1765" s="13"/>
      <c r="P1765" s="13"/>
    </row>
    <row r="1766" spans="1:16" x14ac:dyDescent="0.3">
      <c r="A1766" s="67" t="s">
        <v>3284</v>
      </c>
      <c r="B1766" s="67" t="s">
        <v>3285</v>
      </c>
      <c r="C1766" s="69">
        <v>293450</v>
      </c>
      <c r="D1766" s="13"/>
      <c r="E1766" s="13"/>
      <c r="F1766" s="13"/>
      <c r="G1766" s="13">
        <v>0.23224</v>
      </c>
      <c r="H1766" s="13">
        <v>0.21264</v>
      </c>
      <c r="I1766" s="13">
        <v>0.18007000000000001</v>
      </c>
      <c r="J1766" s="13">
        <v>0.18142</v>
      </c>
      <c r="K1766" s="13">
        <v>0.1681</v>
      </c>
      <c r="L1766" s="13">
        <v>0.20471</v>
      </c>
      <c r="M1766" s="13">
        <v>0.22967000000000001</v>
      </c>
      <c r="N1766" s="13">
        <v>0.25316</v>
      </c>
      <c r="O1766" s="13">
        <v>0.33561999999999997</v>
      </c>
      <c r="P1766" s="13">
        <v>0.40343000000000001</v>
      </c>
    </row>
    <row r="1767" spans="1:16" x14ac:dyDescent="0.3">
      <c r="A1767" s="67" t="s">
        <v>3447</v>
      </c>
      <c r="B1767" s="67" t="s">
        <v>3448</v>
      </c>
      <c r="C1767" s="69">
        <v>292853</v>
      </c>
      <c r="D1767" s="13">
        <v>7.2230000000000003E-2</v>
      </c>
      <c r="E1767" s="13"/>
      <c r="F1767" s="13"/>
      <c r="G1767" s="13">
        <v>7.2580000000000006E-2</v>
      </c>
      <c r="H1767" s="13"/>
      <c r="I1767" s="13"/>
      <c r="J1767" s="13">
        <v>6.1379999999999997E-2</v>
      </c>
      <c r="K1767" s="13"/>
      <c r="L1767" s="13"/>
      <c r="M1767" s="13">
        <v>8.3159999999999998E-2</v>
      </c>
      <c r="N1767" s="13"/>
      <c r="O1767" s="13"/>
      <c r="P1767" s="13">
        <v>0.10569000000000001</v>
      </c>
    </row>
    <row r="1768" spans="1:16" x14ac:dyDescent="0.3">
      <c r="A1768" s="67" t="s">
        <v>3473</v>
      </c>
      <c r="B1768" s="67" t="s">
        <v>3474</v>
      </c>
      <c r="C1768" s="69">
        <v>292336</v>
      </c>
      <c r="D1768" s="13"/>
      <c r="E1768" s="13">
        <v>0.28167999999999999</v>
      </c>
      <c r="F1768" s="13">
        <v>0.26491999999999999</v>
      </c>
      <c r="G1768" s="13">
        <v>0.25374000000000002</v>
      </c>
      <c r="H1768" s="13">
        <v>0.24929000000000001</v>
      </c>
      <c r="I1768" s="13">
        <v>0.21090999999999999</v>
      </c>
      <c r="J1768" s="13">
        <v>0.20008000000000001</v>
      </c>
      <c r="K1768" s="13">
        <v>0.22844999999999999</v>
      </c>
      <c r="L1768" s="13">
        <v>0.23633999999999999</v>
      </c>
      <c r="M1768" s="13">
        <v>0.25730999999999998</v>
      </c>
      <c r="N1768" s="13">
        <v>0.26405000000000001</v>
      </c>
      <c r="O1768" s="13">
        <v>0.29352</v>
      </c>
      <c r="P1768" s="13">
        <v>0.32774999999999999</v>
      </c>
    </row>
    <row r="1769" spans="1:16" x14ac:dyDescent="0.3">
      <c r="A1769" s="67" t="s">
        <v>5420</v>
      </c>
      <c r="B1769" s="67" t="s">
        <v>5421</v>
      </c>
      <c r="C1769" s="69">
        <v>290263</v>
      </c>
      <c r="D1769" s="13"/>
      <c r="E1769" s="13"/>
      <c r="F1769" s="13"/>
      <c r="G1769" s="13">
        <v>0.16091</v>
      </c>
      <c r="H1769" s="13">
        <v>0.10406</v>
      </c>
      <c r="I1769" s="13"/>
      <c r="J1769" s="13"/>
      <c r="K1769" s="13"/>
      <c r="L1769" s="13"/>
      <c r="M1769" s="13"/>
      <c r="N1769" s="13"/>
      <c r="O1769" s="13"/>
      <c r="P1769" s="13"/>
    </row>
    <row r="1770" spans="1:16" x14ac:dyDescent="0.3">
      <c r="A1770" s="67" t="s">
        <v>3344</v>
      </c>
      <c r="B1770" s="67" t="s">
        <v>3345</v>
      </c>
      <c r="C1770" s="69">
        <v>289666</v>
      </c>
      <c r="D1770" s="13"/>
      <c r="E1770" s="13"/>
      <c r="F1770" s="13"/>
      <c r="G1770" s="13">
        <v>8.2710000000000006E-2</v>
      </c>
      <c r="H1770" s="13">
        <v>8.9190000000000005E-2</v>
      </c>
      <c r="I1770" s="13">
        <v>7.0760000000000003E-2</v>
      </c>
      <c r="J1770" s="13">
        <v>6.8650000000000003E-2</v>
      </c>
      <c r="K1770" s="13">
        <v>7.8280000000000002E-2</v>
      </c>
      <c r="L1770" s="13">
        <v>7.7560000000000004E-2</v>
      </c>
      <c r="M1770" s="13">
        <v>9.1039999999999996E-2</v>
      </c>
      <c r="N1770" s="13">
        <v>9.6060000000000006E-2</v>
      </c>
      <c r="O1770" s="13">
        <v>0.111</v>
      </c>
      <c r="P1770" s="13">
        <v>0.12463</v>
      </c>
    </row>
    <row r="1771" spans="1:16" x14ac:dyDescent="0.3">
      <c r="A1771" s="67" t="s">
        <v>3634</v>
      </c>
      <c r="B1771" s="67" t="s">
        <v>3635</v>
      </c>
      <c r="C1771" s="69">
        <v>289014</v>
      </c>
      <c r="D1771" s="13">
        <v>0.34316999999999998</v>
      </c>
      <c r="E1771" s="13">
        <v>0.37576999999999999</v>
      </c>
      <c r="F1771" s="13">
        <v>0.34833999999999998</v>
      </c>
      <c r="G1771" s="13">
        <v>0.33044000000000001</v>
      </c>
      <c r="H1771" s="13">
        <v>0.33135999999999999</v>
      </c>
      <c r="I1771" s="13">
        <v>0.28166999999999998</v>
      </c>
      <c r="J1771" s="13">
        <v>0.27422000000000002</v>
      </c>
      <c r="K1771" s="13">
        <v>0.30792999999999998</v>
      </c>
      <c r="L1771" s="13">
        <v>0.33141999999999999</v>
      </c>
      <c r="M1771" s="13">
        <v>0.36795</v>
      </c>
      <c r="N1771" s="13">
        <v>0.37661</v>
      </c>
      <c r="O1771" s="13">
        <v>0.41796</v>
      </c>
      <c r="P1771" s="13">
        <v>0.46417999999999998</v>
      </c>
    </row>
    <row r="1772" spans="1:16" x14ac:dyDescent="0.3">
      <c r="A1772" s="67" t="s">
        <v>4935</v>
      </c>
      <c r="B1772" s="67" t="s">
        <v>3786</v>
      </c>
      <c r="C1772" s="69">
        <v>286774</v>
      </c>
      <c r="D1772" s="13"/>
      <c r="E1772" s="13"/>
      <c r="F1772" s="13"/>
      <c r="G1772" s="13">
        <v>3.8559999999999997E-2</v>
      </c>
      <c r="H1772" s="13">
        <v>3.875E-2</v>
      </c>
      <c r="I1772" s="13">
        <v>3.0089999999999999E-2</v>
      </c>
      <c r="J1772" s="13">
        <v>3.0210000000000001E-2</v>
      </c>
      <c r="K1772" s="13">
        <v>1.273E-2</v>
      </c>
      <c r="L1772" s="13">
        <v>1.303E-2</v>
      </c>
      <c r="M1772" s="13">
        <v>1.4749999999999999E-2</v>
      </c>
      <c r="N1772" s="13">
        <v>1.5299999999999999E-2</v>
      </c>
      <c r="O1772" s="13">
        <v>1.67E-2</v>
      </c>
      <c r="P1772" s="13">
        <v>1.839E-2</v>
      </c>
    </row>
    <row r="1773" spans="1:16" x14ac:dyDescent="0.3">
      <c r="A1773" s="67" t="s">
        <v>3257</v>
      </c>
      <c r="B1773" s="67" t="s">
        <v>3258</v>
      </c>
      <c r="C1773" s="69">
        <v>284943</v>
      </c>
      <c r="D1773" s="13"/>
      <c r="E1773" s="13"/>
      <c r="F1773" s="13"/>
      <c r="G1773" s="13">
        <v>0.12737999999999999</v>
      </c>
      <c r="H1773" s="13"/>
      <c r="I1773" s="13"/>
      <c r="J1773" s="13">
        <v>0.10417</v>
      </c>
      <c r="K1773" s="13"/>
      <c r="L1773" s="13"/>
      <c r="M1773" s="13">
        <v>0.14030999999999999</v>
      </c>
      <c r="N1773" s="13"/>
      <c r="O1773" s="13"/>
      <c r="P1773" s="13">
        <v>0.29188999999999998</v>
      </c>
    </row>
    <row r="1774" spans="1:16" x14ac:dyDescent="0.3">
      <c r="A1774" s="67" t="s">
        <v>3593</v>
      </c>
      <c r="B1774" s="67" t="s">
        <v>3594</v>
      </c>
      <c r="C1774" s="69">
        <v>284539</v>
      </c>
      <c r="D1774" s="13">
        <v>0.25757999999999998</v>
      </c>
      <c r="E1774" s="13">
        <v>0.27487</v>
      </c>
      <c r="F1774" s="13">
        <v>0.25407999999999997</v>
      </c>
      <c r="G1774" s="13">
        <v>0.25096000000000002</v>
      </c>
      <c r="H1774" s="13">
        <v>0.25083</v>
      </c>
      <c r="I1774" s="13">
        <v>0.20946000000000001</v>
      </c>
      <c r="J1774" s="13">
        <v>0.20727000000000001</v>
      </c>
      <c r="K1774" s="13">
        <v>0.23680000000000001</v>
      </c>
      <c r="L1774" s="13">
        <v>0.24635000000000001</v>
      </c>
      <c r="M1774" s="13">
        <v>0.27416000000000001</v>
      </c>
      <c r="N1774" s="13">
        <v>0.28584999999999999</v>
      </c>
      <c r="O1774" s="13">
        <v>0.31280999999999998</v>
      </c>
      <c r="P1774" s="13">
        <v>0.34681000000000001</v>
      </c>
    </row>
    <row r="1775" spans="1:16" x14ac:dyDescent="0.3">
      <c r="A1775" s="67" t="s">
        <v>3459</v>
      </c>
      <c r="B1775" s="67" t="s">
        <v>3460</v>
      </c>
      <c r="C1775" s="69">
        <v>284241</v>
      </c>
      <c r="D1775" s="13"/>
      <c r="E1775" s="13"/>
      <c r="F1775" s="13"/>
      <c r="G1775" s="13"/>
      <c r="H1775" s="13"/>
      <c r="I1775" s="13"/>
      <c r="J1775" s="13"/>
      <c r="K1775" s="13"/>
      <c r="L1775" s="13"/>
      <c r="M1775" s="13"/>
      <c r="N1775" s="13"/>
      <c r="O1775" s="13"/>
      <c r="P1775" s="13"/>
    </row>
    <row r="1776" spans="1:16" x14ac:dyDescent="0.3">
      <c r="A1776" s="67" t="s">
        <v>3461</v>
      </c>
      <c r="B1776" s="67" t="s">
        <v>3462</v>
      </c>
      <c r="C1776" s="69">
        <v>283740</v>
      </c>
      <c r="D1776" s="13"/>
      <c r="E1776" s="13"/>
      <c r="F1776" s="13"/>
      <c r="G1776" s="13"/>
      <c r="H1776" s="13"/>
      <c r="I1776" s="13"/>
      <c r="J1776" s="13"/>
      <c r="K1776" s="13"/>
      <c r="L1776" s="13"/>
      <c r="M1776" s="13"/>
      <c r="N1776" s="13"/>
      <c r="O1776" s="13"/>
      <c r="P1776" s="13"/>
    </row>
    <row r="1777" spans="1:16" x14ac:dyDescent="0.3">
      <c r="A1777" s="67" t="s">
        <v>3463</v>
      </c>
      <c r="B1777" s="67" t="s">
        <v>3464</v>
      </c>
      <c r="C1777" s="69">
        <v>283740</v>
      </c>
      <c r="D1777" s="13"/>
      <c r="E1777" s="13"/>
      <c r="F1777" s="13"/>
      <c r="G1777" s="13"/>
      <c r="H1777" s="13"/>
      <c r="I1777" s="13"/>
      <c r="J1777" s="13"/>
      <c r="K1777" s="13"/>
      <c r="L1777" s="13"/>
      <c r="M1777" s="13"/>
      <c r="N1777" s="13"/>
      <c r="O1777" s="13"/>
      <c r="P1777" s="13"/>
    </row>
    <row r="1778" spans="1:16" x14ac:dyDescent="0.3">
      <c r="A1778" s="67" t="s">
        <v>5422</v>
      </c>
      <c r="B1778" s="67" t="s">
        <v>5423</v>
      </c>
      <c r="C1778" s="69">
        <v>282828</v>
      </c>
      <c r="D1778" s="13">
        <v>3.57098</v>
      </c>
      <c r="E1778" s="13">
        <v>3.6204200000000002</v>
      </c>
      <c r="F1778" s="13"/>
      <c r="G1778" s="13">
        <v>3.0447199999999999</v>
      </c>
      <c r="H1778" s="13">
        <v>3.1361400000000001</v>
      </c>
      <c r="I1778" s="13">
        <v>2.5606399999999998</v>
      </c>
      <c r="J1778" s="13">
        <v>2.5108000000000001</v>
      </c>
      <c r="K1778" s="13">
        <v>2.7175199999999999</v>
      </c>
      <c r="L1778" s="13">
        <v>2.8585500000000001</v>
      </c>
      <c r="M1778" s="13">
        <v>3.0791900000000001</v>
      </c>
      <c r="N1778" s="13">
        <v>3.1216699999999999</v>
      </c>
      <c r="O1778" s="13">
        <v>3.4873099999999999</v>
      </c>
      <c r="P1778" s="13">
        <v>3.7157800000000001</v>
      </c>
    </row>
    <row r="1779" spans="1:16" x14ac:dyDescent="0.3">
      <c r="A1779" s="67" t="s">
        <v>3471</v>
      </c>
      <c r="B1779" s="67" t="s">
        <v>3472</v>
      </c>
      <c r="C1779" s="69">
        <v>282140</v>
      </c>
      <c r="D1779" s="13"/>
      <c r="E1779" s="13"/>
      <c r="F1779" s="13"/>
      <c r="G1779" s="13"/>
      <c r="H1779" s="13"/>
      <c r="I1779" s="13"/>
      <c r="J1779" s="13"/>
      <c r="K1779" s="13"/>
      <c r="L1779" s="13"/>
      <c r="M1779" s="13"/>
      <c r="N1779" s="13"/>
      <c r="O1779" s="13"/>
      <c r="P1779" s="13"/>
    </row>
    <row r="1780" spans="1:16" x14ac:dyDescent="0.3">
      <c r="A1780" s="67" t="s">
        <v>3567</v>
      </c>
      <c r="B1780" s="67" t="s">
        <v>3568</v>
      </c>
      <c r="C1780" s="69">
        <v>281935</v>
      </c>
      <c r="D1780" s="13">
        <v>0.12583</v>
      </c>
      <c r="E1780" s="13">
        <v>0.13705000000000001</v>
      </c>
      <c r="F1780" s="13">
        <v>0.12667999999999999</v>
      </c>
      <c r="G1780" s="13">
        <v>0.12461</v>
      </c>
      <c r="H1780" s="13">
        <v>0.12347</v>
      </c>
      <c r="I1780" s="13">
        <v>0.10149</v>
      </c>
      <c r="J1780" s="13">
        <v>9.9599999999999994E-2</v>
      </c>
      <c r="K1780" s="13">
        <v>0.11269999999999999</v>
      </c>
      <c r="L1780" s="13">
        <v>0.11983000000000001</v>
      </c>
      <c r="M1780" s="13">
        <v>0.13371</v>
      </c>
      <c r="N1780" s="13">
        <v>0.13752</v>
      </c>
      <c r="O1780" s="13">
        <v>0.15428</v>
      </c>
      <c r="P1780" s="13">
        <v>0.17813000000000001</v>
      </c>
    </row>
    <row r="1781" spans="1:16" x14ac:dyDescent="0.3">
      <c r="A1781" s="67" t="s">
        <v>3142</v>
      </c>
      <c r="B1781" s="67" t="s">
        <v>3143</v>
      </c>
      <c r="C1781" s="69">
        <v>281468</v>
      </c>
      <c r="D1781" s="13">
        <v>2.4899999999999999E-2</v>
      </c>
      <c r="E1781" s="13"/>
      <c r="F1781" s="13"/>
      <c r="G1781" s="13">
        <v>2.7150000000000001E-2</v>
      </c>
      <c r="H1781" s="13"/>
      <c r="I1781" s="13"/>
      <c r="J1781" s="13">
        <v>2.1409999999999998E-2</v>
      </c>
      <c r="K1781" s="13"/>
      <c r="L1781" s="13"/>
      <c r="M1781" s="13">
        <v>5.5960000000000003E-2</v>
      </c>
      <c r="N1781" s="13"/>
      <c r="O1781" s="13"/>
      <c r="P1781" s="13">
        <v>8.004E-2</v>
      </c>
    </row>
    <row r="1782" spans="1:16" x14ac:dyDescent="0.3">
      <c r="A1782" s="67" t="s">
        <v>4622</v>
      </c>
      <c r="B1782" s="67" t="s">
        <v>4623</v>
      </c>
      <c r="C1782" s="69">
        <v>280140</v>
      </c>
      <c r="D1782" s="13"/>
      <c r="E1782" s="13">
        <v>0.85765000000000002</v>
      </c>
      <c r="F1782" s="13">
        <v>0.80510999999999999</v>
      </c>
      <c r="G1782" s="13">
        <v>0.78188000000000002</v>
      </c>
      <c r="H1782" s="13">
        <v>0.81918999999999997</v>
      </c>
      <c r="I1782" s="13">
        <v>0.64105000000000001</v>
      </c>
      <c r="J1782" s="13">
        <v>0.65998000000000001</v>
      </c>
      <c r="K1782" s="13">
        <v>0.74075999999999997</v>
      </c>
      <c r="L1782" s="13">
        <v>0.79835</v>
      </c>
      <c r="M1782" s="13">
        <v>0.90215999999999996</v>
      </c>
      <c r="N1782" s="13">
        <v>0.92671000000000003</v>
      </c>
      <c r="O1782" s="13">
        <v>1.0727100000000001</v>
      </c>
      <c r="P1782" s="13">
        <v>1.19539</v>
      </c>
    </row>
    <row r="1783" spans="1:16" x14ac:dyDescent="0.3">
      <c r="A1783" s="67" t="s">
        <v>3292</v>
      </c>
      <c r="B1783" s="67" t="s">
        <v>3293</v>
      </c>
      <c r="C1783" s="69">
        <v>279625</v>
      </c>
      <c r="D1783" s="13"/>
      <c r="E1783" s="13"/>
      <c r="F1783" s="13"/>
      <c r="G1783" s="13">
        <v>0.21504999999999999</v>
      </c>
      <c r="H1783" s="13">
        <v>0.19717999999999999</v>
      </c>
      <c r="I1783" s="13">
        <v>0.16624</v>
      </c>
      <c r="J1783" s="13">
        <v>0.16692000000000001</v>
      </c>
      <c r="K1783" s="13">
        <v>0.15579999999999999</v>
      </c>
      <c r="L1783" s="13">
        <v>0.18801000000000001</v>
      </c>
      <c r="M1783" s="13">
        <v>0.21099999999999999</v>
      </c>
      <c r="N1783" s="13">
        <v>0.24318000000000001</v>
      </c>
      <c r="O1783" s="13">
        <v>0.3241</v>
      </c>
      <c r="P1783" s="13">
        <v>0.38371</v>
      </c>
    </row>
    <row r="1784" spans="1:16" x14ac:dyDescent="0.3">
      <c r="A1784" s="67" t="s">
        <v>4947</v>
      </c>
      <c r="B1784" s="67" t="s">
        <v>4948</v>
      </c>
      <c r="C1784" s="69">
        <v>278428</v>
      </c>
      <c r="D1784" s="13"/>
      <c r="E1784" s="13"/>
      <c r="F1784" s="13"/>
      <c r="G1784" s="13">
        <v>0.57172999999999996</v>
      </c>
      <c r="H1784" s="13"/>
      <c r="I1784" s="13"/>
      <c r="J1784" s="13">
        <v>0.45945000000000003</v>
      </c>
      <c r="K1784" s="13"/>
      <c r="L1784" s="13"/>
      <c r="M1784" s="13"/>
      <c r="N1784" s="13"/>
      <c r="O1784" s="13"/>
      <c r="P1784" s="13"/>
    </row>
    <row r="1785" spans="1:16" x14ac:dyDescent="0.3">
      <c r="A1785" s="67" t="s">
        <v>3475</v>
      </c>
      <c r="B1785" s="67" t="s">
        <v>3476</v>
      </c>
      <c r="C1785" s="69">
        <v>277854</v>
      </c>
      <c r="D1785" s="13"/>
      <c r="E1785" s="13"/>
      <c r="F1785" s="13"/>
      <c r="G1785" s="13"/>
      <c r="H1785" s="13"/>
      <c r="I1785" s="13"/>
      <c r="J1785" s="13"/>
      <c r="K1785" s="13"/>
      <c r="L1785" s="13"/>
      <c r="M1785" s="13"/>
      <c r="N1785" s="13"/>
      <c r="O1785" s="13"/>
      <c r="P1785" s="13"/>
    </row>
    <row r="1786" spans="1:16" x14ac:dyDescent="0.3">
      <c r="A1786" s="67" t="s">
        <v>2466</v>
      </c>
      <c r="B1786" s="67" t="s">
        <v>2467</v>
      </c>
      <c r="C1786" s="69">
        <v>276767</v>
      </c>
      <c r="D1786" s="13">
        <v>0.89065000000000005</v>
      </c>
      <c r="E1786" s="13">
        <v>0.88883999999999996</v>
      </c>
      <c r="F1786" s="13">
        <v>0.84282000000000001</v>
      </c>
      <c r="G1786" s="13">
        <v>0.87383</v>
      </c>
      <c r="H1786" s="13">
        <v>0.97224999999999995</v>
      </c>
      <c r="I1786" s="13">
        <v>0.34765000000000001</v>
      </c>
      <c r="J1786" s="13">
        <v>0.51554999999999995</v>
      </c>
      <c r="K1786" s="13">
        <v>0.60294000000000003</v>
      </c>
      <c r="L1786" s="13">
        <v>0.62983</v>
      </c>
      <c r="M1786" s="13">
        <v>0.63858999999999999</v>
      </c>
      <c r="N1786" s="13">
        <v>0.67972999999999995</v>
      </c>
      <c r="O1786" s="13">
        <v>0.78285000000000005</v>
      </c>
      <c r="P1786" s="13">
        <v>0.96886000000000005</v>
      </c>
    </row>
    <row r="1787" spans="1:16" x14ac:dyDescent="0.3">
      <c r="A1787" s="67" t="s">
        <v>3443</v>
      </c>
      <c r="B1787" s="67" t="s">
        <v>3444</v>
      </c>
      <c r="C1787" s="69">
        <v>275953</v>
      </c>
      <c r="D1787" s="13">
        <v>0.12236</v>
      </c>
      <c r="E1787" s="13"/>
      <c r="F1787" s="13"/>
      <c r="G1787" s="13">
        <v>0.12397</v>
      </c>
      <c r="H1787" s="13"/>
      <c r="I1787" s="13"/>
      <c r="J1787" s="13">
        <v>9.783E-2</v>
      </c>
      <c r="K1787" s="13"/>
      <c r="L1787" s="13"/>
      <c r="M1787" s="13">
        <v>0.12826000000000001</v>
      </c>
      <c r="N1787" s="13"/>
      <c r="O1787" s="13"/>
      <c r="P1787" s="13">
        <v>0.17069000000000001</v>
      </c>
    </row>
    <row r="1788" spans="1:16" x14ac:dyDescent="0.3">
      <c r="A1788" s="67" t="s">
        <v>3479</v>
      </c>
      <c r="B1788" s="67" t="s">
        <v>3480</v>
      </c>
      <c r="C1788" s="69">
        <v>275789</v>
      </c>
      <c r="D1788" s="13"/>
      <c r="E1788" s="13"/>
      <c r="F1788" s="13"/>
      <c r="G1788" s="13"/>
      <c r="H1788" s="13"/>
      <c r="I1788" s="13"/>
      <c r="J1788" s="13"/>
      <c r="K1788" s="13"/>
      <c r="L1788" s="13"/>
      <c r="M1788" s="13"/>
      <c r="N1788" s="13"/>
      <c r="O1788" s="13"/>
      <c r="P1788" s="13"/>
    </row>
    <row r="1789" spans="1:16" x14ac:dyDescent="0.3">
      <c r="A1789" s="67" t="s">
        <v>3508</v>
      </c>
      <c r="B1789" s="67" t="s">
        <v>3509</v>
      </c>
      <c r="C1789" s="69">
        <v>275535</v>
      </c>
      <c r="D1789" s="13"/>
      <c r="E1789" s="13">
        <v>0.67527999999999999</v>
      </c>
      <c r="F1789" s="13">
        <v>0.63246999999999998</v>
      </c>
      <c r="G1789" s="13">
        <v>0.60799999999999998</v>
      </c>
      <c r="H1789" s="13">
        <v>0.62290999999999996</v>
      </c>
      <c r="I1789" s="13">
        <v>0.47932000000000002</v>
      </c>
      <c r="J1789" s="13">
        <v>0.48432999999999998</v>
      </c>
      <c r="K1789" s="13">
        <v>0.53108</v>
      </c>
      <c r="L1789" s="13">
        <v>0.55445999999999995</v>
      </c>
      <c r="M1789" s="13">
        <v>0.60309999999999997</v>
      </c>
      <c r="N1789" s="13">
        <v>0.59826000000000001</v>
      </c>
      <c r="O1789" s="13">
        <v>0.64931000000000005</v>
      </c>
      <c r="P1789" s="13">
        <v>0.66313999999999995</v>
      </c>
    </row>
    <row r="1790" spans="1:16" x14ac:dyDescent="0.3">
      <c r="A1790" s="67" t="s">
        <v>3487</v>
      </c>
      <c r="B1790" s="67" t="s">
        <v>3488</v>
      </c>
      <c r="C1790" s="69">
        <v>273573</v>
      </c>
      <c r="D1790" s="13"/>
      <c r="E1790" s="13"/>
      <c r="F1790" s="13"/>
      <c r="G1790" s="13"/>
      <c r="H1790" s="13"/>
      <c r="I1790" s="13"/>
      <c r="J1790" s="13"/>
      <c r="K1790" s="13"/>
      <c r="L1790" s="13"/>
      <c r="M1790" s="13"/>
      <c r="N1790" s="13"/>
      <c r="O1790" s="13"/>
      <c r="P1790" s="13"/>
    </row>
    <row r="1791" spans="1:16" x14ac:dyDescent="0.3">
      <c r="A1791" s="67" t="s">
        <v>4922</v>
      </c>
      <c r="B1791" s="67" t="s">
        <v>4923</v>
      </c>
      <c r="C1791" s="69">
        <v>270441</v>
      </c>
      <c r="D1791" s="13"/>
      <c r="E1791" s="13"/>
      <c r="F1791" s="13"/>
      <c r="G1791" s="13"/>
      <c r="H1791" s="13"/>
      <c r="I1791" s="13"/>
      <c r="J1791" s="13"/>
      <c r="K1791" s="13">
        <v>0.11156000000000001</v>
      </c>
      <c r="L1791" s="13"/>
      <c r="M1791" s="13"/>
      <c r="N1791" s="13"/>
      <c r="O1791" s="13"/>
      <c r="P1791" s="13"/>
    </row>
    <row r="1792" spans="1:16" x14ac:dyDescent="0.3">
      <c r="A1792" s="67" t="s">
        <v>3340</v>
      </c>
      <c r="B1792" s="67" t="s">
        <v>3341</v>
      </c>
      <c r="C1792" s="69">
        <v>268818</v>
      </c>
      <c r="D1792" s="13"/>
      <c r="E1792" s="13">
        <v>0.13625999999999999</v>
      </c>
      <c r="F1792" s="13">
        <v>0.12662999999999999</v>
      </c>
      <c r="G1792" s="13">
        <v>0.1249</v>
      </c>
      <c r="H1792" s="13">
        <v>0.12197</v>
      </c>
      <c r="I1792" s="13">
        <v>0.12218999999999999</v>
      </c>
      <c r="J1792" s="13">
        <v>0.10843</v>
      </c>
      <c r="K1792" s="13">
        <v>0.12694</v>
      </c>
      <c r="L1792" s="13">
        <v>0.13092000000000001</v>
      </c>
      <c r="M1792" s="13">
        <v>0.14013</v>
      </c>
      <c r="N1792" s="13">
        <v>0.14241999999999999</v>
      </c>
      <c r="O1792" s="13">
        <v>0.15132000000000001</v>
      </c>
      <c r="P1792" s="13">
        <v>0.17136000000000001</v>
      </c>
    </row>
    <row r="1793" spans="1:16" x14ac:dyDescent="0.3">
      <c r="A1793" s="67" t="s">
        <v>3413</v>
      </c>
      <c r="B1793" s="67" t="s">
        <v>3414</v>
      </c>
      <c r="C1793" s="69">
        <v>267713</v>
      </c>
      <c r="D1793" s="13"/>
      <c r="E1793" s="13"/>
      <c r="F1793" s="13"/>
      <c r="G1793" s="13">
        <v>6.2190000000000002E-2</v>
      </c>
      <c r="H1793" s="13"/>
      <c r="I1793" s="13"/>
      <c r="J1793" s="13">
        <v>5.1819999999999998E-2</v>
      </c>
      <c r="K1793" s="13"/>
      <c r="L1793" s="13"/>
      <c r="M1793" s="13">
        <v>7.0879999999999999E-2</v>
      </c>
      <c r="N1793" s="13"/>
      <c r="O1793" s="13"/>
      <c r="P1793" s="13">
        <v>8.9469999999999994E-2</v>
      </c>
    </row>
    <row r="1794" spans="1:16" x14ac:dyDescent="0.3">
      <c r="A1794" s="67" t="s">
        <v>4931</v>
      </c>
      <c r="B1794" s="67" t="s">
        <v>4932</v>
      </c>
      <c r="C1794" s="69">
        <v>267647</v>
      </c>
      <c r="D1794" s="13">
        <v>2.1778900000000001</v>
      </c>
      <c r="E1794" s="13"/>
      <c r="F1794" s="13">
        <v>2.1837900000000001</v>
      </c>
      <c r="G1794" s="13"/>
      <c r="H1794" s="13"/>
      <c r="I1794" s="13"/>
      <c r="J1794" s="13"/>
      <c r="K1794" s="13">
        <v>2.0304199999999999</v>
      </c>
      <c r="L1794" s="13"/>
      <c r="M1794" s="13"/>
      <c r="N1794" s="13"/>
      <c r="O1794" s="13"/>
      <c r="P1794" s="13"/>
    </row>
    <row r="1795" spans="1:16" x14ac:dyDescent="0.3">
      <c r="A1795" s="67" t="s">
        <v>3495</v>
      </c>
      <c r="B1795" s="67" t="s">
        <v>3496</v>
      </c>
      <c r="C1795" s="69">
        <v>267629</v>
      </c>
      <c r="D1795" s="13"/>
      <c r="E1795" s="13"/>
      <c r="F1795" s="13"/>
      <c r="G1795" s="13"/>
      <c r="H1795" s="13"/>
      <c r="I1795" s="13"/>
      <c r="J1795" s="13"/>
      <c r="K1795" s="13"/>
      <c r="L1795" s="13"/>
      <c r="M1795" s="13"/>
      <c r="N1795" s="13"/>
      <c r="O1795" s="13"/>
      <c r="P1795" s="13"/>
    </row>
    <row r="1796" spans="1:16" x14ac:dyDescent="0.3">
      <c r="A1796" s="67" t="s">
        <v>3497</v>
      </c>
      <c r="B1796" s="67" t="s">
        <v>3498</v>
      </c>
      <c r="C1796" s="69">
        <v>267188</v>
      </c>
      <c r="D1796" s="13"/>
      <c r="E1796" s="13"/>
      <c r="F1796" s="13"/>
      <c r="G1796" s="13"/>
      <c r="H1796" s="13"/>
      <c r="I1796" s="13"/>
      <c r="J1796" s="13"/>
      <c r="K1796" s="13"/>
      <c r="L1796" s="13"/>
      <c r="M1796" s="13"/>
      <c r="N1796" s="13"/>
      <c r="O1796" s="13"/>
      <c r="P1796" s="13"/>
    </row>
    <row r="1797" spans="1:16" x14ac:dyDescent="0.3">
      <c r="A1797" s="67" t="s">
        <v>5424</v>
      </c>
      <c r="B1797" s="67" t="s">
        <v>5425</v>
      </c>
      <c r="C1797" s="69">
        <v>266564</v>
      </c>
      <c r="D1797" s="13">
        <v>1.82396</v>
      </c>
      <c r="E1797" s="13">
        <v>2.0748000000000002</v>
      </c>
      <c r="F1797" s="13"/>
      <c r="G1797" s="13"/>
      <c r="H1797" s="13"/>
      <c r="I1797" s="13"/>
      <c r="J1797" s="13"/>
      <c r="K1797" s="13">
        <v>1.19384</v>
      </c>
      <c r="L1797" s="13">
        <v>1.5182899999999999</v>
      </c>
      <c r="M1797" s="13">
        <v>1.6323799999999999</v>
      </c>
      <c r="N1797" s="13">
        <v>1.6622300000000001</v>
      </c>
      <c r="O1797" s="13">
        <v>1.8155399999999999</v>
      </c>
      <c r="P1797" s="13">
        <v>2.5918700000000001</v>
      </c>
    </row>
    <row r="1798" spans="1:16" x14ac:dyDescent="0.3">
      <c r="A1798" s="67" t="s">
        <v>3401</v>
      </c>
      <c r="B1798" s="67" t="s">
        <v>3402</v>
      </c>
      <c r="C1798" s="69">
        <v>263247</v>
      </c>
      <c r="D1798" s="13"/>
      <c r="E1798" s="13"/>
      <c r="F1798" s="13"/>
      <c r="G1798" s="13">
        <v>5.9470000000000002E-2</v>
      </c>
      <c r="H1798" s="13"/>
      <c r="I1798" s="13"/>
      <c r="J1798" s="13">
        <v>5.1970000000000002E-2</v>
      </c>
      <c r="K1798" s="13"/>
      <c r="L1798" s="13"/>
      <c r="M1798" s="13">
        <v>6.8849999999999995E-2</v>
      </c>
      <c r="N1798" s="13"/>
      <c r="O1798" s="13"/>
      <c r="P1798" s="13">
        <v>8.5190000000000002E-2</v>
      </c>
    </row>
    <row r="1799" spans="1:16" x14ac:dyDescent="0.3">
      <c r="A1799" s="67" t="s">
        <v>3346</v>
      </c>
      <c r="B1799" s="67" t="s">
        <v>3347</v>
      </c>
      <c r="C1799" s="69">
        <v>263222</v>
      </c>
      <c r="D1799" s="13">
        <v>0.12318999999999999</v>
      </c>
      <c r="E1799" s="13">
        <v>0.14671000000000001</v>
      </c>
      <c r="F1799" s="13">
        <v>0.12697</v>
      </c>
      <c r="G1799" s="13">
        <v>0.12720000000000001</v>
      </c>
      <c r="H1799" s="13">
        <v>0.13094</v>
      </c>
      <c r="I1799" s="13">
        <v>0.10535</v>
      </c>
      <c r="J1799" s="13">
        <v>9.5299999999999996E-2</v>
      </c>
      <c r="K1799" s="13">
        <v>0.11624</v>
      </c>
      <c r="L1799" s="13">
        <v>0.13269</v>
      </c>
      <c r="M1799" s="13">
        <v>0.13361000000000001</v>
      </c>
      <c r="N1799" s="13">
        <v>0.13711000000000001</v>
      </c>
      <c r="O1799" s="13">
        <v>0.15182000000000001</v>
      </c>
      <c r="P1799" s="13">
        <v>0.17695</v>
      </c>
    </row>
    <row r="1800" spans="1:16" x14ac:dyDescent="0.3">
      <c r="A1800" s="67" t="s">
        <v>3255</v>
      </c>
      <c r="B1800" s="67" t="s">
        <v>3256</v>
      </c>
      <c r="C1800" s="69">
        <v>262557</v>
      </c>
      <c r="D1800" s="13">
        <v>4.87636</v>
      </c>
      <c r="E1800" s="13">
        <v>5.1914199999999999</v>
      </c>
      <c r="F1800" s="13">
        <v>4.8653700000000004</v>
      </c>
      <c r="G1800" s="13">
        <v>4.7467699999999997</v>
      </c>
      <c r="H1800" s="13">
        <v>4.9175199999999997</v>
      </c>
      <c r="I1800" s="13">
        <v>3.9304399999999999</v>
      </c>
      <c r="J1800" s="13">
        <v>3.87677</v>
      </c>
      <c r="K1800" s="13">
        <v>4.2992800000000004</v>
      </c>
      <c r="L1800" s="13">
        <v>4.5544799999999999</v>
      </c>
      <c r="M1800" s="13">
        <v>4.9957599999999998</v>
      </c>
      <c r="N1800" s="13">
        <v>4.9575699999999996</v>
      </c>
      <c r="O1800" s="13">
        <v>5.6958099999999998</v>
      </c>
      <c r="P1800" s="13">
        <v>6.2289099999999999</v>
      </c>
    </row>
    <row r="1801" spans="1:16" x14ac:dyDescent="0.3">
      <c r="A1801" s="67" t="s">
        <v>3514</v>
      </c>
      <c r="B1801" s="67" t="s">
        <v>3515</v>
      </c>
      <c r="C1801" s="69">
        <v>261567</v>
      </c>
      <c r="D1801" s="13"/>
      <c r="E1801" s="13"/>
      <c r="F1801" s="13"/>
      <c r="G1801" s="13"/>
      <c r="H1801" s="13"/>
      <c r="I1801" s="13"/>
      <c r="J1801" s="13"/>
      <c r="K1801" s="13"/>
      <c r="L1801" s="13"/>
      <c r="M1801" s="13"/>
      <c r="N1801" s="13"/>
      <c r="O1801" s="13"/>
      <c r="P1801" s="13"/>
    </row>
    <row r="1802" spans="1:16" x14ac:dyDescent="0.3">
      <c r="A1802" s="67" t="s">
        <v>3563</v>
      </c>
      <c r="B1802" s="67" t="s">
        <v>3564</v>
      </c>
      <c r="C1802" s="69">
        <v>261424</v>
      </c>
      <c r="D1802" s="13"/>
      <c r="E1802" s="13">
        <v>0.98116999999999999</v>
      </c>
      <c r="F1802" s="13">
        <v>0.88736999999999999</v>
      </c>
      <c r="G1802" s="13">
        <v>0.86677999999999999</v>
      </c>
      <c r="H1802" s="13">
        <v>0.85518000000000005</v>
      </c>
      <c r="I1802" s="13">
        <v>0.68881999999999999</v>
      </c>
      <c r="J1802" s="13">
        <v>0.69433</v>
      </c>
      <c r="K1802" s="13">
        <v>0.80049999999999999</v>
      </c>
      <c r="L1802" s="13">
        <v>0.81754000000000004</v>
      </c>
      <c r="M1802" s="13">
        <v>0.91849999999999998</v>
      </c>
      <c r="N1802" s="13">
        <v>0.93484</v>
      </c>
      <c r="O1802" s="13">
        <v>0.99289000000000005</v>
      </c>
      <c r="P1802" s="13">
        <v>1.0819399999999999</v>
      </c>
    </row>
    <row r="1803" spans="1:16" x14ac:dyDescent="0.3">
      <c r="A1803" s="67" t="s">
        <v>3334</v>
      </c>
      <c r="B1803" s="67" t="s">
        <v>3335</v>
      </c>
      <c r="C1803" s="69">
        <v>261360</v>
      </c>
      <c r="D1803" s="13"/>
      <c r="E1803" s="13"/>
      <c r="F1803" s="13"/>
      <c r="G1803" s="13">
        <v>1.8341099999999999</v>
      </c>
      <c r="H1803" s="13">
        <v>1.86364</v>
      </c>
      <c r="I1803" s="13">
        <v>1.3814</v>
      </c>
      <c r="J1803" s="13">
        <v>1.45461</v>
      </c>
      <c r="K1803" s="13">
        <v>1.6489</v>
      </c>
      <c r="L1803" s="13">
        <v>1.8451200000000001</v>
      </c>
      <c r="M1803" s="13">
        <v>1.9649799999999999</v>
      </c>
      <c r="N1803" s="13">
        <v>1.99733</v>
      </c>
      <c r="O1803" s="13">
        <v>2.2337199999999999</v>
      </c>
      <c r="P1803" s="13">
        <v>2.1289600000000002</v>
      </c>
    </row>
    <row r="1804" spans="1:16" x14ac:dyDescent="0.3">
      <c r="A1804" s="67" t="s">
        <v>2462</v>
      </c>
      <c r="B1804" s="67" t="s">
        <v>3577</v>
      </c>
      <c r="C1804" s="69">
        <v>260468</v>
      </c>
      <c r="D1804" s="13">
        <v>0.12655</v>
      </c>
      <c r="E1804" s="13">
        <v>0.13891999999999999</v>
      </c>
      <c r="F1804" s="13">
        <v>0.12953000000000001</v>
      </c>
      <c r="G1804" s="13">
        <v>0.12213</v>
      </c>
      <c r="H1804" s="13">
        <v>0.12511</v>
      </c>
      <c r="I1804" s="13">
        <v>0.10363</v>
      </c>
      <c r="J1804" s="13">
        <v>0.10761</v>
      </c>
      <c r="K1804" s="13">
        <v>0.12046999999999999</v>
      </c>
      <c r="L1804" s="13">
        <v>0.11953</v>
      </c>
      <c r="M1804" s="13">
        <v>0.13475000000000001</v>
      </c>
      <c r="N1804" s="13">
        <v>0.13894999999999999</v>
      </c>
      <c r="O1804" s="13">
        <v>0.14696000000000001</v>
      </c>
      <c r="P1804" s="13">
        <v>0.17399000000000001</v>
      </c>
    </row>
    <row r="1805" spans="1:16" x14ac:dyDescent="0.3">
      <c r="A1805" s="67" t="s">
        <v>3538</v>
      </c>
      <c r="B1805" s="67" t="s">
        <v>3539</v>
      </c>
      <c r="C1805" s="69">
        <v>259632</v>
      </c>
      <c r="D1805" s="13">
        <v>8.0699999999999994E-2</v>
      </c>
      <c r="E1805" s="13"/>
      <c r="F1805" s="13"/>
      <c r="G1805" s="13">
        <v>8.0759999999999998E-2</v>
      </c>
      <c r="H1805" s="13"/>
      <c r="I1805" s="13"/>
      <c r="J1805" s="13">
        <v>6.8870000000000001E-2</v>
      </c>
      <c r="K1805" s="13"/>
      <c r="L1805" s="13"/>
      <c r="M1805" s="13">
        <v>9.221E-2</v>
      </c>
      <c r="N1805" s="13"/>
      <c r="O1805" s="13"/>
      <c r="P1805" s="13">
        <v>0.11796</v>
      </c>
    </row>
    <row r="1806" spans="1:16" x14ac:dyDescent="0.3">
      <c r="A1806" s="67" t="s">
        <v>3251</v>
      </c>
      <c r="B1806" s="67" t="s">
        <v>3252</v>
      </c>
      <c r="C1806" s="69">
        <v>255498</v>
      </c>
      <c r="D1806" s="13"/>
      <c r="E1806" s="13">
        <v>0.29278999999999999</v>
      </c>
      <c r="F1806" s="13">
        <v>0.27698</v>
      </c>
      <c r="G1806" s="13">
        <v>0.27018999999999999</v>
      </c>
      <c r="H1806" s="13">
        <v>1.0229200000000001</v>
      </c>
      <c r="I1806" s="13">
        <v>0.84794999999999998</v>
      </c>
      <c r="J1806" s="13">
        <v>0.81159999999999999</v>
      </c>
      <c r="K1806" s="13">
        <v>0.91949000000000003</v>
      </c>
      <c r="L1806" s="13">
        <v>0.95152000000000003</v>
      </c>
      <c r="M1806" s="13">
        <v>1.02874</v>
      </c>
      <c r="N1806" s="13">
        <v>0.48222999999999999</v>
      </c>
      <c r="O1806" s="13">
        <v>0.54578000000000004</v>
      </c>
      <c r="P1806" s="13">
        <v>0.48233999999999999</v>
      </c>
    </row>
    <row r="1807" spans="1:16" x14ac:dyDescent="0.3">
      <c r="A1807" s="67" t="s">
        <v>3312</v>
      </c>
      <c r="B1807" s="67" t="s">
        <v>3313</v>
      </c>
      <c r="C1807" s="69">
        <v>255402</v>
      </c>
      <c r="D1807" s="13"/>
      <c r="E1807" s="13">
        <v>3.8336299999999999</v>
      </c>
      <c r="F1807" s="13">
        <v>2.8042899999999999</v>
      </c>
      <c r="G1807" s="13">
        <v>2.7882600000000002</v>
      </c>
      <c r="H1807" s="13">
        <v>3.1463700000000001</v>
      </c>
      <c r="I1807" s="13">
        <v>3.1031200000000001</v>
      </c>
      <c r="J1807" s="13">
        <v>2.9856099999999999</v>
      </c>
      <c r="K1807" s="13">
        <v>3.2363599999999999</v>
      </c>
      <c r="L1807" s="13">
        <v>3.4250600000000002</v>
      </c>
      <c r="M1807" s="13">
        <v>4.6050599999999999</v>
      </c>
      <c r="N1807" s="13">
        <v>4.6601100000000004</v>
      </c>
      <c r="O1807" s="13">
        <v>4.8058800000000002</v>
      </c>
      <c r="P1807" s="13">
        <v>5.1397700000000004</v>
      </c>
    </row>
    <row r="1808" spans="1:16" x14ac:dyDescent="0.3">
      <c r="A1808" s="67" t="s">
        <v>3522</v>
      </c>
      <c r="B1808" s="67" t="s">
        <v>3523</v>
      </c>
      <c r="C1808" s="69">
        <v>255150</v>
      </c>
      <c r="D1808" s="13"/>
      <c r="E1808" s="13"/>
      <c r="F1808" s="13"/>
      <c r="G1808" s="13"/>
      <c r="H1808" s="13"/>
      <c r="I1808" s="13"/>
      <c r="J1808" s="13"/>
      <c r="K1808" s="13"/>
      <c r="L1808" s="13"/>
      <c r="M1808" s="13"/>
      <c r="N1808" s="13"/>
      <c r="O1808" s="13"/>
      <c r="P1808" s="13"/>
    </row>
    <row r="1809" spans="1:16" x14ac:dyDescent="0.3">
      <c r="A1809" s="67" t="s">
        <v>3724</v>
      </c>
      <c r="B1809" s="67" t="s">
        <v>3725</v>
      </c>
      <c r="C1809" s="69">
        <v>253331</v>
      </c>
      <c r="D1809" s="13"/>
      <c r="E1809" s="13"/>
      <c r="F1809" s="13"/>
      <c r="G1809" s="13">
        <v>3.7276199999999999</v>
      </c>
      <c r="H1809" s="13"/>
      <c r="I1809" s="13"/>
      <c r="J1809" s="13">
        <v>3.3622999999999998</v>
      </c>
      <c r="K1809" s="13"/>
      <c r="L1809" s="13"/>
      <c r="M1809" s="13">
        <v>2.6938300000000002</v>
      </c>
      <c r="N1809" s="13"/>
      <c r="O1809" s="13"/>
      <c r="P1809" s="13">
        <v>3.5562399999999998</v>
      </c>
    </row>
    <row r="1810" spans="1:16" x14ac:dyDescent="0.3">
      <c r="A1810" s="67" t="s">
        <v>3549</v>
      </c>
      <c r="B1810" s="67" t="s">
        <v>3550</v>
      </c>
      <c r="C1810" s="69">
        <v>253265</v>
      </c>
      <c r="D1810" s="13"/>
      <c r="E1810" s="13">
        <v>0.15554999999999999</v>
      </c>
      <c r="F1810" s="13"/>
      <c r="G1810" s="13"/>
      <c r="H1810" s="13">
        <v>0.13333</v>
      </c>
      <c r="I1810" s="13">
        <v>0.10793</v>
      </c>
      <c r="J1810" s="13"/>
      <c r="K1810" s="13">
        <v>0.11574</v>
      </c>
      <c r="L1810" s="13">
        <v>0.12154</v>
      </c>
      <c r="M1810" s="13">
        <v>0.13263</v>
      </c>
      <c r="N1810" s="13">
        <v>0.13489000000000001</v>
      </c>
      <c r="O1810" s="13">
        <v>0.14860999999999999</v>
      </c>
      <c r="P1810" s="13">
        <v>0.17083000000000001</v>
      </c>
    </row>
    <row r="1811" spans="1:16" x14ac:dyDescent="0.3">
      <c r="A1811" s="67" t="s">
        <v>3530</v>
      </c>
      <c r="B1811" s="67" t="s">
        <v>3531</v>
      </c>
      <c r="C1811" s="69">
        <v>249585</v>
      </c>
      <c r="D1811" s="13"/>
      <c r="E1811" s="13"/>
      <c r="F1811" s="13"/>
      <c r="G1811" s="13"/>
      <c r="H1811" s="13"/>
      <c r="I1811" s="13"/>
      <c r="J1811" s="13"/>
      <c r="K1811" s="13"/>
      <c r="L1811" s="13"/>
      <c r="M1811" s="13"/>
      <c r="N1811" s="13"/>
      <c r="O1811" s="13"/>
      <c r="P1811" s="13"/>
    </row>
    <row r="1812" spans="1:16" x14ac:dyDescent="0.3">
      <c r="A1812" s="67" t="s">
        <v>5426</v>
      </c>
      <c r="B1812" s="67" t="s">
        <v>5427</v>
      </c>
      <c r="C1812" s="69">
        <v>247400</v>
      </c>
      <c r="D1812" s="13"/>
      <c r="E1812" s="13">
        <v>4.0570000000000002E-2</v>
      </c>
      <c r="F1812" s="13">
        <v>3.7269999999999998E-2</v>
      </c>
      <c r="G1812" s="13">
        <v>3.7440000000000001E-2</v>
      </c>
      <c r="H1812" s="13">
        <v>3.7909999999999999E-2</v>
      </c>
      <c r="I1812" s="13">
        <v>3.048E-2</v>
      </c>
      <c r="J1812" s="13">
        <v>3.107E-2</v>
      </c>
      <c r="K1812" s="13">
        <v>3.576E-2</v>
      </c>
      <c r="L1812" s="13">
        <v>2.605E-2</v>
      </c>
      <c r="M1812" s="13">
        <v>1.7600000000000001E-2</v>
      </c>
      <c r="N1812" s="13">
        <v>1.8329999999999999E-2</v>
      </c>
      <c r="O1812" s="13">
        <v>2.0500000000000001E-2</v>
      </c>
      <c r="P1812" s="13">
        <v>2.3029999999999998E-2</v>
      </c>
    </row>
    <row r="1813" spans="1:16" x14ac:dyDescent="0.3">
      <c r="A1813" s="67" t="s">
        <v>4131</v>
      </c>
      <c r="B1813" s="67" t="s">
        <v>4132</v>
      </c>
      <c r="C1813" s="69">
        <v>246701</v>
      </c>
      <c r="D1813" s="13"/>
      <c r="E1813" s="13">
        <v>8.5519999999999999E-2</v>
      </c>
      <c r="F1813" s="13">
        <v>8.1909999999999997E-2</v>
      </c>
      <c r="G1813" s="13">
        <v>7.3029999999999998E-2</v>
      </c>
      <c r="H1813" s="13">
        <v>7.8009999999999996E-2</v>
      </c>
      <c r="I1813" s="13">
        <v>8.3049999999999999E-2</v>
      </c>
      <c r="J1813" s="13">
        <v>7.5020000000000003E-2</v>
      </c>
      <c r="K1813" s="13">
        <v>8.5199999999999998E-2</v>
      </c>
      <c r="L1813" s="13">
        <v>9.2429999999999998E-2</v>
      </c>
      <c r="M1813" s="13">
        <v>0.10449</v>
      </c>
      <c r="N1813" s="13">
        <v>0.10818</v>
      </c>
      <c r="O1813" s="13">
        <v>0.12236</v>
      </c>
      <c r="P1813" s="13">
        <v>0.13622999999999999</v>
      </c>
    </row>
    <row r="1814" spans="1:16" x14ac:dyDescent="0.3">
      <c r="A1814" s="67" t="s">
        <v>3512</v>
      </c>
      <c r="B1814" s="67" t="s">
        <v>3513</v>
      </c>
      <c r="C1814" s="69">
        <v>245016</v>
      </c>
      <c r="D1814" s="13"/>
      <c r="E1814" s="13"/>
      <c r="F1814" s="13"/>
      <c r="G1814" s="13">
        <v>1.1639999999999999E-2</v>
      </c>
      <c r="H1814" s="13">
        <v>1.24E-2</v>
      </c>
      <c r="I1814" s="13">
        <v>1.01E-2</v>
      </c>
      <c r="J1814" s="13">
        <v>1.0359999999999999E-2</v>
      </c>
      <c r="K1814" s="13">
        <v>1.0619999999999999E-2</v>
      </c>
      <c r="L1814" s="13">
        <v>1.174E-2</v>
      </c>
      <c r="M1814" s="13">
        <v>1.379E-2</v>
      </c>
      <c r="N1814" s="13">
        <v>1.277E-2</v>
      </c>
      <c r="O1814" s="13">
        <v>9.6699999999999998E-3</v>
      </c>
      <c r="P1814" s="13">
        <v>1.0540000000000001E-2</v>
      </c>
    </row>
    <row r="1815" spans="1:16" x14ac:dyDescent="0.3">
      <c r="A1815" s="67" t="s">
        <v>3506</v>
      </c>
      <c r="B1815" s="67" t="s">
        <v>3507</v>
      </c>
      <c r="C1815" s="69">
        <v>244700</v>
      </c>
      <c r="D1815" s="13">
        <v>0.64332</v>
      </c>
      <c r="E1815" s="13">
        <v>0.71382999999999996</v>
      </c>
      <c r="F1815" s="13">
        <v>0.65466999999999997</v>
      </c>
      <c r="G1815" s="13">
        <v>0.68035000000000001</v>
      </c>
      <c r="H1815" s="13">
        <v>0.68752999999999997</v>
      </c>
      <c r="I1815" s="13">
        <v>0.58091000000000004</v>
      </c>
      <c r="J1815" s="13">
        <v>0.54945999999999995</v>
      </c>
      <c r="K1815" s="13"/>
      <c r="L1815" s="13">
        <v>0.64</v>
      </c>
      <c r="M1815" s="13">
        <v>0.70340999999999998</v>
      </c>
      <c r="N1815" s="13">
        <v>0.70870999999999995</v>
      </c>
      <c r="O1815" s="13">
        <v>0.77097000000000004</v>
      </c>
      <c r="P1815" s="13">
        <v>0.85519999999999996</v>
      </c>
    </row>
    <row r="1816" spans="1:16" x14ac:dyDescent="0.3">
      <c r="A1816" s="67" t="s">
        <v>3359</v>
      </c>
      <c r="B1816" s="67" t="s">
        <v>3360</v>
      </c>
      <c r="C1816" s="69">
        <v>244619</v>
      </c>
      <c r="D1816" s="13">
        <v>7.9909999999999995E-2</v>
      </c>
      <c r="E1816" s="13">
        <v>8.405E-2</v>
      </c>
      <c r="F1816" s="13">
        <v>7.8159999999999993E-2</v>
      </c>
      <c r="G1816" s="13">
        <v>7.6819999999999999E-2</v>
      </c>
      <c r="H1816" s="13"/>
      <c r="I1816" s="13">
        <v>6.3109999999999999E-2</v>
      </c>
      <c r="J1816" s="13">
        <v>6.132E-2</v>
      </c>
      <c r="K1816" s="13">
        <v>7.1199999999999999E-2</v>
      </c>
      <c r="L1816" s="13">
        <v>7.4010000000000006E-2</v>
      </c>
      <c r="M1816" s="13">
        <v>8.4529999999999994E-2</v>
      </c>
      <c r="N1816" s="13">
        <v>8.6110000000000006E-2</v>
      </c>
      <c r="O1816" s="13">
        <v>9.5850000000000005E-2</v>
      </c>
      <c r="P1816" s="13">
        <v>0.11342000000000001</v>
      </c>
    </row>
    <row r="1817" spans="1:16" x14ac:dyDescent="0.3">
      <c r="A1817" s="67" t="s">
        <v>3583</v>
      </c>
      <c r="B1817" s="67" t="s">
        <v>3584</v>
      </c>
      <c r="C1817" s="69">
        <v>243366</v>
      </c>
      <c r="D1817" s="13">
        <v>0.39734000000000003</v>
      </c>
      <c r="E1817" s="13">
        <v>0.43587999999999999</v>
      </c>
      <c r="F1817" s="13">
        <v>0.30858000000000002</v>
      </c>
      <c r="G1817" s="13">
        <v>0.29686000000000001</v>
      </c>
      <c r="H1817" s="13">
        <v>0.30759999999999998</v>
      </c>
      <c r="I1817" s="13">
        <v>0.24382000000000001</v>
      </c>
      <c r="J1817" s="13">
        <v>0.25322</v>
      </c>
      <c r="K1817" s="13">
        <v>0.31545000000000001</v>
      </c>
      <c r="L1817" s="13">
        <v>0.35063</v>
      </c>
      <c r="M1817" s="13">
        <v>0.38723000000000002</v>
      </c>
      <c r="N1817" s="13">
        <v>0.39433000000000001</v>
      </c>
      <c r="O1817" s="13">
        <v>0.44263000000000002</v>
      </c>
      <c r="P1817" s="13">
        <v>0.48566999999999999</v>
      </c>
    </row>
    <row r="1818" spans="1:16" x14ac:dyDescent="0.3">
      <c r="A1818" s="67" t="s">
        <v>3249</v>
      </c>
      <c r="B1818" s="67" t="s">
        <v>3250</v>
      </c>
      <c r="C1818" s="69">
        <v>241076</v>
      </c>
      <c r="D1818" s="13"/>
      <c r="E1818" s="13"/>
      <c r="F1818" s="13"/>
      <c r="G1818" s="13">
        <v>0.28134999999999999</v>
      </c>
      <c r="H1818" s="13">
        <v>0.26602999999999999</v>
      </c>
      <c r="I1818" s="13">
        <v>0.22498000000000001</v>
      </c>
      <c r="J1818" s="13">
        <v>0.22394</v>
      </c>
      <c r="K1818" s="13">
        <v>0.20985999999999999</v>
      </c>
      <c r="L1818" s="13">
        <v>0.27921000000000001</v>
      </c>
      <c r="M1818" s="13">
        <v>0.30923</v>
      </c>
      <c r="N1818" s="13">
        <v>0.36851</v>
      </c>
      <c r="O1818" s="13">
        <v>0.52588999999999997</v>
      </c>
      <c r="P1818" s="13">
        <v>0.62456</v>
      </c>
    </row>
    <row r="1819" spans="1:16" x14ac:dyDescent="0.3">
      <c r="A1819" s="67" t="s">
        <v>3559</v>
      </c>
      <c r="B1819" s="67" t="s">
        <v>3560</v>
      </c>
      <c r="C1819" s="69">
        <v>240711</v>
      </c>
      <c r="D1819" s="13">
        <v>0.13799</v>
      </c>
      <c r="E1819" s="13">
        <v>0.15049000000000001</v>
      </c>
      <c r="F1819" s="13">
        <v>0.13911000000000001</v>
      </c>
      <c r="G1819" s="13">
        <v>0.13572999999999999</v>
      </c>
      <c r="H1819" s="13">
        <v>0.13431000000000001</v>
      </c>
      <c r="I1819" s="13">
        <v>0.11049</v>
      </c>
      <c r="J1819" s="13">
        <v>0.10821</v>
      </c>
      <c r="K1819" s="13">
        <v>0.12191</v>
      </c>
      <c r="L1819" s="13">
        <v>0.12956000000000001</v>
      </c>
      <c r="M1819" s="13">
        <v>0.14549999999999999</v>
      </c>
      <c r="N1819" s="13">
        <v>0.14876</v>
      </c>
      <c r="O1819" s="13">
        <v>0.16689000000000001</v>
      </c>
      <c r="P1819" s="13">
        <v>0.19323000000000001</v>
      </c>
    </row>
    <row r="1820" spans="1:16" x14ac:dyDescent="0.3">
      <c r="A1820" s="67" t="s">
        <v>3809</v>
      </c>
      <c r="B1820" s="67" t="s">
        <v>3810</v>
      </c>
      <c r="C1820" s="69">
        <v>240594</v>
      </c>
      <c r="D1820" s="13">
        <v>5.6022499999999997</v>
      </c>
      <c r="E1820" s="13">
        <v>5.8187899999999999</v>
      </c>
      <c r="F1820" s="13">
        <v>6.0277200000000004</v>
      </c>
      <c r="G1820" s="13">
        <v>6.0935199999999998</v>
      </c>
      <c r="H1820" s="13">
        <v>5.8376599999999996</v>
      </c>
      <c r="I1820" s="13">
        <v>2.8072900000000001</v>
      </c>
      <c r="J1820" s="13">
        <v>2.6974999999999998</v>
      </c>
      <c r="K1820" s="13">
        <v>3.01071</v>
      </c>
      <c r="L1820" s="13">
        <v>3.2806999999999999</v>
      </c>
      <c r="M1820" s="13">
        <v>3.7444700000000002</v>
      </c>
      <c r="N1820" s="13">
        <v>3.7337600000000002</v>
      </c>
      <c r="O1820" s="13">
        <v>4.1019899999999998</v>
      </c>
      <c r="P1820" s="13">
        <v>4.5862299999999996</v>
      </c>
    </row>
    <row r="1821" spans="1:16" x14ac:dyDescent="0.3">
      <c r="A1821" s="67" t="s">
        <v>5428</v>
      </c>
      <c r="B1821" s="67" t="s">
        <v>5429</v>
      </c>
      <c r="C1821" s="69">
        <v>240588</v>
      </c>
      <c r="D1821" s="13">
        <v>1.7523200000000001</v>
      </c>
      <c r="E1821" s="13">
        <v>1.8168</v>
      </c>
      <c r="F1821" s="13">
        <v>1.70631</v>
      </c>
      <c r="G1821" s="13">
        <v>1.66425</v>
      </c>
      <c r="H1821" s="13">
        <v>1.7070000000000001</v>
      </c>
      <c r="I1821" s="13">
        <v>1.3245400000000001</v>
      </c>
      <c r="J1821" s="13">
        <v>1.51671</v>
      </c>
      <c r="K1821" s="13">
        <v>1.0417700000000001</v>
      </c>
      <c r="L1821" s="13">
        <v>1.10293</v>
      </c>
      <c r="M1821" s="13">
        <v>1.22227</v>
      </c>
      <c r="N1821" s="13">
        <v>1.2323999999999999</v>
      </c>
      <c r="O1821" s="13">
        <v>1.37086</v>
      </c>
      <c r="P1821" s="13">
        <v>1.4493100000000001</v>
      </c>
    </row>
    <row r="1822" spans="1:16" x14ac:dyDescent="0.3">
      <c r="A1822" s="67" t="s">
        <v>3553</v>
      </c>
      <c r="B1822" s="67" t="s">
        <v>3554</v>
      </c>
      <c r="C1822" s="69">
        <v>239945</v>
      </c>
      <c r="D1822" s="13"/>
      <c r="E1822" s="13">
        <v>0.21374000000000001</v>
      </c>
      <c r="F1822" s="13">
        <v>0.19342999999999999</v>
      </c>
      <c r="G1822" s="13">
        <v>0.17976</v>
      </c>
      <c r="H1822" s="13">
        <v>0.18249000000000001</v>
      </c>
      <c r="I1822" s="13">
        <v>0.14988000000000001</v>
      </c>
      <c r="J1822" s="13">
        <v>0.13361999999999999</v>
      </c>
      <c r="K1822" s="13">
        <v>0.17194999999999999</v>
      </c>
      <c r="L1822" s="13">
        <v>0.17888999999999999</v>
      </c>
      <c r="M1822" s="13">
        <v>0.18945999999999999</v>
      </c>
      <c r="N1822" s="13">
        <v>0.20438000000000001</v>
      </c>
      <c r="O1822" s="13">
        <v>0.23147000000000001</v>
      </c>
      <c r="P1822" s="13">
        <v>0.61555000000000004</v>
      </c>
    </row>
    <row r="1823" spans="1:16" x14ac:dyDescent="0.3">
      <c r="A1823" s="67" t="s">
        <v>4930</v>
      </c>
      <c r="B1823" s="67" t="s">
        <v>3092</v>
      </c>
      <c r="C1823" s="69">
        <v>239923</v>
      </c>
      <c r="D1823" s="13"/>
      <c r="E1823" s="13"/>
      <c r="F1823" s="13"/>
      <c r="G1823" s="13"/>
      <c r="H1823" s="13"/>
      <c r="I1823" s="13">
        <v>0.43402000000000002</v>
      </c>
      <c r="J1823" s="13">
        <v>0.44091000000000002</v>
      </c>
      <c r="K1823" s="13">
        <v>0.38477</v>
      </c>
      <c r="L1823" s="13">
        <v>0.40017000000000003</v>
      </c>
      <c r="M1823" s="13">
        <v>0.36915999999999999</v>
      </c>
      <c r="N1823" s="13">
        <v>0.35808000000000001</v>
      </c>
      <c r="O1823" s="13">
        <v>0.34747</v>
      </c>
      <c r="P1823" s="13">
        <v>0.28556999999999999</v>
      </c>
    </row>
    <row r="1824" spans="1:16" x14ac:dyDescent="0.3">
      <c r="A1824" s="67" t="s">
        <v>3543</v>
      </c>
      <c r="B1824" s="67" t="s">
        <v>3544</v>
      </c>
      <c r="C1824" s="69">
        <v>238737</v>
      </c>
      <c r="D1824" s="13"/>
      <c r="E1824" s="13"/>
      <c r="F1824" s="13"/>
      <c r="G1824" s="13"/>
      <c r="H1824" s="13"/>
      <c r="I1824" s="13"/>
      <c r="J1824" s="13"/>
      <c r="K1824" s="13"/>
      <c r="L1824" s="13"/>
      <c r="M1824" s="13"/>
      <c r="N1824" s="13"/>
      <c r="O1824" s="13"/>
      <c r="P1824" s="13"/>
    </row>
    <row r="1825" spans="1:16" x14ac:dyDescent="0.3">
      <c r="A1825" s="67" t="s">
        <v>4941</v>
      </c>
      <c r="B1825" s="67" t="s">
        <v>4942</v>
      </c>
      <c r="C1825" s="69">
        <v>237726</v>
      </c>
      <c r="D1825" s="13"/>
      <c r="E1825" s="13">
        <v>0.34228999999999998</v>
      </c>
      <c r="F1825" s="13">
        <v>0.33750999999999998</v>
      </c>
      <c r="G1825" s="13">
        <v>0.34767999999999999</v>
      </c>
      <c r="H1825" s="13">
        <v>0.35275000000000001</v>
      </c>
      <c r="I1825" s="13"/>
      <c r="J1825" s="13"/>
      <c r="K1825" s="13"/>
      <c r="L1825" s="13"/>
      <c r="M1825" s="13"/>
      <c r="N1825" s="13"/>
      <c r="O1825" s="13"/>
      <c r="P1825" s="13"/>
    </row>
    <row r="1826" spans="1:16" x14ac:dyDescent="0.3">
      <c r="A1826" s="67" t="s">
        <v>5430</v>
      </c>
      <c r="B1826" s="67" t="s">
        <v>5431</v>
      </c>
      <c r="C1826" s="69">
        <v>237576</v>
      </c>
      <c r="D1826" s="13"/>
      <c r="E1826" s="13"/>
      <c r="F1826" s="13"/>
      <c r="G1826" s="13">
        <v>2.3335400000000002</v>
      </c>
      <c r="H1826" s="13">
        <v>1.9090499999999999</v>
      </c>
      <c r="I1826" s="13">
        <v>0.81538999999999995</v>
      </c>
      <c r="J1826" s="13">
        <v>0.82025999999999999</v>
      </c>
      <c r="K1826" s="13">
        <v>0.91244000000000003</v>
      </c>
      <c r="L1826" s="13">
        <v>0.98646999999999996</v>
      </c>
      <c r="M1826" s="13">
        <v>1.0685</v>
      </c>
      <c r="N1826" s="13">
        <v>1.1042099999999999</v>
      </c>
      <c r="O1826" s="13">
        <v>1.32792</v>
      </c>
      <c r="P1826" s="13">
        <v>1.3215699999999999</v>
      </c>
    </row>
    <row r="1827" spans="1:16" x14ac:dyDescent="0.3">
      <c r="A1827" s="67" t="s">
        <v>3613</v>
      </c>
      <c r="B1827" s="67" t="s">
        <v>3614</v>
      </c>
      <c r="C1827" s="69">
        <v>236794</v>
      </c>
      <c r="D1827" s="13">
        <v>0.12339</v>
      </c>
      <c r="E1827" s="13">
        <v>0.12256</v>
      </c>
      <c r="F1827" s="13">
        <v>0.10832</v>
      </c>
      <c r="G1827" s="13">
        <v>0.1187</v>
      </c>
      <c r="H1827" s="13">
        <v>0.12330000000000001</v>
      </c>
      <c r="I1827" s="13">
        <v>8.795E-2</v>
      </c>
      <c r="J1827" s="13">
        <v>9.3399999999999997E-2</v>
      </c>
      <c r="K1827" s="13">
        <v>9.4710000000000003E-2</v>
      </c>
      <c r="L1827" s="13">
        <v>0.10083</v>
      </c>
      <c r="M1827" s="13">
        <v>0.12019000000000001</v>
      </c>
      <c r="N1827" s="13">
        <v>0.13619000000000001</v>
      </c>
      <c r="O1827" s="13">
        <v>0.16424</v>
      </c>
      <c r="P1827" s="13">
        <v>0.14888999999999999</v>
      </c>
    </row>
    <row r="1828" spans="1:16" x14ac:dyDescent="0.3">
      <c r="A1828" s="67" t="s">
        <v>3547</v>
      </c>
      <c r="B1828" s="67" t="s">
        <v>3548</v>
      </c>
      <c r="C1828" s="69">
        <v>236300</v>
      </c>
      <c r="D1828" s="13"/>
      <c r="E1828" s="13"/>
      <c r="F1828" s="13"/>
      <c r="G1828" s="13"/>
      <c r="H1828" s="13"/>
      <c r="I1828" s="13"/>
      <c r="J1828" s="13"/>
      <c r="K1828" s="13"/>
      <c r="L1828" s="13"/>
      <c r="M1828" s="13"/>
      <c r="N1828" s="13"/>
      <c r="O1828" s="13"/>
      <c r="P1828" s="13"/>
    </row>
    <row r="1829" spans="1:16" x14ac:dyDescent="0.3">
      <c r="A1829" s="67" t="s">
        <v>3581</v>
      </c>
      <c r="B1829" s="67" t="s">
        <v>3582</v>
      </c>
      <c r="C1829" s="69">
        <v>232835</v>
      </c>
      <c r="D1829" s="13">
        <v>0.45671</v>
      </c>
      <c r="E1829" s="13">
        <v>0.51851999999999998</v>
      </c>
      <c r="F1829" s="13">
        <v>0.46571000000000001</v>
      </c>
      <c r="G1829" s="13">
        <v>0.44772000000000001</v>
      </c>
      <c r="H1829" s="13">
        <v>0.43774000000000002</v>
      </c>
      <c r="I1829" s="13">
        <v>0.34393000000000001</v>
      </c>
      <c r="J1829" s="13">
        <v>0.33284999999999998</v>
      </c>
      <c r="K1829" s="13">
        <v>0.37446000000000002</v>
      </c>
      <c r="L1829" s="13">
        <v>0.38014999999999999</v>
      </c>
      <c r="M1829" s="13">
        <v>0.42136000000000001</v>
      </c>
      <c r="N1829" s="13">
        <v>0.43208000000000002</v>
      </c>
      <c r="O1829" s="13">
        <v>0.47302</v>
      </c>
      <c r="P1829" s="13">
        <v>0.49758000000000002</v>
      </c>
    </row>
    <row r="1830" spans="1:16" x14ac:dyDescent="0.3">
      <c r="A1830" s="67" t="s">
        <v>3555</v>
      </c>
      <c r="B1830" s="67" t="s">
        <v>3556</v>
      </c>
      <c r="C1830" s="69">
        <v>232601</v>
      </c>
      <c r="D1830" s="13"/>
      <c r="E1830" s="13"/>
      <c r="F1830" s="13"/>
      <c r="G1830" s="13"/>
      <c r="H1830" s="13"/>
      <c r="I1830" s="13"/>
      <c r="J1830" s="13"/>
      <c r="K1830" s="13"/>
      <c r="L1830" s="13"/>
      <c r="M1830" s="13"/>
      <c r="N1830" s="13"/>
      <c r="O1830" s="13"/>
      <c r="P1830" s="13"/>
    </row>
    <row r="1831" spans="1:16" x14ac:dyDescent="0.3">
      <c r="A1831" s="67" t="s">
        <v>2599</v>
      </c>
      <c r="B1831" s="67" t="s">
        <v>2600</v>
      </c>
      <c r="C1831" s="69">
        <v>232384</v>
      </c>
      <c r="D1831" s="13"/>
      <c r="E1831" s="13"/>
      <c r="F1831" s="13"/>
      <c r="G1831" s="13">
        <v>5.0008999999999997</v>
      </c>
      <c r="H1831" s="13"/>
      <c r="I1831" s="13"/>
      <c r="J1831" s="13">
        <v>2.2619099999999999</v>
      </c>
      <c r="K1831" s="13"/>
      <c r="L1831" s="13"/>
      <c r="M1831" s="13">
        <v>2.7940900000000002</v>
      </c>
      <c r="N1831" s="13"/>
      <c r="O1831" s="13"/>
      <c r="P1831" s="13">
        <v>3.3429500000000001</v>
      </c>
    </row>
    <row r="1832" spans="1:16" x14ac:dyDescent="0.3">
      <c r="A1832" s="67" t="s">
        <v>3561</v>
      </c>
      <c r="B1832" s="67" t="s">
        <v>3562</v>
      </c>
      <c r="C1832" s="69">
        <v>231303</v>
      </c>
      <c r="D1832" s="13"/>
      <c r="E1832" s="13"/>
      <c r="F1832" s="13"/>
      <c r="G1832" s="13"/>
      <c r="H1832" s="13"/>
      <c r="I1832" s="13"/>
      <c r="J1832" s="13"/>
      <c r="K1832" s="13"/>
      <c r="L1832" s="13"/>
      <c r="M1832" s="13"/>
      <c r="N1832" s="13"/>
      <c r="O1832" s="13"/>
      <c r="P1832" s="13"/>
    </row>
    <row r="1833" spans="1:16" x14ac:dyDescent="0.3">
      <c r="A1833" s="67" t="s">
        <v>3288</v>
      </c>
      <c r="B1833" s="67" t="s">
        <v>3289</v>
      </c>
      <c r="C1833" s="69">
        <v>230213</v>
      </c>
      <c r="D1833" s="13">
        <v>2.9056000000000002</v>
      </c>
      <c r="E1833" s="13">
        <v>3.11835</v>
      </c>
      <c r="F1833" s="13">
        <v>2.9077099999999998</v>
      </c>
      <c r="G1833" s="13">
        <v>2.8517000000000001</v>
      </c>
      <c r="H1833" s="13">
        <v>2.8777900000000001</v>
      </c>
      <c r="I1833" s="13">
        <v>2.5681799999999999</v>
      </c>
      <c r="J1833" s="13">
        <v>2.4589599999999998</v>
      </c>
      <c r="K1833" s="13">
        <v>2.7213799999999999</v>
      </c>
      <c r="L1833" s="13">
        <v>2.8072699999999999</v>
      </c>
      <c r="M1833" s="13">
        <v>3.03009</v>
      </c>
      <c r="N1833" s="13">
        <v>3.0750899999999999</v>
      </c>
      <c r="O1833" s="13">
        <v>3.3747500000000001</v>
      </c>
      <c r="P1833" s="13">
        <v>3.6997200000000001</v>
      </c>
    </row>
    <row r="1834" spans="1:16" x14ac:dyDescent="0.3">
      <c r="A1834" s="67" t="s">
        <v>3603</v>
      </c>
      <c r="B1834" s="67" t="s">
        <v>3604</v>
      </c>
      <c r="C1834" s="69">
        <v>229698</v>
      </c>
      <c r="D1834" s="13">
        <v>0.68735999999999997</v>
      </c>
      <c r="E1834" s="13">
        <v>0.78949999999999998</v>
      </c>
      <c r="F1834" s="13">
        <v>0.73758000000000001</v>
      </c>
      <c r="G1834" s="13">
        <v>0.73043000000000002</v>
      </c>
      <c r="H1834" s="13">
        <v>0.77200999999999997</v>
      </c>
      <c r="I1834" s="13">
        <v>0.59794000000000003</v>
      </c>
      <c r="J1834" s="13">
        <v>0.63016000000000005</v>
      </c>
      <c r="K1834" s="13">
        <v>0.70798000000000005</v>
      </c>
      <c r="L1834" s="13">
        <v>0.76231000000000004</v>
      </c>
      <c r="M1834" s="13">
        <v>0.84746999999999995</v>
      </c>
      <c r="N1834" s="13">
        <v>0.86004999999999998</v>
      </c>
      <c r="O1834" s="13">
        <v>0.95635000000000003</v>
      </c>
      <c r="P1834" s="13">
        <v>1.0217700000000001</v>
      </c>
    </row>
    <row r="1835" spans="1:16" x14ac:dyDescent="0.3">
      <c r="A1835" s="67" t="s">
        <v>3536</v>
      </c>
      <c r="B1835" s="67" t="s">
        <v>3537</v>
      </c>
      <c r="C1835" s="69">
        <v>229514</v>
      </c>
      <c r="D1835" s="13">
        <v>3.8351700000000002</v>
      </c>
      <c r="E1835" s="13">
        <v>4.2014199999999997</v>
      </c>
      <c r="F1835" s="13">
        <v>3.99194</v>
      </c>
      <c r="G1835" s="13">
        <v>3.9618799999999998</v>
      </c>
      <c r="H1835" s="13">
        <v>4.1512799999999999</v>
      </c>
      <c r="I1835" s="13">
        <v>3.52067</v>
      </c>
      <c r="J1835" s="13">
        <v>3.4861200000000001</v>
      </c>
      <c r="K1835" s="13">
        <v>3.8195100000000002</v>
      </c>
      <c r="L1835" s="13">
        <v>4.0057799999999997</v>
      </c>
      <c r="M1835" s="13">
        <v>4.3517299999999999</v>
      </c>
      <c r="N1835" s="13">
        <v>4.4378200000000003</v>
      </c>
      <c r="O1835" s="13">
        <v>4.7305400000000004</v>
      </c>
      <c r="P1835" s="13">
        <v>5.2857599999999998</v>
      </c>
    </row>
    <row r="1836" spans="1:16" x14ac:dyDescent="0.3">
      <c r="A1836" s="67" t="s">
        <v>3963</v>
      </c>
      <c r="B1836" s="67" t="s">
        <v>3964</v>
      </c>
      <c r="C1836" s="69">
        <v>228956</v>
      </c>
      <c r="D1836" s="13">
        <v>0.46134999999999998</v>
      </c>
      <c r="E1836" s="13">
        <v>0.47122000000000003</v>
      </c>
      <c r="F1836" s="13">
        <v>0.42674000000000001</v>
      </c>
      <c r="G1836" s="13">
        <v>0.41436000000000001</v>
      </c>
      <c r="H1836" s="13">
        <v>0.46471000000000001</v>
      </c>
      <c r="I1836" s="13">
        <v>0.39528000000000002</v>
      </c>
      <c r="J1836" s="13">
        <v>0.19636999999999999</v>
      </c>
      <c r="K1836" s="13">
        <v>0.11679</v>
      </c>
      <c r="L1836" s="13">
        <v>0.12238</v>
      </c>
      <c r="M1836" s="13">
        <v>0.13503999999999999</v>
      </c>
      <c r="N1836" s="13">
        <v>0.13428999999999999</v>
      </c>
      <c r="O1836" s="13">
        <v>0.15336</v>
      </c>
      <c r="P1836" s="13">
        <v>0.15662000000000001</v>
      </c>
    </row>
    <row r="1837" spans="1:16" x14ac:dyDescent="0.3">
      <c r="A1837" s="67" t="s">
        <v>3642</v>
      </c>
      <c r="B1837" s="67" t="s">
        <v>3643</v>
      </c>
      <c r="C1837" s="69">
        <v>227379</v>
      </c>
      <c r="D1837" s="13">
        <v>4.36E-2</v>
      </c>
      <c r="E1837" s="13">
        <v>4.5830000000000003E-2</v>
      </c>
      <c r="F1837" s="13">
        <v>4.1540000000000001E-2</v>
      </c>
      <c r="G1837" s="13">
        <v>4.3279999999999999E-2</v>
      </c>
      <c r="H1837" s="13">
        <v>4.2900000000000001E-2</v>
      </c>
      <c r="I1837" s="13">
        <v>3.3140000000000003E-2</v>
      </c>
      <c r="J1837" s="13">
        <v>3.3489999999999999E-2</v>
      </c>
      <c r="K1837" s="13">
        <v>3.7620000000000001E-2</v>
      </c>
      <c r="L1837" s="13">
        <v>3.9289999999999999E-2</v>
      </c>
      <c r="M1837" s="13">
        <v>4.4510000000000001E-2</v>
      </c>
      <c r="N1837" s="13">
        <v>4.6809999999999997E-2</v>
      </c>
      <c r="O1837" s="13">
        <v>5.0970000000000001E-2</v>
      </c>
      <c r="P1837" s="13">
        <v>4.8309999999999999E-2</v>
      </c>
    </row>
    <row r="1838" spans="1:16" x14ac:dyDescent="0.3">
      <c r="A1838" s="67" t="s">
        <v>3640</v>
      </c>
      <c r="B1838" s="67" t="s">
        <v>3641</v>
      </c>
      <c r="C1838" s="69">
        <v>226577</v>
      </c>
      <c r="D1838" s="13">
        <v>8.5290000000000005E-2</v>
      </c>
      <c r="E1838" s="13"/>
      <c r="F1838" s="13"/>
      <c r="G1838" s="13">
        <v>8.5099999999999995E-2</v>
      </c>
      <c r="H1838" s="13"/>
      <c r="I1838" s="13"/>
      <c r="J1838" s="13">
        <v>7.2739999999999999E-2</v>
      </c>
      <c r="K1838" s="13"/>
      <c r="L1838" s="13"/>
      <c r="M1838" s="13">
        <v>9.6729999999999997E-2</v>
      </c>
      <c r="N1838" s="13"/>
      <c r="O1838" s="13"/>
      <c r="P1838" s="13">
        <v>0.12389</v>
      </c>
    </row>
    <row r="1839" spans="1:16" x14ac:dyDescent="0.3">
      <c r="A1839" s="67" t="s">
        <v>3545</v>
      </c>
      <c r="B1839" s="67" t="s">
        <v>3546</v>
      </c>
      <c r="C1839" s="69">
        <v>226013</v>
      </c>
      <c r="D1839" s="13">
        <v>7.4969999999999995E-2</v>
      </c>
      <c r="E1839" s="13">
        <v>8.2549999999999998E-2</v>
      </c>
      <c r="F1839" s="13">
        <v>7.596E-2</v>
      </c>
      <c r="G1839" s="13">
        <v>7.2980000000000003E-2</v>
      </c>
      <c r="H1839" s="13">
        <v>7.4480000000000005E-2</v>
      </c>
      <c r="I1839" s="13">
        <v>5.6860000000000001E-2</v>
      </c>
      <c r="J1839" s="13">
        <v>5.5629999999999999E-2</v>
      </c>
      <c r="K1839" s="13">
        <v>6.3009999999999997E-2</v>
      </c>
      <c r="L1839" s="13">
        <v>6.5589999999999996E-2</v>
      </c>
      <c r="M1839" s="13">
        <v>7.4130000000000001E-2</v>
      </c>
      <c r="N1839" s="13">
        <v>7.5029999999999999E-2</v>
      </c>
      <c r="O1839" s="13">
        <v>8.2519999999999996E-2</v>
      </c>
      <c r="P1839" s="13">
        <v>8.4000000000000005E-2</v>
      </c>
    </row>
    <row r="1840" spans="1:16" x14ac:dyDescent="0.3">
      <c r="A1840" s="67" t="s">
        <v>3875</v>
      </c>
      <c r="B1840" s="67" t="s">
        <v>3876</v>
      </c>
      <c r="C1840" s="69">
        <v>224452</v>
      </c>
      <c r="D1840" s="13"/>
      <c r="E1840" s="13"/>
      <c r="F1840" s="13">
        <v>9.1350000000000001E-2</v>
      </c>
      <c r="G1840" s="13">
        <v>0.11351</v>
      </c>
      <c r="H1840" s="13">
        <v>9.7479999999999997E-2</v>
      </c>
      <c r="I1840" s="13">
        <v>8.0600000000000005E-2</v>
      </c>
      <c r="J1840" s="13">
        <v>7.843E-2</v>
      </c>
      <c r="K1840" s="13">
        <v>7.7299999999999994E-2</v>
      </c>
      <c r="L1840" s="13">
        <v>8.3269999999999997E-2</v>
      </c>
      <c r="M1840" s="13">
        <v>9.3869999999999995E-2</v>
      </c>
      <c r="N1840" s="13">
        <v>3.4110000000000001E-2</v>
      </c>
      <c r="O1840" s="13">
        <v>4.7489999999999997E-2</v>
      </c>
      <c r="P1840" s="13">
        <v>5.5460000000000002E-2</v>
      </c>
    </row>
    <row r="1841" spans="1:16" x14ac:dyDescent="0.3">
      <c r="A1841" s="67" t="s">
        <v>3601</v>
      </c>
      <c r="B1841" s="67" t="s">
        <v>3602</v>
      </c>
      <c r="C1841" s="69">
        <v>224438</v>
      </c>
      <c r="D1841" s="13">
        <v>0.10448</v>
      </c>
      <c r="E1841" s="13">
        <v>0.1111</v>
      </c>
      <c r="F1841" s="13">
        <v>0.10442</v>
      </c>
      <c r="G1841" s="13">
        <v>0.10567</v>
      </c>
      <c r="H1841" s="13">
        <v>0.10446999999999999</v>
      </c>
      <c r="I1841" s="13">
        <v>8.0250000000000002E-2</v>
      </c>
      <c r="J1841" s="13">
        <v>7.424E-2</v>
      </c>
      <c r="K1841" s="13">
        <v>8.5970000000000005E-2</v>
      </c>
      <c r="L1841" s="13">
        <v>8.4269999999999998E-2</v>
      </c>
      <c r="M1841" s="13">
        <v>9.8220000000000002E-2</v>
      </c>
      <c r="N1841" s="13">
        <v>0.10192</v>
      </c>
      <c r="O1841" s="13">
        <v>0.13028000000000001</v>
      </c>
      <c r="P1841" s="13">
        <v>0.13825000000000001</v>
      </c>
    </row>
    <row r="1842" spans="1:16" x14ac:dyDescent="0.3">
      <c r="A1842" s="67" t="s">
        <v>3803</v>
      </c>
      <c r="B1842" s="67" t="s">
        <v>3804</v>
      </c>
      <c r="C1842" s="69">
        <v>224092</v>
      </c>
      <c r="D1842" s="13">
        <v>0.17799000000000001</v>
      </c>
      <c r="E1842" s="13">
        <v>0.19397</v>
      </c>
      <c r="F1842" s="13">
        <v>0.17580999999999999</v>
      </c>
      <c r="G1842" s="13">
        <v>0.17777000000000001</v>
      </c>
      <c r="H1842" s="13">
        <v>0.14459</v>
      </c>
      <c r="I1842" s="13">
        <v>0.11672</v>
      </c>
      <c r="J1842" s="13">
        <v>0.11747</v>
      </c>
      <c r="K1842" s="13">
        <v>0.13444999999999999</v>
      </c>
      <c r="L1842" s="13">
        <v>0.14050000000000001</v>
      </c>
      <c r="M1842" s="13">
        <v>0.16127</v>
      </c>
      <c r="N1842" s="13">
        <v>0.17247999999999999</v>
      </c>
      <c r="O1842" s="13">
        <v>0.18947</v>
      </c>
      <c r="P1842" s="13">
        <v>0.31031999999999998</v>
      </c>
    </row>
    <row r="1843" spans="1:16" x14ac:dyDescent="0.3">
      <c r="A1843" s="67" t="s">
        <v>3540</v>
      </c>
      <c r="B1843" s="67" t="s">
        <v>3541</v>
      </c>
      <c r="C1843" s="69">
        <v>223685</v>
      </c>
      <c r="D1843" s="13"/>
      <c r="E1843" s="13"/>
      <c r="F1843" s="13"/>
      <c r="G1843" s="13">
        <v>0.32146000000000002</v>
      </c>
      <c r="H1843" s="13"/>
      <c r="I1843" s="13"/>
      <c r="J1843" s="13">
        <v>0.26645000000000002</v>
      </c>
      <c r="K1843" s="13"/>
      <c r="L1843" s="13"/>
      <c r="M1843" s="13">
        <v>0.34243000000000001</v>
      </c>
      <c r="N1843" s="13"/>
      <c r="O1843" s="13"/>
      <c r="P1843" s="13">
        <v>0.46816000000000002</v>
      </c>
    </row>
    <row r="1844" spans="1:16" x14ac:dyDescent="0.3">
      <c r="A1844" s="67" t="s">
        <v>5432</v>
      </c>
      <c r="B1844" s="67" t="s">
        <v>5433</v>
      </c>
      <c r="C1844" s="69">
        <v>217971</v>
      </c>
      <c r="D1844" s="13"/>
      <c r="E1844" s="13"/>
      <c r="F1844" s="13">
        <v>8.7000000000000001E-4</v>
      </c>
      <c r="G1844" s="13"/>
      <c r="H1844" s="13"/>
      <c r="I1844" s="13"/>
      <c r="J1844" s="13"/>
      <c r="K1844" s="13"/>
      <c r="L1844" s="13">
        <v>1.5100000000000001E-3</v>
      </c>
      <c r="M1844" s="13"/>
      <c r="N1844" s="13"/>
      <c r="O1844" s="13"/>
      <c r="P1844" s="13"/>
    </row>
    <row r="1845" spans="1:16" x14ac:dyDescent="0.3">
      <c r="A1845" s="67" t="s">
        <v>3351</v>
      </c>
      <c r="B1845" s="67" t="s">
        <v>3352</v>
      </c>
      <c r="C1845" s="69">
        <v>217966</v>
      </c>
      <c r="D1845" s="13"/>
      <c r="E1845" s="13"/>
      <c r="F1845" s="13"/>
      <c r="G1845" s="13">
        <v>0.12472</v>
      </c>
      <c r="H1845" s="13">
        <v>0.12139999999999999</v>
      </c>
      <c r="I1845" s="13">
        <v>0.10086000000000001</v>
      </c>
      <c r="J1845" s="13">
        <v>9.9970000000000003E-2</v>
      </c>
      <c r="K1845" s="13">
        <v>0.11369</v>
      </c>
      <c r="L1845" s="13">
        <v>0.14979000000000001</v>
      </c>
      <c r="M1845" s="13">
        <v>0.16925000000000001</v>
      </c>
      <c r="N1845" s="13">
        <v>0.18151</v>
      </c>
      <c r="O1845" s="13">
        <v>0.20032</v>
      </c>
      <c r="P1845" s="13">
        <v>0.2223</v>
      </c>
    </row>
    <row r="1846" spans="1:16" x14ac:dyDescent="0.3">
      <c r="A1846" s="67" t="s">
        <v>3510</v>
      </c>
      <c r="B1846" s="67" t="s">
        <v>3511</v>
      </c>
      <c r="C1846" s="69">
        <v>217863</v>
      </c>
      <c r="D1846" s="13"/>
      <c r="E1846" s="13"/>
      <c r="F1846" s="13"/>
      <c r="G1846" s="13"/>
      <c r="H1846" s="13"/>
      <c r="I1846" s="13"/>
      <c r="J1846" s="13">
        <v>0.04</v>
      </c>
      <c r="K1846" s="13"/>
      <c r="L1846" s="13"/>
      <c r="M1846" s="13"/>
      <c r="N1846" s="13"/>
      <c r="O1846" s="13"/>
      <c r="P1846" s="13">
        <v>0.06</v>
      </c>
    </row>
    <row r="1847" spans="1:16" x14ac:dyDescent="0.3">
      <c r="A1847" s="67" t="s">
        <v>3532</v>
      </c>
      <c r="B1847" s="67" t="s">
        <v>3533</v>
      </c>
      <c r="C1847" s="69">
        <v>214880</v>
      </c>
      <c r="D1847" s="13"/>
      <c r="E1847" s="13"/>
      <c r="F1847" s="13"/>
      <c r="G1847" s="13"/>
      <c r="H1847" s="13"/>
      <c r="I1847" s="13"/>
      <c r="J1847" s="13"/>
      <c r="K1847" s="13"/>
      <c r="L1847" s="13"/>
      <c r="M1847" s="13"/>
      <c r="N1847" s="13"/>
      <c r="O1847" s="13"/>
      <c r="P1847" s="13"/>
    </row>
    <row r="1848" spans="1:16" x14ac:dyDescent="0.3">
      <c r="A1848" s="67" t="s">
        <v>3599</v>
      </c>
      <c r="B1848" s="67" t="s">
        <v>3600</v>
      </c>
      <c r="C1848" s="69">
        <v>212504</v>
      </c>
      <c r="D1848" s="13"/>
      <c r="E1848" s="13"/>
      <c r="F1848" s="13"/>
      <c r="G1848" s="13"/>
      <c r="H1848" s="13"/>
      <c r="I1848" s="13"/>
      <c r="J1848" s="13"/>
      <c r="K1848" s="13"/>
      <c r="L1848" s="13"/>
      <c r="M1848" s="13"/>
      <c r="N1848" s="13"/>
      <c r="O1848" s="13"/>
      <c r="P1848" s="13"/>
    </row>
    <row r="1849" spans="1:16" x14ac:dyDescent="0.3">
      <c r="A1849" s="67" t="s">
        <v>3636</v>
      </c>
      <c r="B1849" s="67" t="s">
        <v>3637</v>
      </c>
      <c r="C1849" s="69">
        <v>210897</v>
      </c>
      <c r="D1849" s="13">
        <v>1.11964</v>
      </c>
      <c r="E1849" s="13">
        <v>1.1950499999999999</v>
      </c>
      <c r="F1849" s="13">
        <v>1.0729299999999999</v>
      </c>
      <c r="G1849" s="13">
        <v>1.0809899999999999</v>
      </c>
      <c r="H1849" s="13">
        <v>1.1016999999999999</v>
      </c>
      <c r="I1849" s="13">
        <v>0.89156000000000002</v>
      </c>
      <c r="J1849" s="13">
        <v>0.83767000000000003</v>
      </c>
      <c r="K1849" s="13">
        <v>0.93342000000000003</v>
      </c>
      <c r="L1849" s="13">
        <v>0.98584000000000005</v>
      </c>
      <c r="M1849" s="13">
        <v>1.10189</v>
      </c>
      <c r="N1849" s="13">
        <v>1.1290800000000001</v>
      </c>
      <c r="O1849" s="13">
        <v>1.12324</v>
      </c>
      <c r="P1849" s="13">
        <v>1.40161</v>
      </c>
    </row>
    <row r="1850" spans="1:16" x14ac:dyDescent="0.3">
      <c r="A1850" s="67" t="s">
        <v>3607</v>
      </c>
      <c r="B1850" s="67" t="s">
        <v>3608</v>
      </c>
      <c r="C1850" s="69">
        <v>209540</v>
      </c>
      <c r="D1850" s="13"/>
      <c r="E1850" s="13"/>
      <c r="F1850" s="13"/>
      <c r="G1850" s="13"/>
      <c r="H1850" s="13"/>
      <c r="I1850" s="13"/>
      <c r="J1850" s="13"/>
      <c r="K1850" s="13"/>
      <c r="L1850" s="13"/>
      <c r="M1850" s="13"/>
      <c r="N1850" s="13"/>
      <c r="O1850" s="13"/>
      <c r="P1850" s="13"/>
    </row>
    <row r="1851" spans="1:16" x14ac:dyDescent="0.3">
      <c r="A1851" s="67" t="s">
        <v>3615</v>
      </c>
      <c r="B1851" s="67" t="s">
        <v>3616</v>
      </c>
      <c r="C1851" s="69">
        <v>207988</v>
      </c>
      <c r="D1851" s="13"/>
      <c r="E1851" s="13"/>
      <c r="F1851" s="13"/>
      <c r="G1851" s="13"/>
      <c r="H1851" s="13"/>
      <c r="I1851" s="13"/>
      <c r="J1851" s="13"/>
      <c r="K1851" s="13"/>
      <c r="L1851" s="13"/>
      <c r="M1851" s="13"/>
      <c r="N1851" s="13"/>
      <c r="O1851" s="13"/>
      <c r="P1851" s="13"/>
    </row>
    <row r="1852" spans="1:16" x14ac:dyDescent="0.3">
      <c r="A1852" s="67" t="s">
        <v>4936</v>
      </c>
      <c r="B1852" s="67" t="s">
        <v>4937</v>
      </c>
      <c r="C1852" s="69">
        <v>207740</v>
      </c>
      <c r="D1852" s="13"/>
      <c r="E1852" s="13"/>
      <c r="F1852" s="13"/>
      <c r="G1852" s="13"/>
      <c r="H1852" s="13"/>
      <c r="I1852" s="13"/>
      <c r="J1852" s="13"/>
      <c r="K1852" s="13"/>
      <c r="L1852" s="13"/>
      <c r="M1852" s="13">
        <v>1.0586800000000001</v>
      </c>
      <c r="N1852" s="13"/>
      <c r="O1852" s="13"/>
      <c r="P1852" s="13"/>
    </row>
    <row r="1853" spans="1:16" x14ac:dyDescent="0.3">
      <c r="A1853" s="67" t="s">
        <v>3591</v>
      </c>
      <c r="B1853" s="67" t="s">
        <v>3592</v>
      </c>
      <c r="C1853" s="69">
        <v>207178</v>
      </c>
      <c r="D1853" s="13">
        <v>2.3205100000000001</v>
      </c>
      <c r="E1853" s="13">
        <v>2.5096400000000001</v>
      </c>
      <c r="F1853" s="13">
        <v>2.3185699999999998</v>
      </c>
      <c r="G1853" s="13">
        <v>2.2757999999999998</v>
      </c>
      <c r="H1853" s="13">
        <v>2.3361100000000001</v>
      </c>
      <c r="I1853" s="13">
        <v>2.0543</v>
      </c>
      <c r="J1853" s="13">
        <v>1.9902500000000001</v>
      </c>
      <c r="K1853" s="13"/>
      <c r="L1853" s="13">
        <v>2.2775699999999999</v>
      </c>
      <c r="M1853" s="13">
        <v>2.4897300000000002</v>
      </c>
      <c r="N1853" s="13">
        <v>2.5683500000000001</v>
      </c>
      <c r="O1853" s="13">
        <v>2.7839200000000002</v>
      </c>
      <c r="P1853" s="13">
        <v>3.10745</v>
      </c>
    </row>
    <row r="1854" spans="1:16" x14ac:dyDescent="0.3">
      <c r="A1854" s="67" t="s">
        <v>4987</v>
      </c>
      <c r="B1854" s="67" t="s">
        <v>4988</v>
      </c>
      <c r="C1854" s="69">
        <v>205756</v>
      </c>
      <c r="D1854" s="13">
        <v>0.66827000000000003</v>
      </c>
      <c r="E1854" s="13">
        <v>0.72504999999999997</v>
      </c>
      <c r="F1854" s="13"/>
      <c r="G1854" s="13">
        <v>0.64600999999999997</v>
      </c>
      <c r="H1854" s="13">
        <v>0.64881</v>
      </c>
      <c r="I1854" s="13"/>
      <c r="J1854" s="13">
        <v>0.52766999999999997</v>
      </c>
      <c r="K1854" s="13"/>
      <c r="L1854" s="13">
        <v>0.62139999999999995</v>
      </c>
      <c r="M1854" s="13"/>
      <c r="N1854" s="13"/>
      <c r="O1854" s="13"/>
      <c r="P1854" s="13"/>
    </row>
    <row r="1855" spans="1:16" x14ac:dyDescent="0.3">
      <c r="A1855" s="67" t="s">
        <v>5434</v>
      </c>
      <c r="B1855" s="67" t="s">
        <v>3580</v>
      </c>
      <c r="C1855" s="69">
        <v>205666</v>
      </c>
      <c r="D1855" s="13"/>
      <c r="E1855" s="13"/>
      <c r="F1855" s="13"/>
      <c r="G1855" s="13">
        <v>0.83606000000000003</v>
      </c>
      <c r="H1855" s="13">
        <v>0.84962000000000004</v>
      </c>
      <c r="I1855" s="13">
        <v>0.71855000000000002</v>
      </c>
      <c r="J1855" s="13">
        <v>0.70286999999999999</v>
      </c>
      <c r="K1855" s="13">
        <v>0.61948000000000003</v>
      </c>
      <c r="L1855" s="13">
        <v>0.65551999999999999</v>
      </c>
      <c r="M1855" s="13">
        <v>0.69752999999999998</v>
      </c>
      <c r="N1855" s="13">
        <v>0.70208999999999999</v>
      </c>
      <c r="O1855" s="13">
        <v>0.77742999999999995</v>
      </c>
      <c r="P1855" s="13">
        <v>0.83523000000000003</v>
      </c>
    </row>
    <row r="1856" spans="1:16" x14ac:dyDescent="0.3">
      <c r="A1856" s="67" t="s">
        <v>4018</v>
      </c>
      <c r="B1856" s="67" t="s">
        <v>4019</v>
      </c>
      <c r="C1856" s="69">
        <v>204469</v>
      </c>
      <c r="D1856" s="13">
        <v>0.46461999999999998</v>
      </c>
      <c r="E1856" s="13">
        <v>0.54895000000000005</v>
      </c>
      <c r="F1856" s="13">
        <v>0.50253999999999999</v>
      </c>
      <c r="G1856" s="13">
        <v>0.49321999999999999</v>
      </c>
      <c r="H1856" s="13">
        <v>0.51973000000000003</v>
      </c>
      <c r="I1856" s="13">
        <v>0.43948999999999999</v>
      </c>
      <c r="J1856" s="13">
        <v>0.42884</v>
      </c>
      <c r="K1856" s="13">
        <v>0.38333</v>
      </c>
      <c r="L1856" s="13">
        <v>0.40164</v>
      </c>
      <c r="M1856" s="13">
        <v>0.44627</v>
      </c>
      <c r="N1856" s="13">
        <v>0.18034</v>
      </c>
      <c r="O1856" s="13">
        <v>0.14598</v>
      </c>
      <c r="P1856" s="13">
        <v>0.17707000000000001</v>
      </c>
    </row>
    <row r="1857" spans="1:16" x14ac:dyDescent="0.3">
      <c r="A1857" s="67" t="s">
        <v>3852</v>
      </c>
      <c r="B1857" s="67" t="s">
        <v>3853</v>
      </c>
      <c r="C1857" s="69">
        <v>203746</v>
      </c>
      <c r="D1857" s="13"/>
      <c r="E1857" s="13"/>
      <c r="F1857" s="13"/>
      <c r="G1857" s="13">
        <v>0.96425000000000005</v>
      </c>
      <c r="H1857" s="13"/>
      <c r="I1857" s="13"/>
      <c r="J1857" s="13">
        <v>0.76046000000000002</v>
      </c>
      <c r="K1857" s="13"/>
      <c r="L1857" s="13"/>
      <c r="M1857" s="13">
        <v>1.0070399999999999</v>
      </c>
      <c r="N1857" s="13"/>
      <c r="O1857" s="13"/>
      <c r="P1857" s="13">
        <v>1.1758</v>
      </c>
    </row>
    <row r="1858" spans="1:16" x14ac:dyDescent="0.3">
      <c r="A1858" s="67" t="s">
        <v>3910</v>
      </c>
      <c r="B1858" s="67" t="s">
        <v>3911</v>
      </c>
      <c r="C1858" s="69">
        <v>203422</v>
      </c>
      <c r="D1858" s="13"/>
      <c r="E1858" s="13"/>
      <c r="F1858" s="13"/>
      <c r="G1858" s="13">
        <v>1.1859299999999999</v>
      </c>
      <c r="H1858" s="13">
        <v>1.2153099999999999</v>
      </c>
      <c r="I1858" s="13">
        <v>0.52349999999999997</v>
      </c>
      <c r="J1858" s="13">
        <v>0.51129999999999998</v>
      </c>
      <c r="K1858" s="13">
        <v>0.48016999999999999</v>
      </c>
      <c r="L1858" s="13">
        <v>0.49879000000000001</v>
      </c>
      <c r="M1858" s="13">
        <v>0.55979999999999996</v>
      </c>
      <c r="N1858" s="13">
        <v>0.43636999999999998</v>
      </c>
      <c r="O1858" s="13">
        <v>0.48576000000000003</v>
      </c>
      <c r="P1858" s="13">
        <v>0.50044999999999995</v>
      </c>
    </row>
    <row r="1859" spans="1:16" x14ac:dyDescent="0.3">
      <c r="A1859" s="67" t="s">
        <v>4940</v>
      </c>
      <c r="B1859" s="67" t="s">
        <v>3109</v>
      </c>
      <c r="C1859" s="69">
        <v>203212</v>
      </c>
      <c r="D1859" s="13"/>
      <c r="E1859" s="13"/>
      <c r="F1859" s="13"/>
      <c r="G1859" s="13"/>
      <c r="H1859" s="13"/>
      <c r="I1859" s="13"/>
      <c r="J1859" s="13">
        <v>6.8169999999999994E-2</v>
      </c>
      <c r="K1859" s="13"/>
      <c r="L1859" s="13"/>
      <c r="M1859" s="13"/>
      <c r="N1859" s="13"/>
      <c r="O1859" s="13"/>
      <c r="P1859" s="13">
        <v>0.11716</v>
      </c>
    </row>
    <row r="1860" spans="1:16" x14ac:dyDescent="0.3">
      <c r="A1860" s="67" t="s">
        <v>3493</v>
      </c>
      <c r="B1860" s="67" t="s">
        <v>3494</v>
      </c>
      <c r="C1860" s="69">
        <v>203028</v>
      </c>
      <c r="D1860" s="13"/>
      <c r="E1860" s="13"/>
      <c r="F1860" s="13"/>
      <c r="G1860" s="13">
        <v>0.96709999999999996</v>
      </c>
      <c r="H1860" s="13">
        <v>0.98523000000000005</v>
      </c>
      <c r="I1860" s="13">
        <v>0.77280000000000004</v>
      </c>
      <c r="J1860" s="13">
        <v>0.76544000000000001</v>
      </c>
      <c r="K1860" s="13">
        <v>0.86353999999999997</v>
      </c>
      <c r="L1860" s="13">
        <v>0.89488000000000001</v>
      </c>
      <c r="M1860" s="13">
        <v>0.98663000000000001</v>
      </c>
      <c r="N1860" s="13">
        <v>1.0134000000000001</v>
      </c>
      <c r="O1860" s="13">
        <v>1.12239</v>
      </c>
      <c r="P1860" s="13">
        <v>1.2476</v>
      </c>
    </row>
    <row r="1861" spans="1:16" x14ac:dyDescent="0.3">
      <c r="A1861" s="67" t="s">
        <v>3751</v>
      </c>
      <c r="B1861" s="67" t="s">
        <v>3752</v>
      </c>
      <c r="C1861" s="69">
        <v>202540</v>
      </c>
      <c r="D1861" s="13"/>
      <c r="E1861" s="13">
        <v>0.16295000000000001</v>
      </c>
      <c r="F1861" s="13">
        <v>0.15112999999999999</v>
      </c>
      <c r="G1861" s="13">
        <v>0.14746999999999999</v>
      </c>
      <c r="H1861" s="13">
        <v>0.12148</v>
      </c>
      <c r="I1861" s="13">
        <v>9.6360000000000001E-2</v>
      </c>
      <c r="J1861" s="13">
        <v>9.4299999999999995E-2</v>
      </c>
      <c r="K1861" s="13">
        <v>0.10687000000000001</v>
      </c>
      <c r="L1861" s="13">
        <v>0.11373999999999999</v>
      </c>
      <c r="M1861" s="13">
        <v>0.12503</v>
      </c>
      <c r="N1861" s="13">
        <v>0.13113</v>
      </c>
      <c r="O1861" s="13">
        <v>0.14332</v>
      </c>
      <c r="P1861" s="13">
        <v>0.16042999999999999</v>
      </c>
    </row>
    <row r="1862" spans="1:16" x14ac:dyDescent="0.3">
      <c r="A1862" s="67" t="s">
        <v>2733</v>
      </c>
      <c r="B1862" s="67" t="s">
        <v>2734</v>
      </c>
      <c r="C1862" s="69">
        <v>202378</v>
      </c>
      <c r="D1862" s="13">
        <v>0.31931999999999999</v>
      </c>
      <c r="E1862" s="13"/>
      <c r="F1862" s="13"/>
      <c r="G1862" s="13">
        <v>1.5445800000000001</v>
      </c>
      <c r="H1862" s="13"/>
      <c r="I1862" s="13"/>
      <c r="J1862" s="13">
        <v>1.3143800000000001</v>
      </c>
      <c r="K1862" s="13"/>
      <c r="L1862" s="13"/>
      <c r="M1862" s="13">
        <v>2.1271399999999998</v>
      </c>
      <c r="N1862" s="13"/>
      <c r="O1862" s="13"/>
      <c r="P1862" s="13">
        <v>2.7753199999999998</v>
      </c>
    </row>
    <row r="1863" spans="1:16" x14ac:dyDescent="0.3">
      <c r="A1863" s="67" t="s">
        <v>3686</v>
      </c>
      <c r="B1863" s="67" t="s">
        <v>3687</v>
      </c>
      <c r="C1863" s="69">
        <v>201411</v>
      </c>
      <c r="D1863" s="13">
        <v>1.46604</v>
      </c>
      <c r="E1863" s="13"/>
      <c r="F1863" s="13"/>
      <c r="G1863" s="13">
        <v>1.3759399999999999</v>
      </c>
      <c r="H1863" s="13"/>
      <c r="I1863" s="13"/>
      <c r="J1863" s="13">
        <v>1.1136900000000001</v>
      </c>
      <c r="K1863" s="13"/>
      <c r="L1863" s="13"/>
      <c r="M1863" s="13">
        <v>1.49807</v>
      </c>
      <c r="N1863" s="13"/>
      <c r="O1863" s="13"/>
      <c r="P1863" s="13">
        <v>1.8782799999999999</v>
      </c>
    </row>
    <row r="1864" spans="1:16" x14ac:dyDescent="0.3">
      <c r="A1864" s="67" t="s">
        <v>3624</v>
      </c>
      <c r="B1864" s="67" t="s">
        <v>3625</v>
      </c>
      <c r="C1864" s="69">
        <v>201029</v>
      </c>
      <c r="D1864" s="13"/>
      <c r="E1864" s="13"/>
      <c r="F1864" s="13"/>
      <c r="G1864" s="13"/>
      <c r="H1864" s="13"/>
      <c r="I1864" s="13"/>
      <c r="J1864" s="13"/>
      <c r="K1864" s="13"/>
      <c r="L1864" s="13"/>
      <c r="M1864" s="13"/>
      <c r="N1864" s="13"/>
      <c r="O1864" s="13"/>
      <c r="P1864" s="13"/>
    </row>
    <row r="1865" spans="1:16" x14ac:dyDescent="0.3">
      <c r="A1865" s="67" t="s">
        <v>2593</v>
      </c>
      <c r="B1865" s="67" t="s">
        <v>2594</v>
      </c>
      <c r="C1865" s="69">
        <v>200668</v>
      </c>
      <c r="D1865" s="13">
        <v>0.17973</v>
      </c>
      <c r="E1865" s="13"/>
      <c r="F1865" s="13">
        <v>0.15548999999999999</v>
      </c>
      <c r="G1865" s="13"/>
      <c r="H1865" s="13"/>
      <c r="I1865" s="13"/>
      <c r="J1865" s="13"/>
      <c r="K1865" s="13">
        <v>0.15262000000000001</v>
      </c>
      <c r="L1865" s="13"/>
      <c r="M1865" s="13"/>
      <c r="N1865" s="13"/>
      <c r="O1865" s="13"/>
      <c r="P1865" s="13"/>
    </row>
    <row r="1866" spans="1:16" x14ac:dyDescent="0.3">
      <c r="A1866" s="67" t="s">
        <v>3801</v>
      </c>
      <c r="B1866" s="67" t="s">
        <v>3802</v>
      </c>
      <c r="C1866" s="69">
        <v>200153</v>
      </c>
      <c r="D1866" s="13"/>
      <c r="E1866" s="13"/>
      <c r="F1866" s="13"/>
      <c r="G1866" s="13">
        <v>3.2799999999999999E-3</v>
      </c>
      <c r="H1866" s="13"/>
      <c r="I1866" s="13"/>
      <c r="J1866" s="13">
        <v>2.49E-3</v>
      </c>
      <c r="K1866" s="13"/>
      <c r="L1866" s="13"/>
      <c r="M1866" s="13">
        <v>2.8999999999999998E-3</v>
      </c>
      <c r="N1866" s="13"/>
      <c r="O1866" s="13"/>
      <c r="P1866" s="13">
        <v>2.7299999999999998E-3</v>
      </c>
    </row>
    <row r="1867" spans="1:16" x14ac:dyDescent="0.3">
      <c r="A1867" s="67" t="s">
        <v>3587</v>
      </c>
      <c r="B1867" s="67" t="s">
        <v>3588</v>
      </c>
      <c r="C1867" s="69">
        <v>199449</v>
      </c>
      <c r="D1867" s="13"/>
      <c r="E1867" s="13"/>
      <c r="F1867" s="13"/>
      <c r="G1867" s="13">
        <v>0.60550000000000004</v>
      </c>
      <c r="H1867" s="13"/>
      <c r="I1867" s="13"/>
      <c r="J1867" s="13">
        <v>0.49268000000000001</v>
      </c>
      <c r="K1867" s="13"/>
      <c r="L1867" s="13"/>
      <c r="M1867" s="13">
        <v>0.55925000000000002</v>
      </c>
      <c r="N1867" s="13"/>
      <c r="O1867" s="13"/>
      <c r="P1867" s="13">
        <v>0.60812999999999995</v>
      </c>
    </row>
    <row r="1868" spans="1:16" x14ac:dyDescent="0.3">
      <c r="A1868" s="67" t="s">
        <v>3441</v>
      </c>
      <c r="B1868" s="67" t="s">
        <v>3442</v>
      </c>
      <c r="C1868" s="69">
        <v>199409</v>
      </c>
      <c r="D1868" s="13"/>
      <c r="E1868" s="13">
        <v>0.43912000000000001</v>
      </c>
      <c r="F1868" s="13">
        <v>0.40894999999999998</v>
      </c>
      <c r="G1868" s="13">
        <v>0.39895999999999998</v>
      </c>
      <c r="H1868" s="13">
        <v>0.28800999999999999</v>
      </c>
      <c r="I1868" s="13">
        <v>0.28021000000000001</v>
      </c>
      <c r="J1868" s="13">
        <v>0.34132000000000001</v>
      </c>
      <c r="K1868" s="13">
        <v>0.38784000000000002</v>
      </c>
      <c r="L1868" s="13">
        <v>0.40747</v>
      </c>
      <c r="M1868" s="13">
        <v>0.41528999999999999</v>
      </c>
      <c r="N1868" s="13">
        <v>0.44191000000000003</v>
      </c>
      <c r="O1868" s="13">
        <v>0.42455999999999999</v>
      </c>
      <c r="P1868" s="13">
        <v>0.55776999999999999</v>
      </c>
    </row>
    <row r="1869" spans="1:16" x14ac:dyDescent="0.3">
      <c r="A1869" s="67" t="s">
        <v>4943</v>
      </c>
      <c r="B1869" s="67" t="s">
        <v>4944</v>
      </c>
      <c r="C1869" s="69">
        <v>198668</v>
      </c>
      <c r="D1869" s="13"/>
      <c r="E1869" s="13"/>
      <c r="F1869" s="13"/>
      <c r="G1869" s="13"/>
      <c r="H1869" s="13"/>
      <c r="I1869" s="13"/>
      <c r="J1869" s="13"/>
      <c r="K1869" s="13">
        <v>9.6579999999999999E-2</v>
      </c>
      <c r="L1869" s="13"/>
      <c r="M1869" s="13"/>
      <c r="N1869" s="13"/>
      <c r="O1869" s="13"/>
      <c r="P1869" s="13"/>
    </row>
    <row r="1870" spans="1:16" x14ac:dyDescent="0.3">
      <c r="A1870" s="67" t="s">
        <v>4971</v>
      </c>
      <c r="B1870" s="67" t="s">
        <v>4972</v>
      </c>
      <c r="C1870" s="69">
        <v>197647</v>
      </c>
      <c r="D1870" s="13"/>
      <c r="E1870" s="13">
        <v>0.15490999999999999</v>
      </c>
      <c r="F1870" s="13">
        <v>0.14757000000000001</v>
      </c>
      <c r="G1870" s="13">
        <v>0.14473</v>
      </c>
      <c r="H1870" s="13"/>
      <c r="I1870" s="13">
        <v>0.12146999999999999</v>
      </c>
      <c r="J1870" s="13">
        <v>0.12482</v>
      </c>
      <c r="K1870" s="13">
        <v>0.14169000000000001</v>
      </c>
      <c r="L1870" s="13"/>
      <c r="M1870" s="13"/>
      <c r="N1870" s="13"/>
      <c r="O1870" s="13"/>
      <c r="P1870" s="13"/>
    </row>
    <row r="1871" spans="1:16" x14ac:dyDescent="0.3">
      <c r="A1871" s="67" t="s">
        <v>3585</v>
      </c>
      <c r="B1871" s="67" t="s">
        <v>3586</v>
      </c>
      <c r="C1871" s="69">
        <v>197186</v>
      </c>
      <c r="D1871" s="13"/>
      <c r="E1871" s="13">
        <v>0.48265000000000002</v>
      </c>
      <c r="F1871" s="13">
        <v>0.87205999999999995</v>
      </c>
      <c r="G1871" s="13">
        <v>0.86700999999999995</v>
      </c>
      <c r="H1871" s="13">
        <v>0.90339999999999998</v>
      </c>
      <c r="I1871" s="13">
        <v>0.72435000000000005</v>
      </c>
      <c r="J1871" s="13">
        <v>0.50405</v>
      </c>
      <c r="K1871" s="13">
        <v>0.59409000000000001</v>
      </c>
      <c r="L1871" s="13">
        <v>0.63154999999999994</v>
      </c>
      <c r="M1871" s="13">
        <v>0.71991000000000005</v>
      </c>
      <c r="N1871" s="13">
        <v>0.73785000000000001</v>
      </c>
      <c r="O1871" s="13">
        <v>0.84262999999999999</v>
      </c>
      <c r="P1871" s="13">
        <v>0.95831999999999995</v>
      </c>
    </row>
    <row r="1872" spans="1:16" x14ac:dyDescent="0.3">
      <c r="A1872" s="67" t="s">
        <v>4963</v>
      </c>
      <c r="B1872" s="67" t="s">
        <v>3501</v>
      </c>
      <c r="C1872" s="69">
        <v>196945</v>
      </c>
      <c r="D1872" s="13"/>
      <c r="E1872" s="13"/>
      <c r="F1872" s="13"/>
      <c r="G1872" s="13">
        <v>2.0320000000000001E-2</v>
      </c>
      <c r="H1872" s="13">
        <v>2.0219999999999998E-2</v>
      </c>
      <c r="I1872" s="13">
        <v>1.537E-2</v>
      </c>
      <c r="J1872" s="13">
        <v>1.545E-2</v>
      </c>
      <c r="K1872" s="13">
        <v>1.7809999999999999E-2</v>
      </c>
      <c r="L1872" s="13">
        <v>1.8120000000000001E-2</v>
      </c>
      <c r="M1872" s="13">
        <v>2.0490000000000001E-2</v>
      </c>
      <c r="N1872" s="13">
        <v>2.111E-2</v>
      </c>
      <c r="O1872" s="13">
        <v>2.2870000000000001E-2</v>
      </c>
      <c r="P1872" s="13">
        <v>2.4850000000000001E-2</v>
      </c>
    </row>
    <row r="1873" spans="1:16" x14ac:dyDescent="0.3">
      <c r="A1873" s="67" t="s">
        <v>3445</v>
      </c>
      <c r="B1873" s="67" t="s">
        <v>3446</v>
      </c>
      <c r="C1873" s="69">
        <v>196253</v>
      </c>
      <c r="D1873" s="13"/>
      <c r="E1873" s="13"/>
      <c r="F1873" s="13"/>
      <c r="G1873" s="13">
        <v>0.25494</v>
      </c>
      <c r="H1873" s="13"/>
      <c r="I1873" s="13"/>
      <c r="J1873" s="13">
        <v>0.21690999999999999</v>
      </c>
      <c r="K1873" s="13"/>
      <c r="L1873" s="13"/>
      <c r="M1873" s="13">
        <v>0.27716000000000002</v>
      </c>
      <c r="N1873" s="13"/>
      <c r="O1873" s="13"/>
      <c r="P1873" s="13">
        <v>0.42757000000000001</v>
      </c>
    </row>
    <row r="1874" spans="1:16" x14ac:dyDescent="0.3">
      <c r="A1874" s="67" t="s">
        <v>3688</v>
      </c>
      <c r="B1874" s="67" t="s">
        <v>3689</v>
      </c>
      <c r="C1874" s="69">
        <v>196207</v>
      </c>
      <c r="D1874" s="13"/>
      <c r="E1874" s="13">
        <v>0.84682999999999997</v>
      </c>
      <c r="F1874" s="13">
        <v>0.78130999999999995</v>
      </c>
      <c r="G1874" s="13">
        <v>0.77454000000000001</v>
      </c>
      <c r="H1874" s="13">
        <v>0.7984</v>
      </c>
      <c r="I1874" s="13">
        <v>0.64661999999999997</v>
      </c>
      <c r="J1874" s="13">
        <v>0.66783999999999999</v>
      </c>
      <c r="K1874" s="13">
        <v>0.76805000000000001</v>
      </c>
      <c r="L1874" s="13">
        <v>0.78127999999999997</v>
      </c>
      <c r="M1874" s="13">
        <v>0.89449999999999996</v>
      </c>
      <c r="N1874" s="13">
        <v>0.92191999999999996</v>
      </c>
      <c r="O1874" s="13">
        <v>1.00526</v>
      </c>
      <c r="P1874" s="13">
        <v>1.1005199999999999</v>
      </c>
    </row>
    <row r="1875" spans="1:16" x14ac:dyDescent="0.3">
      <c r="A1875" s="67" t="s">
        <v>4967</v>
      </c>
      <c r="B1875" s="67" t="s">
        <v>4968</v>
      </c>
      <c r="C1875" s="69">
        <v>195961</v>
      </c>
      <c r="D1875" s="13">
        <v>0.75378000000000001</v>
      </c>
      <c r="E1875" s="13">
        <v>1.1885399999999999</v>
      </c>
      <c r="F1875" s="13">
        <v>1.0743199999999999</v>
      </c>
      <c r="G1875" s="13">
        <v>0.64517999999999998</v>
      </c>
      <c r="H1875" s="13"/>
      <c r="I1875" s="13"/>
      <c r="J1875" s="13"/>
      <c r="K1875" s="13"/>
      <c r="L1875" s="13"/>
      <c r="M1875" s="13"/>
      <c r="N1875" s="13"/>
      <c r="O1875" s="13"/>
      <c r="P1875" s="13"/>
    </row>
    <row r="1876" spans="1:16" x14ac:dyDescent="0.3">
      <c r="A1876" s="67" t="s">
        <v>2917</v>
      </c>
      <c r="B1876" s="67" t="s">
        <v>2918</v>
      </c>
      <c r="C1876" s="69">
        <v>194407</v>
      </c>
      <c r="D1876" s="13"/>
      <c r="E1876" s="13"/>
      <c r="F1876" s="13"/>
      <c r="G1876" s="13">
        <v>4.9224899999999998</v>
      </c>
      <c r="H1876" s="13">
        <v>4.9834699999999996</v>
      </c>
      <c r="I1876" s="13">
        <v>4.3725800000000001</v>
      </c>
      <c r="J1876" s="13">
        <v>4.2104499999999998</v>
      </c>
      <c r="K1876" s="13">
        <v>4.5349000000000004</v>
      </c>
      <c r="L1876" s="13">
        <v>4.8187499999999996</v>
      </c>
      <c r="M1876" s="13">
        <v>5.1407999999999996</v>
      </c>
      <c r="N1876" s="13">
        <v>5.1386799999999999</v>
      </c>
      <c r="O1876" s="13">
        <v>5.6847899999999996</v>
      </c>
      <c r="P1876" s="13">
        <v>5.9553000000000003</v>
      </c>
    </row>
    <row r="1877" spans="1:16" x14ac:dyDescent="0.3">
      <c r="A1877" s="67" t="s">
        <v>3499</v>
      </c>
      <c r="B1877" s="67" t="s">
        <v>3500</v>
      </c>
      <c r="C1877" s="69">
        <v>194221</v>
      </c>
      <c r="D1877" s="13"/>
      <c r="E1877" s="13"/>
      <c r="F1877" s="13"/>
      <c r="G1877" s="13">
        <v>0.56876000000000004</v>
      </c>
      <c r="H1877" s="13">
        <v>0.56372999999999995</v>
      </c>
      <c r="I1877" s="13">
        <v>0.47304000000000002</v>
      </c>
      <c r="J1877" s="13">
        <v>0.45136999999999999</v>
      </c>
      <c r="K1877" s="13">
        <v>0.51465000000000005</v>
      </c>
      <c r="L1877" s="13">
        <v>0.53386</v>
      </c>
      <c r="M1877" s="13">
        <v>0.58379000000000003</v>
      </c>
      <c r="N1877" s="13">
        <v>0.62012</v>
      </c>
      <c r="O1877" s="13"/>
      <c r="P1877" s="13">
        <v>0.75558999999999998</v>
      </c>
    </row>
    <row r="1878" spans="1:16" x14ac:dyDescent="0.3">
      <c r="A1878" s="67" t="s">
        <v>3551</v>
      </c>
      <c r="B1878" s="67" t="s">
        <v>3552</v>
      </c>
      <c r="C1878" s="69">
        <v>193130</v>
      </c>
      <c r="D1878" s="13">
        <v>3.8359999999999998E-2</v>
      </c>
      <c r="E1878" s="13"/>
      <c r="F1878" s="13"/>
      <c r="G1878" s="13">
        <v>3.8929999999999999E-2</v>
      </c>
      <c r="H1878" s="13"/>
      <c r="I1878" s="13"/>
      <c r="J1878" s="13">
        <v>3.1280000000000002E-2</v>
      </c>
      <c r="K1878" s="13"/>
      <c r="L1878" s="13"/>
      <c r="M1878" s="13">
        <v>4.3779999999999999E-2</v>
      </c>
      <c r="N1878" s="13"/>
      <c r="O1878" s="13"/>
      <c r="P1878" s="13">
        <v>5.373E-2</v>
      </c>
    </row>
    <row r="1879" spans="1:16" x14ac:dyDescent="0.3">
      <c r="A1879" s="67" t="s">
        <v>3821</v>
      </c>
      <c r="B1879" s="67" t="s">
        <v>3822</v>
      </c>
      <c r="C1879" s="69">
        <v>192515</v>
      </c>
      <c r="D1879" s="13">
        <v>0.84357000000000004</v>
      </c>
      <c r="E1879" s="13">
        <v>0.92318</v>
      </c>
      <c r="F1879" s="13">
        <v>0.98004999999999998</v>
      </c>
      <c r="G1879" s="13">
        <v>0.83398000000000005</v>
      </c>
      <c r="H1879" s="13">
        <v>0.82908999999999999</v>
      </c>
      <c r="I1879" s="13">
        <v>0.71431999999999995</v>
      </c>
      <c r="J1879" s="13">
        <v>0.69091999999999998</v>
      </c>
      <c r="K1879" s="13">
        <v>0.76949999999999996</v>
      </c>
      <c r="L1879" s="13"/>
      <c r="M1879" s="13">
        <v>0.85914000000000001</v>
      </c>
      <c r="N1879" s="13">
        <v>0.88873999999999997</v>
      </c>
      <c r="O1879" s="13">
        <v>0.98002</v>
      </c>
      <c r="P1879" s="13">
        <v>1.06324</v>
      </c>
    </row>
    <row r="1880" spans="1:16" x14ac:dyDescent="0.3">
      <c r="A1880" s="67" t="s">
        <v>5435</v>
      </c>
      <c r="B1880" s="67" t="s">
        <v>5436</v>
      </c>
      <c r="C1880" s="69">
        <v>192506</v>
      </c>
      <c r="D1880" s="13">
        <v>0.15043000000000001</v>
      </c>
      <c r="E1880" s="13">
        <v>0.16489999999999999</v>
      </c>
      <c r="F1880" s="13"/>
      <c r="G1880" s="13"/>
      <c r="H1880" s="13">
        <v>1.941E-2</v>
      </c>
      <c r="I1880" s="13">
        <v>1.495E-2</v>
      </c>
      <c r="J1880" s="13">
        <v>7.0400000000000004E-2</v>
      </c>
      <c r="K1880" s="13">
        <v>0.14002000000000001</v>
      </c>
      <c r="L1880" s="13">
        <v>0.14912</v>
      </c>
      <c r="M1880" s="13">
        <v>0.15037</v>
      </c>
      <c r="N1880" s="13">
        <v>0.14754999999999999</v>
      </c>
      <c r="O1880" s="13">
        <v>0.17055999999999999</v>
      </c>
      <c r="P1880" s="13">
        <v>0.20052</v>
      </c>
    </row>
    <row r="1881" spans="1:16" x14ac:dyDescent="0.3">
      <c r="A1881" s="67" t="s">
        <v>3646</v>
      </c>
      <c r="B1881" s="67" t="s">
        <v>3647</v>
      </c>
      <c r="C1881" s="69">
        <v>190160</v>
      </c>
      <c r="D1881" s="13"/>
      <c r="E1881" s="13"/>
      <c r="F1881" s="13"/>
      <c r="G1881" s="13"/>
      <c r="H1881" s="13"/>
      <c r="I1881" s="13"/>
      <c r="J1881" s="13"/>
      <c r="K1881" s="13"/>
      <c r="L1881" s="13"/>
      <c r="M1881" s="13"/>
      <c r="N1881" s="13"/>
      <c r="O1881" s="13"/>
      <c r="P1881" s="13"/>
    </row>
    <row r="1882" spans="1:16" x14ac:dyDescent="0.3">
      <c r="A1882" s="67" t="s">
        <v>5437</v>
      </c>
      <c r="B1882" s="67" t="s">
        <v>5438</v>
      </c>
      <c r="C1882" s="69">
        <v>190029</v>
      </c>
      <c r="D1882" s="13"/>
      <c r="E1882" s="13"/>
      <c r="F1882" s="13"/>
      <c r="G1882" s="13">
        <v>7.639E-2</v>
      </c>
      <c r="H1882" s="13"/>
      <c r="I1882" s="13"/>
      <c r="J1882" s="13"/>
      <c r="K1882" s="13"/>
      <c r="L1882" s="13"/>
      <c r="M1882" s="13"/>
      <c r="N1882" s="13"/>
      <c r="O1882" s="13"/>
      <c r="P1882" s="13"/>
    </row>
    <row r="1883" spans="1:16" x14ac:dyDescent="0.3">
      <c r="A1883" s="67" t="s">
        <v>3648</v>
      </c>
      <c r="B1883" s="67" t="s">
        <v>3649</v>
      </c>
      <c r="C1883" s="69">
        <v>189160</v>
      </c>
      <c r="D1883" s="13"/>
      <c r="E1883" s="13"/>
      <c r="F1883" s="13"/>
      <c r="G1883" s="13"/>
      <c r="H1883" s="13"/>
      <c r="I1883" s="13"/>
      <c r="J1883" s="13"/>
      <c r="K1883" s="13"/>
      <c r="L1883" s="13"/>
      <c r="M1883" s="13"/>
      <c r="N1883" s="13"/>
      <c r="O1883" s="13"/>
      <c r="P1883" s="13"/>
    </row>
    <row r="1884" spans="1:16" x14ac:dyDescent="0.3">
      <c r="A1884" s="67" t="s">
        <v>3528</v>
      </c>
      <c r="B1884" s="67" t="s">
        <v>3529</v>
      </c>
      <c r="C1884" s="69">
        <v>187315</v>
      </c>
      <c r="D1884" s="13">
        <v>0.47511999999999999</v>
      </c>
      <c r="E1884" s="13">
        <v>0.52081999999999995</v>
      </c>
      <c r="F1884" s="13">
        <v>0.36945</v>
      </c>
      <c r="G1884" s="13">
        <v>0.35661999999999999</v>
      </c>
      <c r="H1884" s="13">
        <v>0.36947000000000002</v>
      </c>
      <c r="I1884" s="13">
        <v>0.29371000000000003</v>
      </c>
      <c r="J1884" s="13">
        <v>0.30402000000000001</v>
      </c>
      <c r="K1884" s="13">
        <v>0.38079000000000002</v>
      </c>
      <c r="L1884" s="13">
        <v>0.42064000000000001</v>
      </c>
      <c r="M1884" s="13">
        <v>0.46688000000000002</v>
      </c>
      <c r="N1884" s="13">
        <v>0.47349000000000002</v>
      </c>
      <c r="O1884" s="13">
        <v>0.53069999999999995</v>
      </c>
      <c r="P1884" s="13">
        <v>0.58135000000000003</v>
      </c>
    </row>
    <row r="1885" spans="1:16" x14ac:dyDescent="0.3">
      <c r="A1885" s="67" t="s">
        <v>3638</v>
      </c>
      <c r="B1885" s="67" t="s">
        <v>3639</v>
      </c>
      <c r="C1885" s="69">
        <v>186691</v>
      </c>
      <c r="D1885" s="13">
        <v>1.03528</v>
      </c>
      <c r="E1885" s="13"/>
      <c r="F1885" s="13">
        <v>0.98099999999999998</v>
      </c>
      <c r="G1885" s="13">
        <v>0.93217000000000005</v>
      </c>
      <c r="H1885" s="13">
        <v>0.96748000000000001</v>
      </c>
      <c r="I1885" s="13">
        <v>0.79896999999999996</v>
      </c>
      <c r="J1885" s="13">
        <v>0.7944</v>
      </c>
      <c r="K1885" s="13"/>
      <c r="L1885" s="13"/>
      <c r="M1885" s="13">
        <v>2.3609399999999998</v>
      </c>
      <c r="N1885" s="13">
        <v>1.0359799999999999</v>
      </c>
      <c r="O1885" s="13">
        <v>1.10483</v>
      </c>
      <c r="P1885" s="13">
        <v>1.2116400000000001</v>
      </c>
    </row>
    <row r="1886" spans="1:16" x14ac:dyDescent="0.3">
      <c r="A1886" s="67" t="s">
        <v>5107</v>
      </c>
      <c r="B1886" s="67" t="s">
        <v>5108</v>
      </c>
      <c r="C1886" s="69">
        <v>186186</v>
      </c>
      <c r="D1886" s="13">
        <v>0.33233000000000001</v>
      </c>
      <c r="E1886" s="13">
        <v>0.29926000000000003</v>
      </c>
      <c r="F1886" s="13">
        <v>0.24282000000000001</v>
      </c>
      <c r="G1886" s="13">
        <v>0.23633999999999999</v>
      </c>
      <c r="H1886" s="13">
        <v>0.22156000000000001</v>
      </c>
      <c r="I1886" s="13"/>
      <c r="J1886" s="13"/>
      <c r="K1886" s="13"/>
      <c r="L1886" s="13"/>
      <c r="M1886" s="13"/>
      <c r="N1886" s="13"/>
      <c r="O1886" s="13"/>
      <c r="P1886" s="13"/>
    </row>
    <row r="1887" spans="1:16" x14ac:dyDescent="0.3">
      <c r="A1887" s="67" t="s">
        <v>3595</v>
      </c>
      <c r="B1887" s="67" t="s">
        <v>3596</v>
      </c>
      <c r="C1887" s="69">
        <v>184770</v>
      </c>
      <c r="D1887" s="13">
        <v>0.42138999999999999</v>
      </c>
      <c r="E1887" s="13">
        <v>0.44213999999999998</v>
      </c>
      <c r="F1887" s="13">
        <v>0.39690999999999999</v>
      </c>
      <c r="G1887" s="13">
        <v>0.37008999999999997</v>
      </c>
      <c r="H1887" s="13">
        <v>0.36575000000000002</v>
      </c>
      <c r="I1887" s="13">
        <v>0.30063000000000001</v>
      </c>
      <c r="J1887" s="13">
        <v>0.37901000000000001</v>
      </c>
      <c r="K1887" s="13"/>
      <c r="L1887" s="13">
        <v>0.42457</v>
      </c>
      <c r="M1887" s="13">
        <v>0.45891999999999999</v>
      </c>
      <c r="N1887" s="13">
        <v>0.47197</v>
      </c>
      <c r="O1887" s="13">
        <v>0.52231000000000005</v>
      </c>
      <c r="P1887" s="13">
        <v>0.57425999999999999</v>
      </c>
    </row>
    <row r="1888" spans="1:16" x14ac:dyDescent="0.3">
      <c r="A1888" s="67" t="s">
        <v>3660</v>
      </c>
      <c r="B1888" s="67" t="s">
        <v>3661</v>
      </c>
      <c r="C1888" s="69">
        <v>183557</v>
      </c>
      <c r="D1888" s="13"/>
      <c r="E1888" s="13"/>
      <c r="F1888" s="13"/>
      <c r="G1888" s="13"/>
      <c r="H1888" s="13"/>
      <c r="I1888" s="13"/>
      <c r="J1888" s="13"/>
      <c r="K1888" s="13"/>
      <c r="L1888" s="13"/>
      <c r="M1888" s="13"/>
      <c r="N1888" s="13"/>
      <c r="O1888" s="13"/>
      <c r="P1888" s="13"/>
    </row>
    <row r="1889" spans="1:16" x14ac:dyDescent="0.3">
      <c r="A1889" s="67" t="s">
        <v>3617</v>
      </c>
      <c r="B1889" s="67" t="s">
        <v>3618</v>
      </c>
      <c r="C1889" s="69">
        <v>183390</v>
      </c>
      <c r="D1889" s="13"/>
      <c r="E1889" s="13"/>
      <c r="F1889" s="13"/>
      <c r="G1889" s="13"/>
      <c r="H1889" s="13"/>
      <c r="I1889" s="13"/>
      <c r="J1889" s="13">
        <v>0.03</v>
      </c>
      <c r="K1889" s="13"/>
      <c r="L1889" s="13"/>
      <c r="M1889" s="13"/>
      <c r="N1889" s="13"/>
      <c r="O1889" s="13"/>
      <c r="P1889" s="13">
        <v>0.04</v>
      </c>
    </row>
    <row r="1890" spans="1:16" x14ac:dyDescent="0.3">
      <c r="A1890" s="67" t="s">
        <v>3383</v>
      </c>
      <c r="B1890" s="67" t="s">
        <v>3384</v>
      </c>
      <c r="C1890" s="69">
        <v>183232</v>
      </c>
      <c r="D1890" s="13"/>
      <c r="E1890" s="13"/>
      <c r="F1890" s="13"/>
      <c r="G1890" s="13">
        <v>6.1219999999999997E-2</v>
      </c>
      <c r="H1890" s="13">
        <v>4.9390000000000003E-2</v>
      </c>
      <c r="I1890" s="13">
        <v>4.1300000000000003E-2</v>
      </c>
      <c r="J1890" s="13">
        <v>4.0809999999999999E-2</v>
      </c>
      <c r="K1890" s="13">
        <v>3.925E-2</v>
      </c>
      <c r="L1890" s="13">
        <v>4.4019999999999997E-2</v>
      </c>
      <c r="M1890" s="13">
        <v>4.9849999999999998E-2</v>
      </c>
      <c r="N1890" s="13">
        <v>5.6820000000000002E-2</v>
      </c>
      <c r="O1890" s="13">
        <v>7.0989999999999998E-2</v>
      </c>
      <c r="P1890" s="13">
        <v>8.2019999999999996E-2</v>
      </c>
    </row>
    <row r="1891" spans="1:16" x14ac:dyDescent="0.3">
      <c r="A1891" s="67" t="s">
        <v>3922</v>
      </c>
      <c r="B1891" s="67" t="s">
        <v>3923</v>
      </c>
      <c r="C1891" s="69">
        <v>181820</v>
      </c>
      <c r="D1891" s="13">
        <v>2.8182299999999998</v>
      </c>
      <c r="E1891" s="13">
        <v>3.0075699999999999</v>
      </c>
      <c r="F1891" s="13">
        <v>2.83256</v>
      </c>
      <c r="G1891" s="13"/>
      <c r="H1891" s="13">
        <v>2.8852199999999999</v>
      </c>
      <c r="I1891" s="13">
        <v>2.3738600000000001</v>
      </c>
      <c r="J1891" s="13">
        <v>2.3797700000000002</v>
      </c>
      <c r="K1891" s="13">
        <v>2.6413600000000002</v>
      </c>
      <c r="L1891" s="13">
        <v>2.7901699999999998</v>
      </c>
      <c r="M1891" s="13">
        <v>1.71679</v>
      </c>
      <c r="N1891" s="13">
        <v>1.6988300000000001</v>
      </c>
      <c r="O1891" s="13">
        <v>1.9599</v>
      </c>
      <c r="P1891" s="13">
        <v>2.32369</v>
      </c>
    </row>
    <row r="1892" spans="1:16" x14ac:dyDescent="0.3">
      <c r="A1892" s="67" t="s">
        <v>4959</v>
      </c>
      <c r="B1892" s="67" t="s">
        <v>4960</v>
      </c>
      <c r="C1892" s="69">
        <v>181288</v>
      </c>
      <c r="D1892" s="13"/>
      <c r="E1892" s="13">
        <v>0.16042000000000001</v>
      </c>
      <c r="F1892" s="13">
        <v>0.14093</v>
      </c>
      <c r="G1892" s="13">
        <v>0.1303</v>
      </c>
      <c r="H1892" s="13">
        <v>0.12747</v>
      </c>
      <c r="I1892" s="13">
        <v>1.172E-2</v>
      </c>
      <c r="J1892" s="13">
        <v>1.196E-2</v>
      </c>
      <c r="K1892" s="13"/>
      <c r="L1892" s="13"/>
      <c r="M1892" s="13"/>
      <c r="N1892" s="13"/>
      <c r="O1892" s="13"/>
      <c r="P1892" s="13"/>
    </row>
    <row r="1893" spans="1:16" x14ac:dyDescent="0.3">
      <c r="A1893" s="67" t="s">
        <v>5024</v>
      </c>
      <c r="B1893" s="67" t="s">
        <v>5025</v>
      </c>
      <c r="C1893" s="69">
        <v>180533</v>
      </c>
      <c r="D1893" s="13">
        <v>0.12679000000000001</v>
      </c>
      <c r="E1893" s="13">
        <v>0.13791</v>
      </c>
      <c r="F1893" s="13"/>
      <c r="G1893" s="13">
        <v>0.12414</v>
      </c>
      <c r="H1893" s="13">
        <v>0.12429999999999999</v>
      </c>
      <c r="I1893" s="13"/>
      <c r="J1893" s="13">
        <v>0.10012</v>
      </c>
      <c r="K1893" s="13"/>
      <c r="L1893" s="13">
        <v>0.12271</v>
      </c>
      <c r="M1893" s="13"/>
      <c r="N1893" s="13"/>
      <c r="O1893" s="13"/>
      <c r="P1893" s="13"/>
    </row>
    <row r="1894" spans="1:16" x14ac:dyDescent="0.3">
      <c r="A1894" s="67" t="s">
        <v>5439</v>
      </c>
      <c r="B1894" s="67" t="s">
        <v>5440</v>
      </c>
      <c r="C1894" s="69">
        <v>178289</v>
      </c>
      <c r="D1894" s="13"/>
      <c r="E1894" s="13"/>
      <c r="F1894" s="13"/>
      <c r="G1894" s="13">
        <v>2.172E-2</v>
      </c>
      <c r="H1894" s="13">
        <v>2.1489999999999999E-2</v>
      </c>
      <c r="I1894" s="13">
        <v>1.653E-2</v>
      </c>
      <c r="J1894" s="13"/>
      <c r="K1894" s="13"/>
      <c r="L1894" s="13"/>
      <c r="M1894" s="13"/>
      <c r="N1894" s="13"/>
      <c r="O1894" s="13"/>
      <c r="P1894" s="13"/>
    </row>
    <row r="1895" spans="1:16" x14ac:dyDescent="0.3">
      <c r="A1895" s="67" t="s">
        <v>3831</v>
      </c>
      <c r="B1895" s="67" t="s">
        <v>3832</v>
      </c>
      <c r="C1895" s="69">
        <v>178006</v>
      </c>
      <c r="D1895" s="13">
        <v>0.21782000000000001</v>
      </c>
      <c r="E1895" s="13">
        <v>0.24046000000000001</v>
      </c>
      <c r="F1895" s="13">
        <v>0.20327999999999999</v>
      </c>
      <c r="G1895" s="13">
        <v>0.19503000000000001</v>
      </c>
      <c r="H1895" s="13">
        <v>0.15959000000000001</v>
      </c>
      <c r="I1895" s="13">
        <v>0.12414</v>
      </c>
      <c r="J1895" s="13">
        <v>0.1201</v>
      </c>
      <c r="K1895" s="13">
        <v>0.13882</v>
      </c>
      <c r="L1895" s="13">
        <v>0.14419999999999999</v>
      </c>
      <c r="M1895" s="13">
        <v>0.16028000000000001</v>
      </c>
      <c r="N1895" s="13">
        <v>0.16417000000000001</v>
      </c>
      <c r="O1895" s="13">
        <v>0.17688999999999999</v>
      </c>
      <c r="P1895" s="13">
        <v>0.19814999999999999</v>
      </c>
    </row>
    <row r="1896" spans="1:16" x14ac:dyDescent="0.3">
      <c r="A1896" s="67" t="s">
        <v>3680</v>
      </c>
      <c r="B1896" s="67" t="s">
        <v>3681</v>
      </c>
      <c r="C1896" s="69">
        <v>175732</v>
      </c>
      <c r="D1896" s="13"/>
      <c r="E1896" s="13"/>
      <c r="F1896" s="13"/>
      <c r="G1896" s="13"/>
      <c r="H1896" s="13"/>
      <c r="I1896" s="13"/>
      <c r="J1896" s="13"/>
      <c r="K1896" s="13"/>
      <c r="L1896" s="13"/>
      <c r="M1896" s="13"/>
      <c r="N1896" s="13"/>
      <c r="O1896" s="13"/>
      <c r="P1896" s="13"/>
    </row>
    <row r="1897" spans="1:16" x14ac:dyDescent="0.3">
      <c r="A1897" s="67" t="s">
        <v>2931</v>
      </c>
      <c r="B1897" s="67" t="s">
        <v>2932</v>
      </c>
      <c r="C1897" s="69">
        <v>175414</v>
      </c>
      <c r="D1897" s="13">
        <v>1.8159999999999999E-2</v>
      </c>
      <c r="E1897" s="13"/>
      <c r="F1897" s="13"/>
      <c r="G1897" s="13">
        <v>6.9190000000000002E-2</v>
      </c>
      <c r="H1897" s="13"/>
      <c r="I1897" s="13"/>
      <c r="J1897" s="13">
        <v>5.6469999999999999E-2</v>
      </c>
      <c r="K1897" s="13"/>
      <c r="L1897" s="13"/>
      <c r="M1897" s="13">
        <v>7.8409999999999994E-2</v>
      </c>
      <c r="N1897" s="13"/>
      <c r="O1897" s="13"/>
      <c r="P1897" s="13">
        <v>0.1067</v>
      </c>
    </row>
    <row r="1898" spans="1:16" x14ac:dyDescent="0.3">
      <c r="A1898" s="67" t="s">
        <v>5441</v>
      </c>
      <c r="B1898" s="67" t="s">
        <v>5442</v>
      </c>
      <c r="C1898" s="69">
        <v>175107</v>
      </c>
      <c r="D1898" s="13"/>
      <c r="E1898" s="13">
        <v>2.7725200000000001</v>
      </c>
      <c r="F1898" s="13">
        <v>2.6881699999999999</v>
      </c>
      <c r="G1898" s="13">
        <v>2.6558700000000002</v>
      </c>
      <c r="H1898" s="13"/>
      <c r="I1898" s="13"/>
      <c r="J1898" s="13"/>
      <c r="K1898" s="13"/>
      <c r="L1898" s="13"/>
      <c r="M1898" s="13"/>
      <c r="N1898" s="13"/>
      <c r="O1898" s="13"/>
      <c r="P1898" s="13"/>
    </row>
    <row r="1899" spans="1:16" x14ac:dyDescent="0.3">
      <c r="A1899" s="67" t="s">
        <v>4951</v>
      </c>
      <c r="B1899" s="67" t="s">
        <v>4952</v>
      </c>
      <c r="C1899" s="69">
        <v>174839</v>
      </c>
      <c r="D1899" s="13"/>
      <c r="E1899" s="13"/>
      <c r="F1899" s="13"/>
      <c r="G1899" s="13"/>
      <c r="H1899" s="13">
        <v>0.11456</v>
      </c>
      <c r="I1899" s="13"/>
      <c r="J1899" s="13"/>
      <c r="K1899" s="13"/>
      <c r="L1899" s="13"/>
      <c r="M1899" s="13"/>
      <c r="N1899" s="13"/>
      <c r="O1899" s="13"/>
      <c r="P1899" s="13"/>
    </row>
    <row r="1900" spans="1:16" x14ac:dyDescent="0.3">
      <c r="A1900" s="67" t="s">
        <v>3656</v>
      </c>
      <c r="B1900" s="67" t="s">
        <v>3657</v>
      </c>
      <c r="C1900" s="69">
        <v>174838</v>
      </c>
      <c r="D1900" s="13"/>
      <c r="E1900" s="13">
        <v>0.10364</v>
      </c>
      <c r="F1900" s="13">
        <v>0.12781999999999999</v>
      </c>
      <c r="G1900" s="13">
        <v>0.126</v>
      </c>
      <c r="H1900" s="13">
        <v>0.12631000000000001</v>
      </c>
      <c r="I1900" s="13">
        <v>8.1970000000000001E-2</v>
      </c>
      <c r="J1900" s="13">
        <v>8.1509999999999999E-2</v>
      </c>
      <c r="K1900" s="13">
        <v>9.1240000000000002E-2</v>
      </c>
      <c r="L1900" s="13">
        <v>9.8000000000000004E-2</v>
      </c>
      <c r="M1900" s="13">
        <v>0.10959000000000001</v>
      </c>
      <c r="N1900" s="13">
        <v>0.11219999999999999</v>
      </c>
      <c r="O1900" s="13">
        <v>0.12485</v>
      </c>
      <c r="P1900" s="13">
        <v>0.27984999999999999</v>
      </c>
    </row>
    <row r="1901" spans="1:16" x14ac:dyDescent="0.3">
      <c r="A1901" s="67" t="s">
        <v>4969</v>
      </c>
      <c r="B1901" s="67" t="s">
        <v>3542</v>
      </c>
      <c r="C1901" s="69">
        <v>174214</v>
      </c>
      <c r="D1901" s="13"/>
      <c r="E1901" s="13"/>
      <c r="F1901" s="13"/>
      <c r="G1901" s="13">
        <v>0.36886000000000002</v>
      </c>
      <c r="H1901" s="13">
        <v>0.36867</v>
      </c>
      <c r="I1901" s="13">
        <v>0.29787000000000002</v>
      </c>
      <c r="J1901" s="13">
        <v>0.29572999999999999</v>
      </c>
      <c r="K1901" s="13">
        <v>0.33385999999999999</v>
      </c>
      <c r="L1901" s="13">
        <v>0.35615999999999998</v>
      </c>
      <c r="M1901" s="13">
        <v>0.39906999999999998</v>
      </c>
      <c r="N1901" s="13">
        <v>0.41366999999999998</v>
      </c>
      <c r="O1901" s="13">
        <v>0.45757999999999999</v>
      </c>
      <c r="P1901" s="13">
        <v>0.53532000000000002</v>
      </c>
    </row>
    <row r="1902" spans="1:16" x14ac:dyDescent="0.3">
      <c r="A1902" s="67" t="s">
        <v>5443</v>
      </c>
      <c r="B1902" s="67" t="s">
        <v>5444</v>
      </c>
      <c r="C1902" s="69">
        <v>174134</v>
      </c>
      <c r="D1902" s="13">
        <v>5.9409999999999998E-2</v>
      </c>
      <c r="E1902" s="13"/>
      <c r="F1902" s="13"/>
      <c r="G1902" s="13"/>
      <c r="H1902" s="13"/>
      <c r="I1902" s="13"/>
      <c r="J1902" s="13"/>
      <c r="K1902" s="13"/>
      <c r="L1902" s="13"/>
      <c r="M1902" s="13"/>
      <c r="N1902" s="13"/>
      <c r="O1902" s="13"/>
      <c r="P1902" s="13"/>
    </row>
    <row r="1903" spans="1:16" x14ac:dyDescent="0.3">
      <c r="A1903" s="67" t="s">
        <v>3219</v>
      </c>
      <c r="B1903" s="67" t="s">
        <v>3220</v>
      </c>
      <c r="C1903" s="69">
        <v>173880</v>
      </c>
      <c r="D1903" s="13"/>
      <c r="E1903" s="13">
        <v>0.15905</v>
      </c>
      <c r="F1903" s="13">
        <v>0.15049000000000001</v>
      </c>
      <c r="G1903" s="13">
        <v>0.15262999999999999</v>
      </c>
      <c r="H1903" s="13">
        <v>0.16311999999999999</v>
      </c>
      <c r="I1903" s="13">
        <v>0.13436999999999999</v>
      </c>
      <c r="J1903" s="13">
        <v>0.14013</v>
      </c>
      <c r="K1903" s="13">
        <v>0.15572</v>
      </c>
      <c r="L1903" s="13">
        <v>0.16844999999999999</v>
      </c>
      <c r="M1903" s="13">
        <v>0.23346</v>
      </c>
      <c r="N1903" s="13">
        <v>0.24041999999999999</v>
      </c>
      <c r="O1903" s="13">
        <v>0.26640999999999998</v>
      </c>
      <c r="P1903" s="13">
        <v>0.30974000000000002</v>
      </c>
    </row>
    <row r="1904" spans="1:16" x14ac:dyDescent="0.3">
      <c r="A1904" s="67" t="s">
        <v>3738</v>
      </c>
      <c r="B1904" s="67" t="s">
        <v>3739</v>
      </c>
      <c r="C1904" s="69">
        <v>173160</v>
      </c>
      <c r="D1904" s="13">
        <v>0.56062999999999996</v>
      </c>
      <c r="E1904" s="13">
        <v>0.60975999999999997</v>
      </c>
      <c r="F1904" s="13">
        <v>0.43041000000000001</v>
      </c>
      <c r="G1904" s="13">
        <v>0.41648000000000002</v>
      </c>
      <c r="H1904" s="13">
        <v>0.43130000000000002</v>
      </c>
      <c r="I1904" s="13">
        <v>0.34378999999999998</v>
      </c>
      <c r="J1904" s="13">
        <v>0.35498000000000002</v>
      </c>
      <c r="K1904" s="13">
        <v>0.44724000000000003</v>
      </c>
      <c r="L1904" s="13">
        <v>0.49253999999999998</v>
      </c>
      <c r="M1904" s="13">
        <v>0.54510999999999998</v>
      </c>
      <c r="N1904" s="13">
        <v>0.55295000000000005</v>
      </c>
      <c r="O1904" s="13">
        <v>0.61841000000000002</v>
      </c>
      <c r="P1904" s="13">
        <v>0.67534000000000005</v>
      </c>
    </row>
    <row r="1905" spans="1:16" x14ac:dyDescent="0.3">
      <c r="A1905" s="67" t="s">
        <v>3755</v>
      </c>
      <c r="B1905" s="67" t="s">
        <v>3756</v>
      </c>
      <c r="C1905" s="69">
        <v>173042</v>
      </c>
      <c r="D1905" s="13">
        <v>0.10911</v>
      </c>
      <c r="E1905" s="13">
        <v>0.11910999999999999</v>
      </c>
      <c r="F1905" s="13">
        <v>0.11042</v>
      </c>
      <c r="G1905" s="13">
        <v>0.10823000000000001</v>
      </c>
      <c r="H1905" s="13">
        <v>0.1085</v>
      </c>
      <c r="I1905" s="13">
        <v>9.0050000000000005E-2</v>
      </c>
      <c r="J1905" s="13">
        <v>8.8249999999999995E-2</v>
      </c>
      <c r="K1905" s="13">
        <v>9.9419999999999994E-2</v>
      </c>
      <c r="L1905" s="13">
        <v>0.10571</v>
      </c>
      <c r="M1905" s="13">
        <v>0.11788</v>
      </c>
      <c r="N1905" s="13">
        <v>0.12166</v>
      </c>
      <c r="O1905" s="13">
        <v>0.13427</v>
      </c>
      <c r="P1905" s="13">
        <v>0.15367</v>
      </c>
    </row>
    <row r="1906" spans="1:16" x14ac:dyDescent="0.3">
      <c r="A1906" s="67" t="s">
        <v>3644</v>
      </c>
      <c r="B1906" s="67" t="s">
        <v>3645</v>
      </c>
      <c r="C1906" s="69">
        <v>172659</v>
      </c>
      <c r="D1906" s="13"/>
      <c r="E1906" s="13">
        <v>0.14082</v>
      </c>
      <c r="F1906" s="13">
        <v>0.14784</v>
      </c>
      <c r="G1906" s="13">
        <v>0.14333000000000001</v>
      </c>
      <c r="H1906" s="13">
        <v>0.14519000000000001</v>
      </c>
      <c r="I1906" s="13">
        <v>0.12107999999999999</v>
      </c>
      <c r="J1906" s="13">
        <v>0.11839</v>
      </c>
      <c r="K1906" s="13">
        <v>0.13664000000000001</v>
      </c>
      <c r="L1906" s="13">
        <v>0.14618</v>
      </c>
      <c r="M1906" s="13">
        <v>0.16253000000000001</v>
      </c>
      <c r="N1906" s="13">
        <v>0.17199999999999999</v>
      </c>
      <c r="O1906" s="13">
        <v>0.193</v>
      </c>
      <c r="P1906" s="13">
        <v>0.2172</v>
      </c>
    </row>
    <row r="1907" spans="1:16" x14ac:dyDescent="0.3">
      <c r="A1907" s="67" t="s">
        <v>4953</v>
      </c>
      <c r="B1907" s="67" t="s">
        <v>4954</v>
      </c>
      <c r="C1907" s="69">
        <v>172600</v>
      </c>
      <c r="D1907" s="13"/>
      <c r="E1907" s="13"/>
      <c r="F1907" s="13"/>
      <c r="G1907" s="13"/>
      <c r="H1907" s="13"/>
      <c r="I1907" s="13">
        <v>2.623E-2</v>
      </c>
      <c r="J1907" s="13"/>
      <c r="K1907" s="13"/>
      <c r="L1907" s="13"/>
      <c r="M1907" s="13"/>
      <c r="N1907" s="13"/>
      <c r="O1907" s="13"/>
      <c r="P1907" s="13"/>
    </row>
    <row r="1908" spans="1:16" x14ac:dyDescent="0.3">
      <c r="A1908" s="67" t="s">
        <v>3698</v>
      </c>
      <c r="B1908" s="67" t="s">
        <v>3699</v>
      </c>
      <c r="C1908" s="69">
        <v>172223</v>
      </c>
      <c r="D1908" s="13"/>
      <c r="E1908" s="13"/>
      <c r="F1908" s="13"/>
      <c r="G1908" s="13">
        <v>0.31226999999999999</v>
      </c>
      <c r="H1908" s="13"/>
      <c r="I1908" s="13"/>
      <c r="J1908" s="13">
        <v>0.26096000000000003</v>
      </c>
      <c r="K1908" s="13"/>
      <c r="L1908" s="13"/>
      <c r="M1908" s="13">
        <v>0.30546000000000001</v>
      </c>
      <c r="N1908" s="13"/>
      <c r="O1908" s="13"/>
      <c r="P1908" s="13">
        <v>0.42620000000000002</v>
      </c>
    </row>
    <row r="1909" spans="1:16" x14ac:dyDescent="0.3">
      <c r="A1909" s="67" t="s">
        <v>3650</v>
      </c>
      <c r="B1909" s="67" t="s">
        <v>3651</v>
      </c>
      <c r="C1909" s="69">
        <v>171535</v>
      </c>
      <c r="D1909" s="13">
        <v>0.24407000000000001</v>
      </c>
      <c r="E1909" s="13"/>
      <c r="F1909" s="13"/>
      <c r="G1909" s="13">
        <v>0.30497000000000002</v>
      </c>
      <c r="H1909" s="13"/>
      <c r="I1909" s="13"/>
      <c r="J1909" s="13">
        <v>0.21013999999999999</v>
      </c>
      <c r="K1909" s="13"/>
      <c r="L1909" s="13"/>
      <c r="M1909" s="13">
        <v>0.21972</v>
      </c>
      <c r="N1909" s="13"/>
      <c r="O1909" s="13"/>
      <c r="P1909" s="13">
        <v>0.25951999999999997</v>
      </c>
    </row>
    <row r="1910" spans="1:16" x14ac:dyDescent="0.3">
      <c r="A1910" s="67" t="s">
        <v>4957</v>
      </c>
      <c r="B1910" s="67" t="s">
        <v>4958</v>
      </c>
      <c r="C1910" s="69">
        <v>170099</v>
      </c>
      <c r="D1910" s="13">
        <v>0.40536</v>
      </c>
      <c r="E1910" s="13">
        <v>0.43865999999999999</v>
      </c>
      <c r="F1910" s="13">
        <v>0.40455999999999998</v>
      </c>
      <c r="G1910" s="13">
        <v>0.39216000000000001</v>
      </c>
      <c r="H1910" s="13">
        <v>0.40514</v>
      </c>
      <c r="I1910" s="13">
        <v>0.34097</v>
      </c>
      <c r="J1910" s="13">
        <v>0.32335999999999998</v>
      </c>
      <c r="K1910" s="13">
        <v>0.36810999999999999</v>
      </c>
      <c r="L1910" s="13">
        <v>0.38574999999999998</v>
      </c>
      <c r="M1910" s="13">
        <v>0.41915999999999998</v>
      </c>
      <c r="N1910" s="13">
        <v>0.43411</v>
      </c>
      <c r="O1910" s="13"/>
      <c r="P1910" s="13"/>
    </row>
    <row r="1911" spans="1:16" x14ac:dyDescent="0.3">
      <c r="A1911" s="67" t="s">
        <v>3674</v>
      </c>
      <c r="B1911" s="67" t="s">
        <v>3675</v>
      </c>
      <c r="C1911" s="69">
        <v>169940</v>
      </c>
      <c r="D1911" s="13">
        <v>0.78681999999999996</v>
      </c>
      <c r="E1911" s="13">
        <v>0.85351999999999995</v>
      </c>
      <c r="F1911" s="13">
        <v>0.78230999999999995</v>
      </c>
      <c r="G1911" s="13">
        <v>0.77083999999999997</v>
      </c>
      <c r="H1911" s="13">
        <v>0.79171999999999998</v>
      </c>
      <c r="I1911" s="13">
        <v>0.67544000000000004</v>
      </c>
      <c r="J1911" s="13">
        <v>0.66383999999999999</v>
      </c>
      <c r="K1911" s="13"/>
      <c r="L1911" s="13">
        <v>0.78237000000000001</v>
      </c>
      <c r="M1911" s="13">
        <v>0.87155000000000005</v>
      </c>
      <c r="N1911" s="13">
        <v>0.91152999999999995</v>
      </c>
      <c r="O1911" s="13">
        <v>1.0055099999999999</v>
      </c>
      <c r="P1911" s="13">
        <v>1.1401600000000001</v>
      </c>
    </row>
    <row r="1912" spans="1:16" x14ac:dyDescent="0.3">
      <c r="A1912" s="67" t="s">
        <v>3797</v>
      </c>
      <c r="B1912" s="67" t="s">
        <v>3798</v>
      </c>
      <c r="C1912" s="69">
        <v>169492</v>
      </c>
      <c r="D1912" s="13">
        <v>0.55288999999999999</v>
      </c>
      <c r="E1912" s="13">
        <v>0.59755000000000003</v>
      </c>
      <c r="F1912" s="13">
        <v>0.54003000000000001</v>
      </c>
      <c r="G1912" s="13">
        <v>0.53086</v>
      </c>
      <c r="H1912" s="13">
        <v>0.53454000000000002</v>
      </c>
      <c r="I1912" s="13">
        <v>0.43064000000000002</v>
      </c>
      <c r="J1912" s="13">
        <v>0.42892000000000002</v>
      </c>
      <c r="K1912" s="13">
        <v>0.49762000000000001</v>
      </c>
      <c r="L1912" s="13">
        <v>0.52766999999999997</v>
      </c>
      <c r="M1912" s="13">
        <v>0.58194000000000001</v>
      </c>
      <c r="N1912" s="13">
        <v>0.62680000000000002</v>
      </c>
      <c r="O1912" s="13">
        <v>0.69279999999999997</v>
      </c>
      <c r="P1912" s="13">
        <v>0.74424000000000001</v>
      </c>
    </row>
    <row r="1913" spans="1:16" x14ac:dyDescent="0.3">
      <c r="A1913" s="67" t="s">
        <v>3870</v>
      </c>
      <c r="B1913" s="67" t="s">
        <v>3871</v>
      </c>
      <c r="C1913" s="69">
        <v>169446</v>
      </c>
      <c r="D1913" s="13">
        <v>0.12870000000000001</v>
      </c>
      <c r="E1913" s="13">
        <v>0.13416</v>
      </c>
      <c r="F1913" s="13">
        <v>0.12374</v>
      </c>
      <c r="G1913" s="13">
        <v>0.10858</v>
      </c>
      <c r="H1913" s="13">
        <v>0.1008</v>
      </c>
      <c r="I1913" s="13">
        <v>9.9059999999999995E-2</v>
      </c>
      <c r="J1913" s="13">
        <v>9.9279999999999993E-2</v>
      </c>
      <c r="K1913" s="13">
        <v>0.10927000000000001</v>
      </c>
      <c r="L1913" s="13">
        <v>0.11756</v>
      </c>
      <c r="M1913" s="13">
        <v>0.12773999999999999</v>
      </c>
      <c r="N1913" s="13">
        <v>0.13516</v>
      </c>
      <c r="O1913" s="13">
        <v>0.16047</v>
      </c>
      <c r="P1913" s="13">
        <v>0.17663000000000001</v>
      </c>
    </row>
    <row r="1914" spans="1:16" x14ac:dyDescent="0.3">
      <c r="A1914" s="67" t="s">
        <v>3701</v>
      </c>
      <c r="B1914" s="67" t="s">
        <v>3702</v>
      </c>
      <c r="C1914" s="69">
        <v>167941</v>
      </c>
      <c r="D1914" s="13"/>
      <c r="E1914" s="13"/>
      <c r="F1914" s="13"/>
      <c r="G1914" s="13"/>
      <c r="H1914" s="13"/>
      <c r="I1914" s="13"/>
      <c r="J1914" s="13"/>
      <c r="K1914" s="13"/>
      <c r="L1914" s="13"/>
      <c r="M1914" s="13"/>
      <c r="N1914" s="13"/>
      <c r="O1914" s="13"/>
      <c r="P1914" s="13"/>
    </row>
    <row r="1915" spans="1:16" x14ac:dyDescent="0.3">
      <c r="A1915" s="67" t="s">
        <v>3703</v>
      </c>
      <c r="B1915" s="67" t="s">
        <v>3704</v>
      </c>
      <c r="C1915" s="69">
        <v>167718</v>
      </c>
      <c r="D1915" s="13">
        <v>2.2791899999999998</v>
      </c>
      <c r="E1915" s="13">
        <v>2.4628299999999999</v>
      </c>
      <c r="F1915" s="13">
        <v>2.2819799999999999</v>
      </c>
      <c r="G1915" s="13">
        <v>2.2435499999999999</v>
      </c>
      <c r="H1915" s="13">
        <v>2.2777500000000002</v>
      </c>
      <c r="I1915" s="13">
        <v>2.0012400000000001</v>
      </c>
      <c r="J1915" s="13">
        <v>1.93923</v>
      </c>
      <c r="K1915" s="13"/>
      <c r="L1915" s="13">
        <v>2.2041200000000001</v>
      </c>
      <c r="M1915" s="13">
        <v>2.4009999999999998</v>
      </c>
      <c r="N1915" s="13">
        <v>2.4597500000000001</v>
      </c>
      <c r="O1915" s="13">
        <v>2.6620900000000001</v>
      </c>
      <c r="P1915" s="13">
        <v>2.9598300000000002</v>
      </c>
    </row>
    <row r="1916" spans="1:16" x14ac:dyDescent="0.3">
      <c r="A1916" s="67" t="s">
        <v>4582</v>
      </c>
      <c r="B1916" s="67" t="s">
        <v>3705</v>
      </c>
      <c r="C1916" s="69">
        <v>166377</v>
      </c>
      <c r="D1916" s="13"/>
      <c r="E1916" s="13"/>
      <c r="F1916" s="13"/>
      <c r="G1916" s="13"/>
      <c r="H1916" s="13"/>
      <c r="I1916" s="13"/>
      <c r="J1916" s="13"/>
      <c r="K1916" s="13"/>
      <c r="L1916" s="13"/>
      <c r="M1916" s="13"/>
      <c r="N1916" s="13"/>
      <c r="O1916" s="13"/>
      <c r="P1916" s="13"/>
    </row>
    <row r="1917" spans="1:16" x14ac:dyDescent="0.3">
      <c r="A1917" s="67" t="s">
        <v>4933</v>
      </c>
      <c r="B1917" s="67" t="s">
        <v>4934</v>
      </c>
      <c r="C1917" s="69">
        <v>165696</v>
      </c>
      <c r="D1917" s="13"/>
      <c r="E1917" s="13"/>
      <c r="F1917" s="13"/>
      <c r="G1917" s="13"/>
      <c r="H1917" s="13"/>
      <c r="I1917" s="13"/>
      <c r="J1917" s="13">
        <v>0.12803</v>
      </c>
      <c r="K1917" s="13"/>
      <c r="L1917" s="13"/>
      <c r="M1917" s="13"/>
      <c r="N1917" s="13"/>
      <c r="O1917" s="13"/>
      <c r="P1917" s="13">
        <v>0.19939999999999999</v>
      </c>
    </row>
    <row r="1918" spans="1:16" x14ac:dyDescent="0.3">
      <c r="A1918" s="67" t="s">
        <v>3491</v>
      </c>
      <c r="B1918" s="67" t="s">
        <v>3492</v>
      </c>
      <c r="C1918" s="69">
        <v>165523</v>
      </c>
      <c r="D1918" s="13"/>
      <c r="E1918" s="13"/>
      <c r="F1918" s="13"/>
      <c r="G1918" s="13">
        <v>1.4E-2</v>
      </c>
      <c r="H1918" s="13">
        <v>2.4969999999999999E-2</v>
      </c>
      <c r="I1918" s="13">
        <v>1.8589999999999999E-2</v>
      </c>
      <c r="J1918" s="13">
        <v>1.9560000000000001E-2</v>
      </c>
      <c r="K1918" s="13">
        <v>2.6939999999999999E-2</v>
      </c>
      <c r="L1918" s="13">
        <v>1.43E-2</v>
      </c>
      <c r="M1918" s="13">
        <v>5.8300000000000001E-3</v>
      </c>
      <c r="N1918" s="13">
        <v>1.4880000000000001E-2</v>
      </c>
      <c r="O1918" s="13">
        <v>1.6539999999999999E-2</v>
      </c>
      <c r="P1918" s="13">
        <v>1.932E-2</v>
      </c>
    </row>
    <row r="1919" spans="1:16" x14ac:dyDescent="0.3">
      <c r="A1919" s="67" t="s">
        <v>3706</v>
      </c>
      <c r="B1919" s="67" t="s">
        <v>3707</v>
      </c>
      <c r="C1919" s="69">
        <v>164714</v>
      </c>
      <c r="D1919" s="13"/>
      <c r="E1919" s="13"/>
      <c r="F1919" s="13"/>
      <c r="G1919" s="13"/>
      <c r="H1919" s="13"/>
      <c r="I1919" s="13"/>
      <c r="J1919" s="13"/>
      <c r="K1919" s="13"/>
      <c r="L1919" s="13"/>
      <c r="M1919" s="13"/>
      <c r="N1919" s="13"/>
      <c r="O1919" s="13"/>
      <c r="P1919" s="13"/>
    </row>
    <row r="1920" spans="1:16" x14ac:dyDescent="0.3">
      <c r="A1920" s="67" t="s">
        <v>3708</v>
      </c>
      <c r="B1920" s="67" t="s">
        <v>3709</v>
      </c>
      <c r="C1920" s="69">
        <v>164147</v>
      </c>
      <c r="D1920" s="13"/>
      <c r="E1920" s="13"/>
      <c r="F1920" s="13"/>
      <c r="G1920" s="13"/>
      <c r="H1920" s="13"/>
      <c r="I1920" s="13"/>
      <c r="J1920" s="13"/>
      <c r="K1920" s="13"/>
      <c r="L1920" s="13"/>
      <c r="M1920" s="13"/>
      <c r="N1920" s="13"/>
      <c r="O1920" s="13"/>
      <c r="P1920" s="13"/>
    </row>
    <row r="1921" spans="1:16" x14ac:dyDescent="0.3">
      <c r="A1921" s="67" t="s">
        <v>3710</v>
      </c>
      <c r="B1921" s="67" t="s">
        <v>3711</v>
      </c>
      <c r="C1921" s="69">
        <v>164133</v>
      </c>
      <c r="D1921" s="13"/>
      <c r="E1921" s="13"/>
      <c r="F1921" s="13"/>
      <c r="G1921" s="13"/>
      <c r="H1921" s="13"/>
      <c r="I1921" s="13"/>
      <c r="J1921" s="13"/>
      <c r="K1921" s="13"/>
      <c r="L1921" s="13"/>
      <c r="M1921" s="13"/>
      <c r="N1921" s="13"/>
      <c r="O1921" s="13"/>
      <c r="P1921" s="13"/>
    </row>
    <row r="1922" spans="1:16" x14ac:dyDescent="0.3">
      <c r="A1922" s="67" t="s">
        <v>4060</v>
      </c>
      <c r="B1922" s="67" t="s">
        <v>4061</v>
      </c>
      <c r="C1922" s="69">
        <v>163144</v>
      </c>
      <c r="D1922" s="13">
        <v>0.12418999999999999</v>
      </c>
      <c r="E1922" s="13">
        <v>0.11519</v>
      </c>
      <c r="F1922" s="13">
        <v>0.10580000000000001</v>
      </c>
      <c r="G1922" s="13">
        <v>9.1139999999999999E-2</v>
      </c>
      <c r="H1922" s="13">
        <v>9.375E-2</v>
      </c>
      <c r="I1922" s="13">
        <v>4.8469999999999999E-2</v>
      </c>
      <c r="J1922" s="13">
        <v>5.0970000000000001E-2</v>
      </c>
      <c r="K1922" s="13">
        <v>5.4440000000000002E-2</v>
      </c>
      <c r="L1922" s="13">
        <v>5.6989999999999999E-2</v>
      </c>
      <c r="M1922" s="13">
        <v>6.4089999999999994E-2</v>
      </c>
      <c r="N1922" s="13">
        <v>6.3769999999999993E-2</v>
      </c>
      <c r="O1922" s="13">
        <v>7.3580000000000007E-2</v>
      </c>
      <c r="P1922" s="13">
        <v>7.5499999999999998E-2</v>
      </c>
    </row>
    <row r="1923" spans="1:16" x14ac:dyDescent="0.3">
      <c r="A1923" s="67" t="s">
        <v>3620</v>
      </c>
      <c r="B1923" s="67" t="s">
        <v>3621</v>
      </c>
      <c r="C1923" s="69">
        <v>161670</v>
      </c>
      <c r="D1923" s="13"/>
      <c r="E1923" s="13"/>
      <c r="F1923" s="13"/>
      <c r="G1923" s="13">
        <v>7.4800000000000005E-2</v>
      </c>
      <c r="H1923" s="13">
        <v>8.4500000000000006E-2</v>
      </c>
      <c r="I1923" s="13">
        <v>6.6769999999999996E-2</v>
      </c>
      <c r="J1923" s="13">
        <v>5.4190000000000002E-2</v>
      </c>
      <c r="K1923" s="13">
        <v>2.2939999999999999E-2</v>
      </c>
      <c r="L1923" s="13">
        <v>2.4209999999999999E-2</v>
      </c>
      <c r="M1923" s="13">
        <v>2.6509999999999999E-2</v>
      </c>
      <c r="N1923" s="13">
        <v>2.6880000000000001E-2</v>
      </c>
      <c r="O1923" s="13">
        <v>3.0269999999999998E-2</v>
      </c>
      <c r="P1923" s="13">
        <v>2.7709999999999999E-2</v>
      </c>
    </row>
    <row r="1924" spans="1:16" x14ac:dyDescent="0.3">
      <c r="A1924" s="67" t="s">
        <v>3047</v>
      </c>
      <c r="B1924" s="67" t="s">
        <v>3048</v>
      </c>
      <c r="C1924" s="69">
        <v>160613</v>
      </c>
      <c r="D1924" s="13"/>
      <c r="E1924" s="13"/>
      <c r="F1924" s="13"/>
      <c r="G1924" s="13">
        <v>0.11189</v>
      </c>
      <c r="H1924" s="13">
        <v>0.10759000000000001</v>
      </c>
      <c r="I1924" s="13">
        <v>8.1390000000000004E-2</v>
      </c>
      <c r="J1924" s="13">
        <v>8.1220000000000001E-2</v>
      </c>
      <c r="K1924" s="13">
        <v>0.14127999999999999</v>
      </c>
      <c r="L1924" s="13">
        <v>0.1527</v>
      </c>
      <c r="M1924" s="13">
        <v>0.17305999999999999</v>
      </c>
      <c r="N1924" s="13">
        <v>0.18547</v>
      </c>
      <c r="O1924" s="13">
        <v>0.21292</v>
      </c>
      <c r="P1924" s="13">
        <v>0.2586</v>
      </c>
    </row>
    <row r="1925" spans="1:16" x14ac:dyDescent="0.3">
      <c r="A1925" s="67" t="s">
        <v>3726</v>
      </c>
      <c r="B1925" s="67" t="s">
        <v>3727</v>
      </c>
      <c r="C1925" s="69">
        <v>159264</v>
      </c>
      <c r="D1925" s="13"/>
      <c r="E1925" s="13"/>
      <c r="F1925" s="13"/>
      <c r="G1925" s="13"/>
      <c r="H1925" s="13"/>
      <c r="I1925" s="13"/>
      <c r="J1925" s="13"/>
      <c r="K1925" s="13"/>
      <c r="L1925" s="13"/>
      <c r="M1925" s="13"/>
      <c r="N1925" s="13"/>
      <c r="O1925" s="13"/>
      <c r="P1925" s="13"/>
    </row>
    <row r="1926" spans="1:16" x14ac:dyDescent="0.3">
      <c r="A1926" s="67" t="s">
        <v>4202</v>
      </c>
      <c r="B1926" s="67" t="s">
        <v>4203</v>
      </c>
      <c r="C1926" s="69">
        <v>159110</v>
      </c>
      <c r="D1926" s="13"/>
      <c r="E1926" s="13">
        <v>1.04453</v>
      </c>
      <c r="F1926" s="13">
        <v>0.98050999999999999</v>
      </c>
      <c r="G1926" s="13">
        <v>0.93742000000000003</v>
      </c>
      <c r="H1926" s="13">
        <v>0.86107</v>
      </c>
      <c r="I1926" s="13">
        <v>0.77546000000000004</v>
      </c>
      <c r="J1926" s="13">
        <v>0.73365999999999998</v>
      </c>
      <c r="K1926" s="13">
        <v>0.81076000000000004</v>
      </c>
      <c r="L1926" s="13">
        <v>0.84865000000000002</v>
      </c>
      <c r="M1926" s="13">
        <v>0.90935999999999995</v>
      </c>
      <c r="N1926" s="13">
        <v>1.0729900000000001</v>
      </c>
      <c r="O1926" s="13">
        <v>1.1941900000000001</v>
      </c>
      <c r="P1926" s="13">
        <v>1.33473</v>
      </c>
    </row>
    <row r="1927" spans="1:16" x14ac:dyDescent="0.3">
      <c r="A1927" s="67" t="s">
        <v>3959</v>
      </c>
      <c r="B1927" s="67" t="s">
        <v>3960</v>
      </c>
      <c r="C1927" s="69">
        <v>159050</v>
      </c>
      <c r="D1927" s="13"/>
      <c r="E1927" s="13"/>
      <c r="F1927" s="13"/>
      <c r="G1927" s="13">
        <v>0.42354999999999998</v>
      </c>
      <c r="H1927" s="13"/>
      <c r="I1927" s="13"/>
      <c r="J1927" s="13">
        <v>0.30187999999999998</v>
      </c>
      <c r="K1927" s="13"/>
      <c r="L1927" s="13"/>
      <c r="M1927" s="13">
        <v>0.41588000000000003</v>
      </c>
      <c r="N1927" s="13"/>
      <c r="O1927" s="13"/>
      <c r="P1927" s="13">
        <v>0.38541999999999998</v>
      </c>
    </row>
    <row r="1928" spans="1:16" x14ac:dyDescent="0.3">
      <c r="A1928" s="67" t="s">
        <v>3838</v>
      </c>
      <c r="B1928" s="67" t="s">
        <v>3839</v>
      </c>
      <c r="C1928" s="69">
        <v>158163</v>
      </c>
      <c r="D1928" s="13"/>
      <c r="E1928" s="13"/>
      <c r="F1928" s="13"/>
      <c r="G1928" s="13">
        <v>6.77E-3</v>
      </c>
      <c r="H1928" s="13"/>
      <c r="I1928" s="13"/>
      <c r="J1928" s="13">
        <v>5.2199999999999998E-3</v>
      </c>
      <c r="K1928" s="13"/>
      <c r="L1928" s="13"/>
      <c r="M1928" s="13">
        <v>6.5799999999999999E-3</v>
      </c>
      <c r="N1928" s="13"/>
      <c r="O1928" s="13"/>
      <c r="P1928" s="13">
        <v>7.0200000000000002E-3</v>
      </c>
    </row>
    <row r="1929" spans="1:16" x14ac:dyDescent="0.3">
      <c r="A1929" s="67" t="s">
        <v>3784</v>
      </c>
      <c r="B1929" s="67" t="s">
        <v>3785</v>
      </c>
      <c r="C1929" s="69">
        <v>157875</v>
      </c>
      <c r="D1929" s="13"/>
      <c r="E1929" s="13"/>
      <c r="F1929" s="13">
        <v>0.12667999999999999</v>
      </c>
      <c r="G1929" s="13"/>
      <c r="H1929" s="13"/>
      <c r="I1929" s="13">
        <v>0.10238999999999999</v>
      </c>
      <c r="J1929" s="13">
        <v>0.10115</v>
      </c>
      <c r="K1929" s="13"/>
      <c r="L1929" s="13"/>
      <c r="M1929" s="13"/>
      <c r="N1929" s="13">
        <v>0.14982999999999999</v>
      </c>
      <c r="O1929" s="13"/>
      <c r="P1929" s="13">
        <v>0.18223</v>
      </c>
    </row>
    <row r="1930" spans="1:16" x14ac:dyDescent="0.3">
      <c r="A1930" s="67" t="s">
        <v>3732</v>
      </c>
      <c r="B1930" s="67" t="s">
        <v>3733</v>
      </c>
      <c r="C1930" s="69">
        <v>157763</v>
      </c>
      <c r="D1930" s="13"/>
      <c r="E1930" s="13"/>
      <c r="F1930" s="13"/>
      <c r="G1930" s="13"/>
      <c r="H1930" s="13"/>
      <c r="I1930" s="13"/>
      <c r="J1930" s="13"/>
      <c r="K1930" s="13"/>
      <c r="L1930" s="13"/>
      <c r="M1930" s="13"/>
      <c r="N1930" s="13"/>
      <c r="O1930" s="13"/>
      <c r="P1930" s="13"/>
    </row>
    <row r="1931" spans="1:16" x14ac:dyDescent="0.3">
      <c r="A1931" s="67" t="s">
        <v>3749</v>
      </c>
      <c r="B1931" s="67" t="s">
        <v>3750</v>
      </c>
      <c r="C1931" s="69">
        <v>156266</v>
      </c>
      <c r="D1931" s="13"/>
      <c r="E1931" s="13">
        <v>0.95337000000000005</v>
      </c>
      <c r="F1931" s="13">
        <v>0.86424000000000001</v>
      </c>
      <c r="G1931" s="13">
        <v>0.82384000000000002</v>
      </c>
      <c r="H1931" s="13">
        <v>0.87119000000000002</v>
      </c>
      <c r="I1931" s="13">
        <v>0.65715000000000001</v>
      </c>
      <c r="J1931" s="13">
        <v>0.67076000000000002</v>
      </c>
      <c r="K1931" s="13">
        <v>0.74860000000000004</v>
      </c>
      <c r="L1931" s="13">
        <v>0.79642999999999997</v>
      </c>
      <c r="M1931" s="13">
        <v>0.87261</v>
      </c>
      <c r="N1931" s="13">
        <v>0.88841999999999999</v>
      </c>
      <c r="O1931" s="13">
        <v>1.11747</v>
      </c>
      <c r="P1931" s="13">
        <v>1.1430499999999999</v>
      </c>
    </row>
    <row r="1932" spans="1:16" x14ac:dyDescent="0.3">
      <c r="A1932" s="67" t="s">
        <v>3740</v>
      </c>
      <c r="B1932" s="67" t="s">
        <v>3741</v>
      </c>
      <c r="C1932" s="69">
        <v>155575</v>
      </c>
      <c r="D1932" s="13"/>
      <c r="E1932" s="13"/>
      <c r="F1932" s="13"/>
      <c r="G1932" s="13"/>
      <c r="H1932" s="13"/>
      <c r="I1932" s="13"/>
      <c r="J1932" s="13"/>
      <c r="K1932" s="13"/>
      <c r="L1932" s="13"/>
      <c r="M1932" s="13"/>
      <c r="N1932" s="13"/>
      <c r="O1932" s="13"/>
      <c r="P1932" s="13"/>
    </row>
    <row r="1933" spans="1:16" x14ac:dyDescent="0.3">
      <c r="A1933" s="67" t="s">
        <v>3744</v>
      </c>
      <c r="B1933" s="67" t="s">
        <v>3745</v>
      </c>
      <c r="C1933" s="69">
        <v>154505</v>
      </c>
      <c r="D1933" s="13"/>
      <c r="E1933" s="13"/>
      <c r="F1933" s="13"/>
      <c r="G1933" s="13"/>
      <c r="H1933" s="13"/>
      <c r="I1933" s="13"/>
      <c r="J1933" s="13"/>
      <c r="K1933" s="13"/>
      <c r="L1933" s="13"/>
      <c r="M1933" s="13"/>
      <c r="N1933" s="13"/>
      <c r="O1933" s="13"/>
      <c r="P1933" s="13"/>
    </row>
    <row r="1934" spans="1:16" x14ac:dyDescent="0.3">
      <c r="A1934" s="67" t="s">
        <v>3773</v>
      </c>
      <c r="B1934" s="67" t="s">
        <v>3774</v>
      </c>
      <c r="C1934" s="69">
        <v>153131</v>
      </c>
      <c r="D1934" s="13">
        <v>2.9100000000000001E-2</v>
      </c>
      <c r="E1934" s="13"/>
      <c r="F1934" s="13"/>
      <c r="G1934" s="13">
        <v>2.7449999999999999E-2</v>
      </c>
      <c r="H1934" s="13">
        <v>2.741E-2</v>
      </c>
      <c r="I1934" s="13">
        <v>2.3359999999999999E-2</v>
      </c>
      <c r="J1934" s="13">
        <v>2.35E-2</v>
      </c>
      <c r="K1934" s="13">
        <v>2.6720000000000001E-2</v>
      </c>
      <c r="L1934" s="13">
        <v>2.7689999999999999E-2</v>
      </c>
      <c r="M1934" s="13">
        <v>3.1649999999999998E-2</v>
      </c>
      <c r="N1934" s="13">
        <v>3.3419999999999998E-2</v>
      </c>
      <c r="O1934" s="13">
        <v>3.7089999999999998E-2</v>
      </c>
      <c r="P1934" s="13">
        <v>4.3639999999999998E-2</v>
      </c>
    </row>
    <row r="1935" spans="1:16" x14ac:dyDescent="0.3">
      <c r="A1935" s="67" t="s">
        <v>3469</v>
      </c>
      <c r="B1935" s="67" t="s">
        <v>3470</v>
      </c>
      <c r="C1935" s="69">
        <v>152604</v>
      </c>
      <c r="D1935" s="13"/>
      <c r="E1935" s="13"/>
      <c r="F1935" s="13"/>
      <c r="G1935" s="13">
        <v>0.86317999999999995</v>
      </c>
      <c r="H1935" s="13">
        <v>0.86014999999999997</v>
      </c>
      <c r="I1935" s="13">
        <v>0.66239000000000003</v>
      </c>
      <c r="J1935" s="13">
        <v>0.69099999999999995</v>
      </c>
      <c r="K1935" s="13">
        <v>0.71438000000000001</v>
      </c>
      <c r="L1935" s="13">
        <v>0.76527000000000001</v>
      </c>
      <c r="M1935" s="13">
        <v>0.86900999999999995</v>
      </c>
      <c r="N1935" s="13">
        <v>0.88288</v>
      </c>
      <c r="O1935" s="13">
        <v>0.98604999999999998</v>
      </c>
      <c r="P1935" s="13">
        <v>1.04051</v>
      </c>
    </row>
    <row r="1936" spans="1:16" x14ac:dyDescent="0.3">
      <c r="A1936" s="67" t="s">
        <v>3611</v>
      </c>
      <c r="B1936" s="67" t="s">
        <v>3612</v>
      </c>
      <c r="C1936" s="69">
        <v>151491</v>
      </c>
      <c r="D1936" s="13"/>
      <c r="E1936" s="13"/>
      <c r="F1936" s="13"/>
      <c r="G1936" s="13">
        <v>1.20153</v>
      </c>
      <c r="H1936" s="13">
        <v>1.1883900000000001</v>
      </c>
      <c r="I1936" s="13">
        <v>1.0533999999999999</v>
      </c>
      <c r="J1936" s="13">
        <v>0.99439999999999995</v>
      </c>
      <c r="K1936" s="13">
        <v>1.1147499999999999</v>
      </c>
      <c r="L1936" s="13">
        <v>1.1815100000000001</v>
      </c>
      <c r="M1936" s="13">
        <v>1.29817</v>
      </c>
      <c r="N1936" s="13">
        <v>1.35998</v>
      </c>
      <c r="O1936" s="13">
        <v>1.5093399999999999</v>
      </c>
      <c r="P1936" s="13">
        <v>1.68405</v>
      </c>
    </row>
    <row r="1937" spans="1:16" x14ac:dyDescent="0.3">
      <c r="A1937" s="67" t="s">
        <v>3306</v>
      </c>
      <c r="B1937" s="67" t="s">
        <v>3307</v>
      </c>
      <c r="C1937" s="69">
        <v>151143</v>
      </c>
      <c r="D1937" s="13"/>
      <c r="E1937" s="13"/>
      <c r="F1937" s="13"/>
      <c r="G1937" s="13">
        <v>0.17099</v>
      </c>
      <c r="H1937" s="13"/>
      <c r="I1937" s="13"/>
      <c r="J1937" s="13">
        <v>0.13655999999999999</v>
      </c>
      <c r="K1937" s="13"/>
      <c r="L1937" s="13"/>
      <c r="M1937" s="13">
        <v>0.18017</v>
      </c>
      <c r="N1937" s="13"/>
      <c r="O1937" s="13"/>
      <c r="P1937" s="13">
        <v>0.60894999999999999</v>
      </c>
    </row>
    <row r="1938" spans="1:16" x14ac:dyDescent="0.3">
      <c r="A1938" s="67" t="s">
        <v>3518</v>
      </c>
      <c r="B1938" s="67" t="s">
        <v>3519</v>
      </c>
      <c r="C1938" s="69">
        <v>151031</v>
      </c>
      <c r="D1938" s="13"/>
      <c r="E1938" s="13"/>
      <c r="F1938" s="13"/>
      <c r="G1938" s="13">
        <v>6.2179999999999999E-2</v>
      </c>
      <c r="H1938" s="13">
        <v>6.0780000000000001E-2</v>
      </c>
      <c r="I1938" s="13">
        <v>5.33E-2</v>
      </c>
      <c r="J1938" s="13">
        <v>5.2490000000000002E-2</v>
      </c>
      <c r="K1938" s="13">
        <v>5.985E-2</v>
      </c>
      <c r="L1938" s="13">
        <v>6.1019999999999998E-2</v>
      </c>
      <c r="M1938" s="13">
        <v>6.769E-2</v>
      </c>
      <c r="N1938" s="13">
        <v>7.9119999999999996E-2</v>
      </c>
      <c r="O1938" s="13">
        <v>9.3490000000000004E-2</v>
      </c>
      <c r="P1938" s="13">
        <v>9.1069999999999998E-2</v>
      </c>
    </row>
    <row r="1939" spans="1:16" x14ac:dyDescent="0.3">
      <c r="A1939" s="67" t="s">
        <v>4978</v>
      </c>
      <c r="B1939" s="67" t="s">
        <v>3984</v>
      </c>
      <c r="C1939" s="69">
        <v>150654</v>
      </c>
      <c r="D1939" s="13"/>
      <c r="E1939" s="13"/>
      <c r="F1939" s="13"/>
      <c r="G1939" s="13">
        <v>7.6590000000000005E-2</v>
      </c>
      <c r="H1939" s="13">
        <v>7.6749999999999999E-2</v>
      </c>
      <c r="I1939" s="13">
        <v>6.1199999999999997E-2</v>
      </c>
      <c r="J1939" s="13">
        <v>6.0089999999999998E-2</v>
      </c>
      <c r="K1939" s="13">
        <v>2.4570000000000002E-2</v>
      </c>
      <c r="L1939" s="13">
        <v>2.5489999999999999E-2</v>
      </c>
      <c r="M1939" s="13">
        <v>2.8570000000000002E-2</v>
      </c>
      <c r="N1939" s="13">
        <v>2.9440000000000001E-2</v>
      </c>
      <c r="O1939" s="13">
        <v>3.2419999999999997E-2</v>
      </c>
      <c r="P1939" s="13">
        <v>3.6560000000000002E-2</v>
      </c>
    </row>
    <row r="1940" spans="1:16" x14ac:dyDescent="0.3">
      <c r="A1940" s="67" t="s">
        <v>3753</v>
      </c>
      <c r="B1940" s="67" t="s">
        <v>3754</v>
      </c>
      <c r="C1940" s="69">
        <v>150621</v>
      </c>
      <c r="D1940" s="13"/>
      <c r="E1940" s="13"/>
      <c r="F1940" s="13"/>
      <c r="G1940" s="13"/>
      <c r="H1940" s="13"/>
      <c r="I1940" s="13"/>
      <c r="J1940" s="13"/>
      <c r="K1940" s="13"/>
      <c r="L1940" s="13"/>
      <c r="M1940" s="13"/>
      <c r="N1940" s="13"/>
      <c r="O1940" s="13"/>
      <c r="P1940" s="13"/>
    </row>
    <row r="1941" spans="1:16" x14ac:dyDescent="0.3">
      <c r="A1941" s="67" t="s">
        <v>4961</v>
      </c>
      <c r="B1941" s="67" t="s">
        <v>4962</v>
      </c>
      <c r="C1941" s="69">
        <v>150605</v>
      </c>
      <c r="D1941" s="13"/>
      <c r="E1941" s="13"/>
      <c r="F1941" s="13"/>
      <c r="G1941" s="13"/>
      <c r="H1941" s="13">
        <v>0.20102</v>
      </c>
      <c r="I1941" s="13"/>
      <c r="J1941" s="13"/>
      <c r="K1941" s="13"/>
      <c r="L1941" s="13"/>
      <c r="M1941" s="13"/>
      <c r="N1941" s="13"/>
      <c r="O1941" s="13"/>
      <c r="P1941" s="13"/>
    </row>
    <row r="1942" spans="1:16" x14ac:dyDescent="0.3">
      <c r="A1942" s="67" t="s">
        <v>3811</v>
      </c>
      <c r="B1942" s="67" t="s">
        <v>3812</v>
      </c>
      <c r="C1942" s="69">
        <v>150522</v>
      </c>
      <c r="D1942" s="13"/>
      <c r="E1942" s="13">
        <v>0.79852000000000001</v>
      </c>
      <c r="F1942" s="13">
        <v>0.70377000000000001</v>
      </c>
      <c r="G1942" s="13">
        <v>0.67701</v>
      </c>
      <c r="H1942" s="13"/>
      <c r="I1942" s="13"/>
      <c r="J1942" s="13"/>
      <c r="K1942" s="13"/>
      <c r="L1942" s="13">
        <v>0.61970000000000003</v>
      </c>
      <c r="M1942" s="13">
        <v>0.70072999999999996</v>
      </c>
      <c r="N1942" s="13">
        <v>0.71097999999999995</v>
      </c>
      <c r="O1942" s="13">
        <v>0.85489999999999999</v>
      </c>
      <c r="P1942" s="13">
        <v>0.77529999999999999</v>
      </c>
    </row>
    <row r="1943" spans="1:16" x14ac:dyDescent="0.3">
      <c r="A1943" s="67" t="s">
        <v>3730</v>
      </c>
      <c r="B1943" s="67" t="s">
        <v>3731</v>
      </c>
      <c r="C1943" s="69">
        <v>148842</v>
      </c>
      <c r="D1943" s="13">
        <v>0.64798</v>
      </c>
      <c r="E1943" s="13">
        <v>0.71350000000000002</v>
      </c>
      <c r="F1943" s="13">
        <v>0.65932000000000002</v>
      </c>
      <c r="G1943" s="13">
        <v>0.67606999999999995</v>
      </c>
      <c r="H1943" s="13">
        <v>0.68906999999999996</v>
      </c>
      <c r="I1943" s="13">
        <v>0.57343999999999995</v>
      </c>
      <c r="J1943" s="13">
        <v>0.53639999999999999</v>
      </c>
      <c r="K1943" s="13"/>
      <c r="L1943" s="13">
        <v>0.64941000000000004</v>
      </c>
      <c r="M1943" s="13">
        <v>0.71560999999999997</v>
      </c>
      <c r="N1943" s="13">
        <v>0.72968999999999995</v>
      </c>
      <c r="O1943" s="13">
        <v>0.78554000000000002</v>
      </c>
      <c r="P1943" s="13">
        <v>0.85365000000000002</v>
      </c>
    </row>
    <row r="1944" spans="1:16" x14ac:dyDescent="0.3">
      <c r="A1944" s="67" t="s">
        <v>3504</v>
      </c>
      <c r="B1944" s="67" t="s">
        <v>3505</v>
      </c>
      <c r="C1944" s="69">
        <v>147672</v>
      </c>
      <c r="D1944" s="13"/>
      <c r="E1944" s="13"/>
      <c r="F1944" s="13"/>
      <c r="G1944" s="13">
        <v>2.38456</v>
      </c>
      <c r="H1944" s="13">
        <v>2.4197899999999999</v>
      </c>
      <c r="I1944" s="13">
        <v>1.7223200000000001</v>
      </c>
      <c r="J1944" s="13">
        <v>1.6915800000000001</v>
      </c>
      <c r="K1944" s="13">
        <v>1.78772</v>
      </c>
      <c r="L1944" s="13">
        <v>1.8643000000000001</v>
      </c>
      <c r="M1944" s="13">
        <v>1.9608000000000001</v>
      </c>
      <c r="N1944" s="13">
        <v>1.95075</v>
      </c>
      <c r="O1944" s="13">
        <v>2.0714999999999999</v>
      </c>
      <c r="P1944" s="13">
        <v>2.53647</v>
      </c>
    </row>
    <row r="1945" spans="1:16" x14ac:dyDescent="0.3">
      <c r="A1945" s="67" t="s">
        <v>4585</v>
      </c>
      <c r="B1945" s="67" t="s">
        <v>3765</v>
      </c>
      <c r="C1945" s="69">
        <v>146925</v>
      </c>
      <c r="D1945" s="13"/>
      <c r="E1945" s="13"/>
      <c r="F1945" s="13"/>
      <c r="G1945" s="13"/>
      <c r="H1945" s="13"/>
      <c r="I1945" s="13"/>
      <c r="J1945" s="13"/>
      <c r="K1945" s="13"/>
      <c r="L1945" s="13"/>
      <c r="M1945" s="13"/>
      <c r="N1945" s="13"/>
      <c r="O1945" s="13"/>
      <c r="P1945" s="13"/>
    </row>
    <row r="1946" spans="1:16" x14ac:dyDescent="0.3">
      <c r="A1946" s="67" t="s">
        <v>3769</v>
      </c>
      <c r="B1946" s="67" t="s">
        <v>3770</v>
      </c>
      <c r="C1946" s="69">
        <v>146605</v>
      </c>
      <c r="D1946" s="13"/>
      <c r="E1946" s="13"/>
      <c r="F1946" s="13"/>
      <c r="G1946" s="13"/>
      <c r="H1946" s="13"/>
      <c r="I1946" s="13"/>
      <c r="J1946" s="13"/>
      <c r="K1946" s="13"/>
      <c r="L1946" s="13"/>
      <c r="M1946" s="13"/>
      <c r="N1946" s="13"/>
      <c r="O1946" s="13"/>
      <c r="P1946" s="13"/>
    </row>
    <row r="1947" spans="1:16" x14ac:dyDescent="0.3">
      <c r="A1947" s="67" t="s">
        <v>3817</v>
      </c>
      <c r="B1947" s="67" t="s">
        <v>3818</v>
      </c>
      <c r="C1947" s="69">
        <v>145669</v>
      </c>
      <c r="D1947" s="13"/>
      <c r="E1947" s="13">
        <v>7.9269999999999993E-2</v>
      </c>
      <c r="F1947" s="13">
        <v>7.3639999999999997E-2</v>
      </c>
      <c r="G1947" s="13">
        <v>7.2749999999999995E-2</v>
      </c>
      <c r="H1947" s="13">
        <v>7.6850000000000002E-2</v>
      </c>
      <c r="I1947" s="13">
        <v>6.1850000000000002E-2</v>
      </c>
      <c r="J1947" s="13">
        <v>6.2710000000000002E-2</v>
      </c>
      <c r="K1947" s="13">
        <v>6.9349999999999995E-2</v>
      </c>
      <c r="L1947" s="13">
        <v>7.4859999999999996E-2</v>
      </c>
      <c r="M1947" s="13">
        <v>8.2280000000000006E-2</v>
      </c>
      <c r="N1947" s="13">
        <v>8.4440000000000001E-2</v>
      </c>
      <c r="O1947" s="13">
        <v>9.3179999999999999E-2</v>
      </c>
      <c r="P1947" s="13">
        <v>0.11351</v>
      </c>
    </row>
    <row r="1948" spans="1:16" x14ac:dyDescent="0.3">
      <c r="A1948" s="67" t="s">
        <v>3626</v>
      </c>
      <c r="B1948" s="67" t="s">
        <v>3627</v>
      </c>
      <c r="C1948" s="69">
        <v>145080</v>
      </c>
      <c r="D1948" s="13"/>
      <c r="E1948" s="13"/>
      <c r="F1948" s="13"/>
      <c r="G1948" s="13">
        <v>0.20146</v>
      </c>
      <c r="H1948" s="13">
        <v>0.19789999999999999</v>
      </c>
      <c r="I1948" s="13">
        <v>0.15676000000000001</v>
      </c>
      <c r="J1948" s="13">
        <v>0.15371000000000001</v>
      </c>
      <c r="K1948" s="13">
        <v>0.17432</v>
      </c>
      <c r="L1948" s="13">
        <v>0.17623</v>
      </c>
      <c r="M1948" s="13">
        <v>0.19802</v>
      </c>
      <c r="N1948" s="13">
        <v>0.21002999999999999</v>
      </c>
      <c r="O1948" s="13">
        <v>0.25175999999999998</v>
      </c>
      <c r="P1948" s="13">
        <v>0.23849000000000001</v>
      </c>
    </row>
    <row r="1949" spans="1:16" x14ac:dyDescent="0.3">
      <c r="A1949" s="67" t="s">
        <v>3718</v>
      </c>
      <c r="B1949" s="67" t="s">
        <v>3719</v>
      </c>
      <c r="C1949" s="69">
        <v>144844</v>
      </c>
      <c r="D1949" s="13"/>
      <c r="E1949" s="13"/>
      <c r="F1949" s="13"/>
      <c r="G1949" s="13"/>
      <c r="H1949" s="13">
        <v>0.12861</v>
      </c>
      <c r="I1949" s="13">
        <v>0.10549</v>
      </c>
      <c r="J1949" s="13">
        <v>0.10360999999999999</v>
      </c>
      <c r="K1949" s="13">
        <v>0.11629</v>
      </c>
      <c r="L1949" s="13">
        <v>0.12367</v>
      </c>
      <c r="M1949" s="13">
        <v>0.13847999999999999</v>
      </c>
      <c r="N1949" s="13">
        <v>0.13844000000000001</v>
      </c>
      <c r="O1949" s="13">
        <v>0.15648000000000001</v>
      </c>
      <c r="P1949" s="13">
        <v>0.17962</v>
      </c>
    </row>
    <row r="1950" spans="1:16" x14ac:dyDescent="0.3">
      <c r="A1950" s="67" t="s">
        <v>5445</v>
      </c>
      <c r="B1950" s="67" t="s">
        <v>3206</v>
      </c>
      <c r="C1950" s="69">
        <v>143671</v>
      </c>
      <c r="D1950" s="13"/>
      <c r="E1950" s="13"/>
      <c r="F1950" s="13"/>
      <c r="G1950" s="13"/>
      <c r="H1950" s="13"/>
      <c r="I1950" s="13"/>
      <c r="J1950" s="13"/>
      <c r="K1950" s="13"/>
      <c r="L1950" s="13"/>
      <c r="M1950" s="13"/>
      <c r="N1950" s="13"/>
      <c r="O1950" s="13"/>
      <c r="P1950" s="13">
        <v>0.15345</v>
      </c>
    </row>
    <row r="1951" spans="1:16" x14ac:dyDescent="0.3">
      <c r="A1951" s="67" t="s">
        <v>4965</v>
      </c>
      <c r="B1951" s="67" t="s">
        <v>4966</v>
      </c>
      <c r="C1951" s="69">
        <v>143465</v>
      </c>
      <c r="D1951" s="13">
        <v>0.21581</v>
      </c>
      <c r="E1951" s="13"/>
      <c r="F1951" s="13"/>
      <c r="G1951" s="13">
        <v>0.23935999999999999</v>
      </c>
      <c r="H1951" s="13"/>
      <c r="I1951" s="13"/>
      <c r="J1951" s="13"/>
      <c r="K1951" s="13"/>
      <c r="L1951" s="13"/>
      <c r="M1951" s="13"/>
      <c r="N1951" s="13"/>
      <c r="O1951" s="13"/>
      <c r="P1951" s="13"/>
    </row>
    <row r="1952" spans="1:16" x14ac:dyDescent="0.3">
      <c r="A1952" s="67" t="s">
        <v>4964</v>
      </c>
      <c r="B1952" s="67" t="s">
        <v>3777</v>
      </c>
      <c r="C1952" s="69">
        <v>143449</v>
      </c>
      <c r="D1952" s="13"/>
      <c r="E1952" s="13"/>
      <c r="F1952" s="13"/>
      <c r="G1952" s="13"/>
      <c r="H1952" s="13"/>
      <c r="I1952" s="13"/>
      <c r="J1952" s="13"/>
      <c r="K1952" s="13"/>
      <c r="L1952" s="13"/>
      <c r="M1952" s="13"/>
      <c r="N1952" s="13"/>
      <c r="O1952" s="13"/>
      <c r="P1952" s="13"/>
    </row>
    <row r="1953" spans="1:16" x14ac:dyDescent="0.3">
      <c r="A1953" s="67" t="s">
        <v>4999</v>
      </c>
      <c r="B1953" s="67" t="s">
        <v>5000</v>
      </c>
      <c r="C1953" s="69">
        <v>142581</v>
      </c>
      <c r="D1953" s="13">
        <v>0.46427000000000002</v>
      </c>
      <c r="E1953" s="13">
        <v>0.51588999999999996</v>
      </c>
      <c r="F1953" s="13">
        <v>0.48720000000000002</v>
      </c>
      <c r="G1953" s="13">
        <v>0.48413</v>
      </c>
      <c r="H1953" s="13">
        <v>0.44046000000000002</v>
      </c>
      <c r="I1953" s="13">
        <v>0.36857000000000001</v>
      </c>
      <c r="J1953" s="13"/>
      <c r="K1953" s="13"/>
      <c r="L1953" s="13"/>
      <c r="M1953" s="13"/>
      <c r="N1953" s="13"/>
      <c r="O1953" s="13"/>
      <c r="P1953" s="13"/>
    </row>
    <row r="1954" spans="1:16" x14ac:dyDescent="0.3">
      <c r="A1954" s="67" t="s">
        <v>3791</v>
      </c>
      <c r="B1954" s="67" t="s">
        <v>3792</v>
      </c>
      <c r="C1954" s="69">
        <v>142033</v>
      </c>
      <c r="D1954" s="13">
        <v>2.3970000000000002E-2</v>
      </c>
      <c r="E1954" s="13"/>
      <c r="F1954" s="13"/>
      <c r="G1954" s="13">
        <v>2.266E-2</v>
      </c>
      <c r="H1954" s="13">
        <v>2.2890000000000001E-2</v>
      </c>
      <c r="I1954" s="13">
        <v>1.9189999999999999E-2</v>
      </c>
      <c r="J1954" s="13">
        <v>1.9369999999999998E-2</v>
      </c>
      <c r="K1954" s="13">
        <v>2.2089999999999999E-2</v>
      </c>
      <c r="L1954" s="13">
        <v>2.2749999999999999E-2</v>
      </c>
      <c r="M1954" s="13">
        <v>2.572E-2</v>
      </c>
      <c r="N1954" s="13">
        <v>2.7269999999999999E-2</v>
      </c>
      <c r="O1954" s="13">
        <v>3.1640000000000001E-2</v>
      </c>
      <c r="P1954" s="13">
        <v>3.6519999999999997E-2</v>
      </c>
    </row>
    <row r="1955" spans="1:16" x14ac:dyDescent="0.3">
      <c r="A1955" s="67" t="s">
        <v>3780</v>
      </c>
      <c r="B1955" s="67" t="s">
        <v>3781</v>
      </c>
      <c r="C1955" s="69">
        <v>141870</v>
      </c>
      <c r="D1955" s="13"/>
      <c r="E1955" s="13"/>
      <c r="F1955" s="13"/>
      <c r="G1955" s="13"/>
      <c r="H1955" s="13"/>
      <c r="I1955" s="13"/>
      <c r="J1955" s="13"/>
      <c r="K1955" s="13"/>
      <c r="L1955" s="13"/>
      <c r="M1955" s="13"/>
      <c r="N1955" s="13"/>
      <c r="O1955" s="13"/>
      <c r="P1955" s="13"/>
    </row>
    <row r="1956" spans="1:16" x14ac:dyDescent="0.3">
      <c r="A1956" s="67" t="s">
        <v>3782</v>
      </c>
      <c r="B1956" s="67" t="s">
        <v>3783</v>
      </c>
      <c r="C1956" s="69">
        <v>141693</v>
      </c>
      <c r="D1956" s="13"/>
      <c r="E1956" s="13"/>
      <c r="F1956" s="13"/>
      <c r="G1956" s="13"/>
      <c r="H1956" s="13"/>
      <c r="I1956" s="13"/>
      <c r="J1956" s="13"/>
      <c r="K1956" s="13"/>
      <c r="L1956" s="13"/>
      <c r="M1956" s="13"/>
      <c r="N1956" s="13"/>
      <c r="O1956" s="13"/>
      <c r="P1956" s="13"/>
    </row>
    <row r="1957" spans="1:16" x14ac:dyDescent="0.3">
      <c r="A1957" s="67" t="s">
        <v>3763</v>
      </c>
      <c r="B1957" s="67" t="s">
        <v>3764</v>
      </c>
      <c r="C1957" s="69">
        <v>139812</v>
      </c>
      <c r="D1957" s="13">
        <v>0.25885999999999998</v>
      </c>
      <c r="E1957" s="13">
        <v>0.28254000000000001</v>
      </c>
      <c r="F1957" s="13">
        <v>0.25885000000000002</v>
      </c>
      <c r="G1957" s="13">
        <v>0.25336999999999998</v>
      </c>
      <c r="H1957" s="13">
        <v>0.25819999999999999</v>
      </c>
      <c r="I1957" s="13">
        <v>0.22006000000000001</v>
      </c>
      <c r="J1957" s="13">
        <v>0.21681</v>
      </c>
      <c r="K1957" s="13"/>
      <c r="L1957" s="13">
        <v>0.25835000000000002</v>
      </c>
      <c r="M1957" s="13">
        <v>0.29004999999999997</v>
      </c>
      <c r="N1957" s="13">
        <v>0.30420000000000003</v>
      </c>
      <c r="O1957" s="13">
        <v>0.33939999999999998</v>
      </c>
      <c r="P1957" s="13">
        <v>0.39016000000000001</v>
      </c>
    </row>
    <row r="1958" spans="1:16" x14ac:dyDescent="0.3">
      <c r="A1958" s="67" t="s">
        <v>3609</v>
      </c>
      <c r="B1958" s="67" t="s">
        <v>3610</v>
      </c>
      <c r="C1958" s="69">
        <v>139215</v>
      </c>
      <c r="D1958" s="13"/>
      <c r="E1958" s="13"/>
      <c r="F1958" s="13"/>
      <c r="G1958" s="13">
        <v>0.94466000000000006</v>
      </c>
      <c r="H1958" s="13">
        <v>1.0088699999999999</v>
      </c>
      <c r="I1958" s="13">
        <v>0.78903999999999996</v>
      </c>
      <c r="J1958" s="13">
        <v>0.86992000000000003</v>
      </c>
      <c r="K1958" s="13">
        <v>0.90978000000000003</v>
      </c>
      <c r="L1958" s="13">
        <v>0.96928000000000003</v>
      </c>
      <c r="M1958" s="13">
        <v>1.08934</v>
      </c>
      <c r="N1958" s="13">
        <v>1.10612</v>
      </c>
      <c r="O1958" s="13">
        <v>1.2441899999999999</v>
      </c>
      <c r="P1958" s="13">
        <v>1.33003</v>
      </c>
    </row>
    <row r="1959" spans="1:16" x14ac:dyDescent="0.3">
      <c r="A1959" s="67" t="s">
        <v>3575</v>
      </c>
      <c r="B1959" s="67" t="s">
        <v>3576</v>
      </c>
      <c r="C1959" s="69">
        <v>138635</v>
      </c>
      <c r="D1959" s="13"/>
      <c r="E1959" s="13">
        <v>7.3830000000000007E-2</v>
      </c>
      <c r="F1959" s="13">
        <v>6.6070000000000004E-2</v>
      </c>
      <c r="G1959" s="13">
        <v>8.9700000000000002E-2</v>
      </c>
      <c r="H1959" s="13">
        <v>0.11361</v>
      </c>
      <c r="I1959" s="13">
        <v>8.3400000000000002E-2</v>
      </c>
      <c r="J1959" s="13">
        <v>8.2210000000000005E-2</v>
      </c>
      <c r="K1959" s="13">
        <v>9.8570000000000005E-2</v>
      </c>
      <c r="L1959" s="13">
        <v>0.10229000000000001</v>
      </c>
      <c r="M1959" s="13">
        <v>0.12321</v>
      </c>
      <c r="N1959" s="13">
        <v>0.13655</v>
      </c>
      <c r="O1959" s="13">
        <v>0.18406</v>
      </c>
      <c r="P1959" s="13">
        <v>0.20061000000000001</v>
      </c>
    </row>
    <row r="1960" spans="1:16" x14ac:dyDescent="0.3">
      <c r="A1960" s="67" t="s">
        <v>5446</v>
      </c>
      <c r="B1960" s="67" t="s">
        <v>5447</v>
      </c>
      <c r="C1960" s="69">
        <v>137566</v>
      </c>
      <c r="D1960" s="13"/>
      <c r="E1960" s="13"/>
      <c r="F1960" s="13"/>
      <c r="G1960" s="13"/>
      <c r="H1960" s="13"/>
      <c r="I1960" s="13"/>
      <c r="J1960" s="13"/>
      <c r="K1960" s="13"/>
      <c r="L1960" s="13"/>
      <c r="M1960" s="13"/>
      <c r="N1960" s="13"/>
      <c r="O1960" s="13"/>
      <c r="P1960" s="13"/>
    </row>
    <row r="1961" spans="1:16" x14ac:dyDescent="0.3">
      <c r="A1961" s="67" t="s">
        <v>3805</v>
      </c>
      <c r="B1961" s="67" t="s">
        <v>3806</v>
      </c>
      <c r="C1961" s="69">
        <v>136603</v>
      </c>
      <c r="D1961" s="13"/>
      <c r="E1961" s="13"/>
      <c r="F1961" s="13"/>
      <c r="G1961" s="13"/>
      <c r="H1961" s="13"/>
      <c r="I1961" s="13"/>
      <c r="J1961" s="13"/>
      <c r="K1961" s="13"/>
      <c r="L1961" s="13"/>
      <c r="M1961" s="13"/>
      <c r="N1961" s="13"/>
      <c r="O1961" s="13"/>
      <c r="P1961" s="13"/>
    </row>
    <row r="1962" spans="1:16" x14ac:dyDescent="0.3">
      <c r="A1962" s="67" t="s">
        <v>3807</v>
      </c>
      <c r="B1962" s="67" t="s">
        <v>3808</v>
      </c>
      <c r="C1962" s="69">
        <v>136358</v>
      </c>
      <c r="D1962" s="13"/>
      <c r="E1962" s="13"/>
      <c r="F1962" s="13"/>
      <c r="G1962" s="13"/>
      <c r="H1962" s="13"/>
      <c r="I1962" s="13"/>
      <c r="J1962" s="13"/>
      <c r="K1962" s="13"/>
      <c r="L1962" s="13"/>
      <c r="M1962" s="13"/>
      <c r="N1962" s="13"/>
      <c r="O1962" s="13"/>
      <c r="P1962" s="13"/>
    </row>
    <row r="1963" spans="1:16" x14ac:dyDescent="0.3">
      <c r="A1963" s="67" t="s">
        <v>3419</v>
      </c>
      <c r="B1963" s="67" t="s">
        <v>3766</v>
      </c>
      <c r="C1963" s="69">
        <v>135161</v>
      </c>
      <c r="D1963" s="13">
        <v>0.19181999999999999</v>
      </c>
      <c r="E1963" s="13">
        <v>0.20671</v>
      </c>
      <c r="F1963" s="13">
        <v>0.17283000000000001</v>
      </c>
      <c r="G1963" s="13">
        <v>0.16564000000000001</v>
      </c>
      <c r="H1963" s="13">
        <v>0.1273</v>
      </c>
      <c r="I1963" s="13">
        <v>0.10575</v>
      </c>
      <c r="J1963" s="13">
        <v>0.10568</v>
      </c>
      <c r="K1963" s="13">
        <v>0.1198</v>
      </c>
      <c r="L1963" s="13">
        <v>0.12395</v>
      </c>
      <c r="M1963" s="13">
        <v>0.14341999999999999</v>
      </c>
      <c r="N1963" s="13">
        <v>0.152</v>
      </c>
      <c r="O1963" s="13">
        <v>0.16714000000000001</v>
      </c>
      <c r="P1963" s="13">
        <v>0.18268000000000001</v>
      </c>
    </row>
    <row r="1964" spans="1:16" x14ac:dyDescent="0.3">
      <c r="A1964" s="67" t="s">
        <v>3668</v>
      </c>
      <c r="B1964" s="67" t="s">
        <v>3669</v>
      </c>
      <c r="C1964" s="69">
        <v>134656</v>
      </c>
      <c r="D1964" s="13"/>
      <c r="E1964" s="13"/>
      <c r="F1964" s="13"/>
      <c r="G1964" s="13">
        <v>0.44396000000000002</v>
      </c>
      <c r="H1964" s="13">
        <v>0.44818999999999998</v>
      </c>
      <c r="I1964" s="13">
        <v>0.34848000000000001</v>
      </c>
      <c r="J1964" s="13">
        <v>0.46411999999999998</v>
      </c>
      <c r="K1964" s="13">
        <v>0.14943000000000001</v>
      </c>
      <c r="L1964" s="13">
        <v>0.15783</v>
      </c>
      <c r="M1964" s="13">
        <v>0.17852000000000001</v>
      </c>
      <c r="N1964" s="13">
        <v>0.18060000000000001</v>
      </c>
      <c r="O1964" s="13">
        <v>0.20154</v>
      </c>
      <c r="P1964" s="13">
        <v>0.18378</v>
      </c>
    </row>
    <row r="1965" spans="1:16" x14ac:dyDescent="0.3">
      <c r="A1965" s="67" t="s">
        <v>3672</v>
      </c>
      <c r="B1965" s="67" t="s">
        <v>3673</v>
      </c>
      <c r="C1965" s="69">
        <v>134323</v>
      </c>
      <c r="D1965" s="13"/>
      <c r="E1965" s="13"/>
      <c r="F1965" s="13"/>
      <c r="G1965" s="13">
        <v>0.28699999999999998</v>
      </c>
      <c r="H1965" s="13">
        <v>0.28658</v>
      </c>
      <c r="I1965" s="13">
        <v>0.23791000000000001</v>
      </c>
      <c r="J1965" s="13">
        <v>0.22009999999999999</v>
      </c>
      <c r="K1965" s="13">
        <v>0.24868999999999999</v>
      </c>
      <c r="L1965" s="13">
        <v>0.25923000000000002</v>
      </c>
      <c r="M1965" s="13">
        <v>0.28849000000000002</v>
      </c>
      <c r="N1965" s="13">
        <v>0.30802000000000002</v>
      </c>
      <c r="O1965" s="13">
        <v>0.36847999999999997</v>
      </c>
      <c r="P1965" s="13">
        <v>0.37669999999999998</v>
      </c>
    </row>
    <row r="1966" spans="1:16" x14ac:dyDescent="0.3">
      <c r="A1966" s="67" t="s">
        <v>3815</v>
      </c>
      <c r="B1966" s="67" t="s">
        <v>3816</v>
      </c>
      <c r="C1966" s="69">
        <v>133828</v>
      </c>
      <c r="D1966" s="13"/>
      <c r="E1966" s="13"/>
      <c r="F1966" s="13"/>
      <c r="G1966" s="13"/>
      <c r="H1966" s="13"/>
      <c r="I1966" s="13"/>
      <c r="J1966" s="13"/>
      <c r="K1966" s="13"/>
      <c r="L1966" s="13"/>
      <c r="M1966" s="13"/>
      <c r="N1966" s="13"/>
      <c r="O1966" s="13"/>
      <c r="P1966" s="13"/>
    </row>
    <row r="1967" spans="1:16" x14ac:dyDescent="0.3">
      <c r="A1967" s="67" t="s">
        <v>3759</v>
      </c>
      <c r="B1967" s="67" t="s">
        <v>3760</v>
      </c>
      <c r="C1967" s="69">
        <v>132324</v>
      </c>
      <c r="D1967" s="13"/>
      <c r="E1967" s="13">
        <v>3.0459200000000002</v>
      </c>
      <c r="F1967" s="13">
        <v>2.83717</v>
      </c>
      <c r="G1967" s="13">
        <v>2.86721</v>
      </c>
      <c r="H1967" s="13">
        <v>2.9395500000000001</v>
      </c>
      <c r="I1967" s="13">
        <v>3.3828100000000001</v>
      </c>
      <c r="J1967" s="13">
        <v>2.7622300000000002</v>
      </c>
      <c r="K1967" s="13">
        <v>2.9858500000000001</v>
      </c>
      <c r="L1967" s="13">
        <v>3.1308799999999999</v>
      </c>
      <c r="M1967" s="13">
        <v>3.2917700000000001</v>
      </c>
      <c r="N1967" s="13">
        <v>3.29908</v>
      </c>
      <c r="O1967" s="13">
        <v>3.23997</v>
      </c>
      <c r="P1967" s="13">
        <v>4.9921300000000004</v>
      </c>
    </row>
    <row r="1968" spans="1:16" x14ac:dyDescent="0.3">
      <c r="A1968" s="67" t="s">
        <v>3872</v>
      </c>
      <c r="B1968" s="67" t="s">
        <v>3873</v>
      </c>
      <c r="C1968" s="69">
        <v>132033</v>
      </c>
      <c r="D1968" s="13"/>
      <c r="E1968" s="13">
        <v>1.3038799999999999</v>
      </c>
      <c r="F1968" s="13">
        <v>1.14682</v>
      </c>
      <c r="G1968" s="13">
        <v>1.13096</v>
      </c>
      <c r="H1968" s="13">
        <v>1.1538299999999999</v>
      </c>
      <c r="I1968" s="13">
        <v>0.91793000000000002</v>
      </c>
      <c r="J1968" s="13">
        <v>0.89912000000000003</v>
      </c>
      <c r="K1968" s="13">
        <v>1.0536700000000001</v>
      </c>
      <c r="L1968" s="13">
        <v>1.08416</v>
      </c>
      <c r="M1968" s="13">
        <v>1.2082900000000001</v>
      </c>
      <c r="N1968" s="13">
        <v>1.22742</v>
      </c>
      <c r="O1968" s="13">
        <v>1.3864700000000001</v>
      </c>
      <c r="P1968" s="13">
        <v>1.51132</v>
      </c>
    </row>
    <row r="1969" spans="1:16" x14ac:dyDescent="0.3">
      <c r="A1969" s="67" t="s">
        <v>2880</v>
      </c>
      <c r="B1969" s="67" t="s">
        <v>2881</v>
      </c>
      <c r="C1969" s="69">
        <v>131014</v>
      </c>
      <c r="D1969" s="13"/>
      <c r="E1969" s="13"/>
      <c r="F1969" s="13"/>
      <c r="G1969" s="13">
        <v>0.10662000000000001</v>
      </c>
      <c r="H1969" s="13">
        <v>0.11971999999999999</v>
      </c>
      <c r="I1969" s="13">
        <v>9.2759999999999995E-2</v>
      </c>
      <c r="J1969" s="13">
        <v>9.4210000000000002E-2</v>
      </c>
      <c r="K1969" s="13">
        <v>0.15081</v>
      </c>
      <c r="L1969" s="13">
        <v>0.15898000000000001</v>
      </c>
      <c r="M1969" s="13">
        <v>0.17487</v>
      </c>
      <c r="N1969" s="13"/>
      <c r="O1969" s="13">
        <v>0.20554</v>
      </c>
      <c r="P1969" s="13">
        <v>0.33465</v>
      </c>
    </row>
    <row r="1970" spans="1:16" x14ac:dyDescent="0.3">
      <c r="A1970" s="67" t="s">
        <v>3827</v>
      </c>
      <c r="B1970" s="67" t="s">
        <v>3828</v>
      </c>
      <c r="C1970" s="69">
        <v>130713</v>
      </c>
      <c r="D1970" s="13"/>
      <c r="E1970" s="13"/>
      <c r="F1970" s="13"/>
      <c r="G1970" s="13"/>
      <c r="H1970" s="13"/>
      <c r="I1970" s="13"/>
      <c r="J1970" s="13"/>
      <c r="K1970" s="13"/>
      <c r="L1970" s="13"/>
      <c r="M1970" s="13"/>
      <c r="N1970" s="13"/>
      <c r="O1970" s="13"/>
      <c r="P1970" s="13"/>
    </row>
    <row r="1971" spans="1:16" x14ac:dyDescent="0.3">
      <c r="A1971" s="67" t="s">
        <v>3829</v>
      </c>
      <c r="B1971" s="67" t="s">
        <v>3830</v>
      </c>
      <c r="C1971" s="69">
        <v>130048</v>
      </c>
      <c r="D1971" s="13"/>
      <c r="E1971" s="13"/>
      <c r="F1971" s="13"/>
      <c r="G1971" s="13"/>
      <c r="H1971" s="13"/>
      <c r="I1971" s="13"/>
      <c r="J1971" s="13"/>
      <c r="K1971" s="13"/>
      <c r="L1971" s="13"/>
      <c r="M1971" s="13"/>
      <c r="N1971" s="13"/>
      <c r="O1971" s="13"/>
      <c r="P1971" s="13"/>
    </row>
    <row r="1972" spans="1:16" x14ac:dyDescent="0.3">
      <c r="A1972" s="67" t="s">
        <v>3481</v>
      </c>
      <c r="B1972" s="67" t="s">
        <v>3482</v>
      </c>
      <c r="C1972" s="69">
        <v>128952</v>
      </c>
      <c r="D1972" s="13"/>
      <c r="E1972" s="13">
        <v>0.36585000000000001</v>
      </c>
      <c r="F1972" s="13">
        <v>0.72972999999999999</v>
      </c>
      <c r="G1972" s="13">
        <v>0.64466999999999997</v>
      </c>
      <c r="H1972" s="13">
        <v>0.67406999999999995</v>
      </c>
      <c r="I1972" s="13">
        <v>0.30639</v>
      </c>
      <c r="J1972" s="13">
        <v>0.35694999999999999</v>
      </c>
      <c r="K1972" s="13">
        <v>0.39752999999999999</v>
      </c>
      <c r="L1972" s="13">
        <v>0.40565000000000001</v>
      </c>
      <c r="M1972" s="13">
        <v>0.72363999999999995</v>
      </c>
      <c r="N1972" s="13">
        <v>0.63151999999999997</v>
      </c>
      <c r="O1972" s="13">
        <v>0.48330000000000001</v>
      </c>
      <c r="P1972" s="13">
        <v>0.98441999999999996</v>
      </c>
    </row>
    <row r="1973" spans="1:16" x14ac:dyDescent="0.3">
      <c r="A1973" s="67" t="s">
        <v>4034</v>
      </c>
      <c r="B1973" s="67" t="s">
        <v>4035</v>
      </c>
      <c r="C1973" s="69">
        <v>128196</v>
      </c>
      <c r="D1973" s="13">
        <v>8.1140000000000004E-2</v>
      </c>
      <c r="E1973" s="13">
        <v>8.2280000000000006E-2</v>
      </c>
      <c r="F1973" s="13">
        <v>8.2059999999999994E-2</v>
      </c>
      <c r="G1973" s="13">
        <v>7.9640000000000002E-2</v>
      </c>
      <c r="H1973" s="13">
        <v>8.0490000000000006E-2</v>
      </c>
      <c r="I1973" s="13">
        <v>6.5689999999999998E-2</v>
      </c>
      <c r="J1973" s="13">
        <v>9.3700000000000006E-2</v>
      </c>
      <c r="K1973" s="13">
        <v>0.10585</v>
      </c>
      <c r="L1973" s="13">
        <v>0.10592</v>
      </c>
      <c r="M1973" s="13"/>
      <c r="N1973" s="13"/>
      <c r="O1973" s="13">
        <v>0.14641999999999999</v>
      </c>
      <c r="P1973" s="13"/>
    </row>
    <row r="1974" spans="1:16" x14ac:dyDescent="0.3">
      <c r="A1974" s="67" t="s">
        <v>3728</v>
      </c>
      <c r="B1974" s="67" t="s">
        <v>3729</v>
      </c>
      <c r="C1974" s="69">
        <v>127613</v>
      </c>
      <c r="D1974" s="13">
        <v>2.8070000000000001E-2</v>
      </c>
      <c r="E1974" s="13"/>
      <c r="F1974" s="13"/>
      <c r="G1974" s="13">
        <v>2.7879999999999999E-2</v>
      </c>
      <c r="H1974" s="13"/>
      <c r="I1974" s="13"/>
      <c r="J1974" s="13">
        <v>2.1190000000000001E-2</v>
      </c>
      <c r="K1974" s="13"/>
      <c r="L1974" s="13"/>
      <c r="M1974" s="13">
        <v>2.9389999999999999E-2</v>
      </c>
      <c r="N1974" s="13"/>
      <c r="O1974" s="13"/>
      <c r="P1974" s="13">
        <v>3.4470000000000001E-2</v>
      </c>
    </row>
    <row r="1975" spans="1:16" x14ac:dyDescent="0.3">
      <c r="A1975" s="67" t="s">
        <v>4032</v>
      </c>
      <c r="B1975" s="67" t="s">
        <v>4033</v>
      </c>
      <c r="C1975" s="69">
        <v>127593</v>
      </c>
      <c r="D1975" s="13">
        <v>0.19128999999999999</v>
      </c>
      <c r="E1975" s="13"/>
      <c r="F1975" s="13"/>
      <c r="G1975" s="13">
        <v>0.16392999999999999</v>
      </c>
      <c r="H1975" s="13"/>
      <c r="I1975" s="13">
        <v>0.15046999999999999</v>
      </c>
      <c r="J1975" s="13">
        <v>0.15878</v>
      </c>
      <c r="K1975" s="13">
        <v>0.14524000000000001</v>
      </c>
      <c r="L1975" s="13">
        <v>0.13258</v>
      </c>
      <c r="M1975" s="13">
        <v>0.14235</v>
      </c>
      <c r="N1975" s="13">
        <v>0.14904999999999999</v>
      </c>
      <c r="O1975" s="13">
        <v>0.14999000000000001</v>
      </c>
      <c r="P1975" s="13">
        <v>0.15495999999999999</v>
      </c>
    </row>
    <row r="1976" spans="1:16" x14ac:dyDescent="0.3">
      <c r="A1976" s="67" t="s">
        <v>3662</v>
      </c>
      <c r="B1976" s="67" t="s">
        <v>3663</v>
      </c>
      <c r="C1976" s="69">
        <v>127001</v>
      </c>
      <c r="D1976" s="13"/>
      <c r="E1976" s="13">
        <v>2.67049</v>
      </c>
      <c r="F1976" s="13">
        <v>2.5478299999999998</v>
      </c>
      <c r="G1976" s="13">
        <v>2.45689</v>
      </c>
      <c r="H1976" s="13">
        <v>2.5861499999999999</v>
      </c>
      <c r="I1976" s="13">
        <v>3.0964499999999999</v>
      </c>
      <c r="J1976" s="13">
        <v>3.0186799999999998</v>
      </c>
      <c r="K1976" s="13">
        <v>3.2259500000000001</v>
      </c>
      <c r="L1976" s="13">
        <v>3.3652199999999999</v>
      </c>
      <c r="M1976" s="13">
        <v>3.56765</v>
      </c>
      <c r="N1976" s="13">
        <v>3.6031300000000002</v>
      </c>
      <c r="O1976" s="13">
        <v>3.92408</v>
      </c>
      <c r="P1976" s="13">
        <v>4.14262</v>
      </c>
    </row>
    <row r="1977" spans="1:16" x14ac:dyDescent="0.3">
      <c r="A1977" s="67" t="s">
        <v>3856</v>
      </c>
      <c r="B1977" s="67" t="s">
        <v>3857</v>
      </c>
      <c r="C1977" s="69">
        <v>126745</v>
      </c>
      <c r="D1977" s="13"/>
      <c r="E1977" s="13">
        <v>7.8479999999999994E-2</v>
      </c>
      <c r="F1977" s="13">
        <v>7.195E-2</v>
      </c>
      <c r="G1977" s="13">
        <v>7.4560000000000001E-2</v>
      </c>
      <c r="H1977" s="13">
        <v>7.5679999999999997E-2</v>
      </c>
      <c r="I1977" s="13">
        <v>6.1440000000000002E-2</v>
      </c>
      <c r="J1977" s="13">
        <v>6.0569999999999999E-2</v>
      </c>
      <c r="K1977" s="13">
        <v>6.7849999999999994E-2</v>
      </c>
      <c r="L1977" s="13">
        <v>6.7280000000000006E-2</v>
      </c>
      <c r="M1977" s="13">
        <v>7.5730000000000006E-2</v>
      </c>
      <c r="N1977" s="13">
        <v>8.5309999999999997E-2</v>
      </c>
      <c r="O1977" s="13">
        <v>8.899E-2</v>
      </c>
      <c r="P1977" s="13">
        <v>0.11842</v>
      </c>
    </row>
    <row r="1978" spans="1:16" x14ac:dyDescent="0.3">
      <c r="A1978" s="67" t="s">
        <v>3834</v>
      </c>
      <c r="B1978" s="67" t="s">
        <v>3835</v>
      </c>
      <c r="C1978" s="69">
        <v>125842</v>
      </c>
      <c r="D1978" s="13"/>
      <c r="E1978" s="13"/>
      <c r="F1978" s="13"/>
      <c r="G1978" s="13"/>
      <c r="H1978" s="13"/>
      <c r="I1978" s="13"/>
      <c r="J1978" s="13"/>
      <c r="K1978" s="13"/>
      <c r="L1978" s="13"/>
      <c r="M1978" s="13"/>
      <c r="N1978" s="13"/>
      <c r="O1978" s="13"/>
      <c r="P1978" s="13"/>
    </row>
    <row r="1979" spans="1:16" x14ac:dyDescent="0.3">
      <c r="A1979" s="67" t="s">
        <v>3409</v>
      </c>
      <c r="B1979" s="67" t="s">
        <v>3410</v>
      </c>
      <c r="C1979" s="69">
        <v>125836</v>
      </c>
      <c r="D1979" s="13"/>
      <c r="E1979" s="13"/>
      <c r="F1979" s="13"/>
      <c r="G1979" s="13"/>
      <c r="H1979" s="13"/>
      <c r="I1979" s="13"/>
      <c r="J1979" s="13"/>
      <c r="K1979" s="13"/>
      <c r="L1979" s="13"/>
      <c r="M1979" s="13"/>
      <c r="N1979" s="13"/>
      <c r="O1979" s="13">
        <v>1.8408</v>
      </c>
      <c r="P1979" s="13">
        <v>3.1305100000000001</v>
      </c>
    </row>
    <row r="1980" spans="1:16" x14ac:dyDescent="0.3">
      <c r="A1980" s="67" t="s">
        <v>3868</v>
      </c>
      <c r="B1980" s="67" t="s">
        <v>3869</v>
      </c>
      <c r="C1980" s="69">
        <v>125744</v>
      </c>
      <c r="D1980" s="13">
        <v>0.64876</v>
      </c>
      <c r="E1980" s="13">
        <v>0.70987</v>
      </c>
      <c r="F1980" s="13">
        <v>0.64981999999999995</v>
      </c>
      <c r="G1980" s="13">
        <v>0.65019000000000005</v>
      </c>
      <c r="H1980" s="13">
        <v>0.65092000000000005</v>
      </c>
      <c r="I1980" s="13">
        <v>0.55081999999999998</v>
      </c>
      <c r="J1980" s="13">
        <v>0.52085000000000004</v>
      </c>
      <c r="K1980" s="13">
        <v>0.58821999999999997</v>
      </c>
      <c r="L1980" s="13">
        <v>0.62148000000000003</v>
      </c>
      <c r="M1980" s="13">
        <v>0.68008000000000002</v>
      </c>
      <c r="N1980" s="13">
        <v>0.71672000000000002</v>
      </c>
      <c r="O1980" s="13">
        <v>0.80330999999999997</v>
      </c>
      <c r="P1980" s="13">
        <v>0.88575999999999999</v>
      </c>
    </row>
    <row r="1981" spans="1:16" x14ac:dyDescent="0.3">
      <c r="A1981" s="67" t="s">
        <v>3836</v>
      </c>
      <c r="B1981" s="67" t="s">
        <v>3837</v>
      </c>
      <c r="C1981" s="69">
        <v>125524</v>
      </c>
      <c r="D1981" s="13"/>
      <c r="E1981" s="13"/>
      <c r="F1981" s="13"/>
      <c r="G1981" s="13"/>
      <c r="H1981" s="13"/>
      <c r="I1981" s="13"/>
      <c r="J1981" s="13"/>
      <c r="K1981" s="13"/>
      <c r="L1981" s="13"/>
      <c r="M1981" s="13"/>
      <c r="N1981" s="13"/>
      <c r="O1981" s="13"/>
      <c r="P1981" s="13"/>
    </row>
    <row r="1982" spans="1:16" x14ac:dyDescent="0.3">
      <c r="A1982" s="67" t="s">
        <v>3840</v>
      </c>
      <c r="B1982" s="67" t="s">
        <v>3841</v>
      </c>
      <c r="C1982" s="69">
        <v>124547</v>
      </c>
      <c r="D1982" s="13"/>
      <c r="E1982" s="13"/>
      <c r="F1982" s="13"/>
      <c r="G1982" s="13"/>
      <c r="H1982" s="13"/>
      <c r="I1982" s="13"/>
      <c r="J1982" s="13"/>
      <c r="K1982" s="13"/>
      <c r="L1982" s="13"/>
      <c r="M1982" s="13"/>
      <c r="N1982" s="13"/>
      <c r="O1982" s="13"/>
      <c r="P1982" s="13"/>
    </row>
    <row r="1983" spans="1:16" x14ac:dyDescent="0.3">
      <c r="A1983" s="67" t="s">
        <v>3844</v>
      </c>
      <c r="B1983" s="67" t="s">
        <v>3845</v>
      </c>
      <c r="C1983" s="69">
        <v>122879</v>
      </c>
      <c r="D1983" s="13"/>
      <c r="E1983" s="13"/>
      <c r="F1983" s="13"/>
      <c r="G1983" s="13"/>
      <c r="H1983" s="13"/>
      <c r="I1983" s="13"/>
      <c r="J1983" s="13"/>
      <c r="K1983" s="13"/>
      <c r="L1983" s="13"/>
      <c r="M1983" s="13"/>
      <c r="N1983" s="13"/>
      <c r="O1983" s="13"/>
      <c r="P1983" s="13"/>
    </row>
    <row r="1984" spans="1:16" x14ac:dyDescent="0.3">
      <c r="A1984" s="67" t="s">
        <v>3628</v>
      </c>
      <c r="B1984" s="67" t="s">
        <v>3629</v>
      </c>
      <c r="C1984" s="69">
        <v>122827</v>
      </c>
      <c r="D1984" s="13"/>
      <c r="E1984" s="13"/>
      <c r="F1984" s="13"/>
      <c r="G1984" s="13">
        <v>3.9489999999999997E-2</v>
      </c>
      <c r="H1984" s="13">
        <v>3.848E-2</v>
      </c>
      <c r="I1984" s="13">
        <v>3.5009999999999999E-2</v>
      </c>
      <c r="J1984" s="13">
        <v>3.4840000000000003E-2</v>
      </c>
      <c r="K1984" s="13">
        <v>3.9690000000000003E-2</v>
      </c>
      <c r="L1984" s="13">
        <v>4.0120000000000003E-2</v>
      </c>
      <c r="M1984" s="13">
        <v>4.4490000000000002E-2</v>
      </c>
      <c r="N1984" s="13">
        <v>4.6789999999999998E-2</v>
      </c>
      <c r="O1984" s="13">
        <v>5.4960000000000002E-2</v>
      </c>
      <c r="P1984" s="13">
        <v>5.246E-2</v>
      </c>
    </row>
    <row r="1985" spans="1:16" x14ac:dyDescent="0.3">
      <c r="A1985" s="67" t="s">
        <v>3846</v>
      </c>
      <c r="B1985" s="67" t="s">
        <v>3847</v>
      </c>
      <c r="C1985" s="69">
        <v>122298</v>
      </c>
      <c r="D1985" s="13"/>
      <c r="E1985" s="13"/>
      <c r="F1985" s="13"/>
      <c r="G1985" s="13"/>
      <c r="H1985" s="13"/>
      <c r="I1985" s="13"/>
      <c r="J1985" s="13"/>
      <c r="K1985" s="13"/>
      <c r="L1985" s="13"/>
      <c r="M1985" s="13"/>
      <c r="N1985" s="13"/>
      <c r="O1985" s="13"/>
      <c r="P1985" s="13"/>
    </row>
    <row r="1986" spans="1:16" x14ac:dyDescent="0.3">
      <c r="A1986" s="67" t="s">
        <v>5448</v>
      </c>
      <c r="B1986" s="67" t="s">
        <v>5449</v>
      </c>
      <c r="C1986" s="69">
        <v>121438</v>
      </c>
      <c r="D1986" s="13"/>
      <c r="E1986" s="13"/>
      <c r="F1986" s="13"/>
      <c r="G1986" s="13">
        <v>6.6119999999999998E-2</v>
      </c>
      <c r="H1986" s="13"/>
      <c r="I1986" s="13"/>
      <c r="J1986" s="13"/>
      <c r="K1986" s="13"/>
      <c r="L1986" s="13"/>
      <c r="M1986" s="13"/>
      <c r="N1986" s="13"/>
      <c r="O1986" s="13"/>
      <c r="P1986" s="13"/>
    </row>
    <row r="1987" spans="1:16" x14ac:dyDescent="0.3">
      <c r="A1987" s="67" t="s">
        <v>3736</v>
      </c>
      <c r="B1987" s="67" t="s">
        <v>3737</v>
      </c>
      <c r="C1987" s="69">
        <v>121198</v>
      </c>
      <c r="D1987" s="13"/>
      <c r="E1987" s="13"/>
      <c r="F1987" s="13">
        <v>5.6699999999999997E-3</v>
      </c>
      <c r="G1987" s="13">
        <v>5.5900000000000004E-3</v>
      </c>
      <c r="H1987" s="13">
        <v>5.4599999999999996E-3</v>
      </c>
      <c r="I1987" s="13">
        <v>4.3499999999999997E-3</v>
      </c>
      <c r="J1987" s="13">
        <v>4.2100000000000002E-3</v>
      </c>
      <c r="K1987" s="13">
        <v>4.7200000000000002E-3</v>
      </c>
      <c r="L1987" s="13">
        <v>4.9199999999999999E-3</v>
      </c>
      <c r="M1987" s="13">
        <v>5.45E-3</v>
      </c>
      <c r="N1987" s="13">
        <v>5.5900000000000004E-3</v>
      </c>
      <c r="O1987" s="13">
        <v>6.0699999999999999E-3</v>
      </c>
      <c r="P1987" s="13">
        <v>6.4700000000000001E-3</v>
      </c>
    </row>
    <row r="1988" spans="1:16" x14ac:dyDescent="0.3">
      <c r="A1988" s="67" t="s">
        <v>3848</v>
      </c>
      <c r="B1988" s="67" t="s">
        <v>3849</v>
      </c>
      <c r="C1988" s="69">
        <v>120625</v>
      </c>
      <c r="D1988" s="13">
        <v>1.7780000000000001E-2</v>
      </c>
      <c r="E1988" s="13"/>
      <c r="F1988" s="13"/>
      <c r="G1988" s="13">
        <v>1.6930000000000001E-2</v>
      </c>
      <c r="H1988" s="13">
        <v>1.7100000000000001E-2</v>
      </c>
      <c r="I1988" s="13">
        <v>1.4239999999999999E-2</v>
      </c>
      <c r="J1988" s="13">
        <v>1.448E-2</v>
      </c>
      <c r="K1988" s="13">
        <v>1.653E-2</v>
      </c>
      <c r="L1988" s="13">
        <v>1.694E-2</v>
      </c>
      <c r="M1988" s="13">
        <v>1.9130000000000001E-2</v>
      </c>
      <c r="N1988" s="13">
        <v>2.0469999999999999E-2</v>
      </c>
      <c r="O1988" s="13">
        <v>2.308E-2</v>
      </c>
      <c r="P1988" s="13">
        <v>2.6339999999999999E-2</v>
      </c>
    </row>
    <row r="1989" spans="1:16" x14ac:dyDescent="0.3">
      <c r="A1989" s="67" t="s">
        <v>4038</v>
      </c>
      <c r="B1989" s="67" t="s">
        <v>4039</v>
      </c>
      <c r="C1989" s="69">
        <v>120431</v>
      </c>
      <c r="D1989" s="13"/>
      <c r="E1989" s="13"/>
      <c r="F1989" s="13">
        <v>0.53042</v>
      </c>
      <c r="G1989" s="13">
        <v>0.51710999999999996</v>
      </c>
      <c r="H1989" s="13">
        <v>0.51244999999999996</v>
      </c>
      <c r="I1989" s="13">
        <v>0.43403999999999998</v>
      </c>
      <c r="J1989" s="13">
        <v>0.41293999999999997</v>
      </c>
      <c r="K1989" s="13">
        <v>0.45782</v>
      </c>
      <c r="L1989" s="13">
        <v>0.47445999999999999</v>
      </c>
      <c r="M1989" s="13">
        <v>0.51990000000000003</v>
      </c>
      <c r="N1989" s="13">
        <v>0.24134</v>
      </c>
      <c r="O1989" s="13">
        <v>0.26024000000000003</v>
      </c>
      <c r="P1989" s="13">
        <v>0.28549999999999998</v>
      </c>
    </row>
    <row r="1990" spans="1:16" x14ac:dyDescent="0.3">
      <c r="A1990" s="67" t="s">
        <v>3854</v>
      </c>
      <c r="B1990" s="67" t="s">
        <v>3855</v>
      </c>
      <c r="C1990" s="69">
        <v>118850</v>
      </c>
      <c r="D1990" s="13"/>
      <c r="E1990" s="13"/>
      <c r="F1990" s="13"/>
      <c r="G1990" s="13"/>
      <c r="H1990" s="13"/>
      <c r="I1990" s="13"/>
      <c r="J1990" s="13"/>
      <c r="K1990" s="13"/>
      <c r="L1990" s="13"/>
      <c r="M1990" s="13"/>
      <c r="N1990" s="13"/>
      <c r="O1990" s="13"/>
      <c r="P1990" s="13"/>
    </row>
    <row r="1991" spans="1:16" x14ac:dyDescent="0.3">
      <c r="A1991" s="67" t="s">
        <v>3485</v>
      </c>
      <c r="B1991" s="67" t="s">
        <v>3486</v>
      </c>
      <c r="C1991" s="69">
        <v>118768</v>
      </c>
      <c r="D1991" s="13">
        <v>0.48259000000000002</v>
      </c>
      <c r="E1991" s="13">
        <v>1.33087</v>
      </c>
      <c r="F1991" s="13">
        <v>1.25447</v>
      </c>
      <c r="G1991" s="13">
        <v>1.1306400000000001</v>
      </c>
      <c r="H1991" s="13">
        <v>1.4375199999999999</v>
      </c>
      <c r="I1991" s="13">
        <v>1.1027400000000001</v>
      </c>
      <c r="J1991" s="13">
        <v>0.95623999999999998</v>
      </c>
      <c r="K1991" s="13">
        <v>1.07829</v>
      </c>
      <c r="L1991" s="13">
        <v>1.02406</v>
      </c>
      <c r="M1991" s="13">
        <v>1.12276</v>
      </c>
      <c r="N1991" s="13">
        <v>1.09365</v>
      </c>
      <c r="O1991" s="13">
        <v>1.2480100000000001</v>
      </c>
      <c r="P1991" s="13">
        <v>1.2423900000000001</v>
      </c>
    </row>
    <row r="1992" spans="1:16" x14ac:dyDescent="0.3">
      <c r="A1992" s="67" t="s">
        <v>5450</v>
      </c>
      <c r="B1992" s="67" t="s">
        <v>4094</v>
      </c>
      <c r="C1992" s="69">
        <v>118073</v>
      </c>
      <c r="D1992" s="13"/>
      <c r="E1992" s="13"/>
      <c r="F1992" s="13"/>
      <c r="G1992" s="13"/>
      <c r="H1992" s="13"/>
      <c r="I1992" s="13"/>
      <c r="J1992" s="13"/>
      <c r="K1992" s="13"/>
      <c r="L1992" s="13"/>
      <c r="M1992" s="13">
        <v>0.33878999999999998</v>
      </c>
      <c r="N1992" s="13"/>
      <c r="O1992" s="13"/>
      <c r="P1992" s="13"/>
    </row>
    <row r="1993" spans="1:16" x14ac:dyDescent="0.3">
      <c r="A1993" s="67" t="s">
        <v>4973</v>
      </c>
      <c r="B1993" s="67" t="s">
        <v>3833</v>
      </c>
      <c r="C1993" s="69">
        <v>117957</v>
      </c>
      <c r="D1993" s="13"/>
      <c r="E1993" s="13"/>
      <c r="F1993" s="13"/>
      <c r="G1993" s="13"/>
      <c r="H1993" s="13">
        <v>2.85602</v>
      </c>
      <c r="I1993" s="13">
        <v>4.5127899999999999</v>
      </c>
      <c r="J1993" s="13">
        <v>3.1153499999999998</v>
      </c>
      <c r="K1993" s="13">
        <v>2.8576299999999999</v>
      </c>
      <c r="L1993" s="13">
        <v>2.8416800000000002</v>
      </c>
      <c r="M1993" s="13">
        <v>2.5983200000000002</v>
      </c>
      <c r="N1993" s="13">
        <v>2.6739199999999999</v>
      </c>
      <c r="O1993" s="13">
        <v>2.7954599999999998</v>
      </c>
      <c r="P1993" s="13">
        <v>3.12703</v>
      </c>
    </row>
    <row r="1994" spans="1:16" x14ac:dyDescent="0.3">
      <c r="A1994" s="67" t="s">
        <v>4974</v>
      </c>
      <c r="B1994" s="67" t="s">
        <v>4975</v>
      </c>
      <c r="C1994" s="69">
        <v>117504</v>
      </c>
      <c r="D1994" s="13"/>
      <c r="E1994" s="13"/>
      <c r="F1994" s="13"/>
      <c r="G1994" s="13"/>
      <c r="H1994" s="13"/>
      <c r="I1994" s="13"/>
      <c r="J1994" s="13"/>
      <c r="K1994" s="13"/>
      <c r="L1994" s="13"/>
      <c r="M1994" s="13">
        <v>0.68601000000000001</v>
      </c>
      <c r="N1994" s="13"/>
      <c r="O1994" s="13"/>
      <c r="P1994" s="13"/>
    </row>
    <row r="1995" spans="1:16" x14ac:dyDescent="0.3">
      <c r="A1995" s="67" t="s">
        <v>5451</v>
      </c>
      <c r="B1995" s="67" t="s">
        <v>5452</v>
      </c>
      <c r="C1995" s="69">
        <v>116444</v>
      </c>
      <c r="D1995" s="13">
        <v>0.17083999999999999</v>
      </c>
      <c r="E1995" s="13"/>
      <c r="F1995" s="13"/>
      <c r="G1995" s="13"/>
      <c r="H1995" s="13"/>
      <c r="I1995" s="13"/>
      <c r="J1995" s="13"/>
      <c r="K1995" s="13"/>
      <c r="L1995" s="13"/>
      <c r="M1995" s="13">
        <v>0.42887999999999998</v>
      </c>
      <c r="N1995" s="13"/>
      <c r="O1995" s="13"/>
      <c r="P1995" s="13">
        <v>0.61141000000000001</v>
      </c>
    </row>
    <row r="1996" spans="1:16" x14ac:dyDescent="0.3">
      <c r="A1996" s="67" t="s">
        <v>3938</v>
      </c>
      <c r="B1996" s="67" t="s">
        <v>3939</v>
      </c>
      <c r="C1996" s="69">
        <v>115721</v>
      </c>
      <c r="D1996" s="13"/>
      <c r="E1996" s="13"/>
      <c r="F1996" s="13"/>
      <c r="G1996" s="13">
        <v>4.8900000000000002E-3</v>
      </c>
      <c r="H1996" s="13"/>
      <c r="I1996" s="13"/>
      <c r="J1996" s="13">
        <v>3.7100000000000002E-3</v>
      </c>
      <c r="K1996" s="13"/>
      <c r="L1996" s="13"/>
      <c r="M1996" s="13">
        <v>4.5799999999999999E-3</v>
      </c>
      <c r="N1996" s="13"/>
      <c r="O1996" s="13"/>
      <c r="P1996" s="13">
        <v>4.8599999999999997E-3</v>
      </c>
    </row>
    <row r="1997" spans="1:16" x14ac:dyDescent="0.3">
      <c r="A1997" s="67" t="s">
        <v>3862</v>
      </c>
      <c r="B1997" s="67" t="s">
        <v>3863</v>
      </c>
      <c r="C1997" s="69">
        <v>115214</v>
      </c>
      <c r="D1997" s="13"/>
      <c r="E1997" s="13"/>
      <c r="F1997" s="13"/>
      <c r="G1997" s="13"/>
      <c r="H1997" s="13"/>
      <c r="I1997" s="13"/>
      <c r="J1997" s="13"/>
      <c r="K1997" s="13"/>
      <c r="L1997" s="13"/>
      <c r="M1997" s="13"/>
      <c r="N1997" s="13"/>
      <c r="O1997" s="13"/>
      <c r="P1997" s="13"/>
    </row>
    <row r="1998" spans="1:16" x14ac:dyDescent="0.3">
      <c r="A1998" s="67" t="s">
        <v>5001</v>
      </c>
      <c r="B1998" s="67" t="s">
        <v>3874</v>
      </c>
      <c r="C1998" s="69">
        <v>114563</v>
      </c>
      <c r="D1998" s="13"/>
      <c r="E1998" s="13">
        <v>7.7400000000000004E-3</v>
      </c>
      <c r="F1998" s="13">
        <v>7.1399999999999996E-3</v>
      </c>
      <c r="G1998" s="13">
        <v>7.0499999999999998E-3</v>
      </c>
      <c r="H1998" s="13">
        <v>7.0800000000000004E-3</v>
      </c>
      <c r="I1998" s="13">
        <v>5.8599999999999998E-3</v>
      </c>
      <c r="J1998" s="13">
        <v>5.7299999999999999E-3</v>
      </c>
      <c r="K1998" s="13">
        <v>6.5799999999999999E-3</v>
      </c>
      <c r="L1998" s="13">
        <v>6.94E-3</v>
      </c>
      <c r="M1998" s="13">
        <v>7.9699999999999997E-3</v>
      </c>
      <c r="N1998" s="13">
        <v>8.2900000000000005E-3</v>
      </c>
      <c r="O1998" s="13">
        <v>9.4500000000000001E-3</v>
      </c>
      <c r="P1998" s="13">
        <v>1.085E-2</v>
      </c>
    </row>
    <row r="1999" spans="1:16" x14ac:dyDescent="0.3">
      <c r="A1999" s="67" t="s">
        <v>3526</v>
      </c>
      <c r="B1999" s="67" t="s">
        <v>3527</v>
      </c>
      <c r="C1999" s="69">
        <v>113996</v>
      </c>
      <c r="D1999" s="13">
        <v>0.12723999999999999</v>
      </c>
      <c r="E1999" s="13">
        <v>0.11648</v>
      </c>
      <c r="F1999" s="13">
        <v>6.4030000000000004E-2</v>
      </c>
      <c r="G1999" s="13">
        <v>8.6019999999999999E-2</v>
      </c>
      <c r="H1999" s="13">
        <v>0.12401</v>
      </c>
      <c r="I1999" s="13">
        <v>9.6790000000000001E-2</v>
      </c>
      <c r="J1999" s="13">
        <v>9.3780000000000002E-2</v>
      </c>
      <c r="K1999" s="13">
        <v>0.11001</v>
      </c>
      <c r="L1999" s="13">
        <v>0.10521999999999999</v>
      </c>
      <c r="M1999" s="13">
        <v>0.11491</v>
      </c>
      <c r="N1999" s="13">
        <v>0.14094999999999999</v>
      </c>
      <c r="O1999" s="13">
        <v>0.15085999999999999</v>
      </c>
      <c r="P1999" s="13">
        <v>0.17499999999999999</v>
      </c>
    </row>
    <row r="2000" spans="1:16" x14ac:dyDescent="0.3">
      <c r="A2000" s="67" t="s">
        <v>3961</v>
      </c>
      <c r="B2000" s="67" t="s">
        <v>3962</v>
      </c>
      <c r="C2000" s="69">
        <v>113852</v>
      </c>
      <c r="D2000" s="13">
        <v>1.0106999999999999</v>
      </c>
      <c r="E2000" s="13">
        <v>1.1044</v>
      </c>
      <c r="F2000" s="13">
        <v>1.0734699999999999</v>
      </c>
      <c r="G2000" s="13">
        <v>1.0233099999999999</v>
      </c>
      <c r="H2000" s="13">
        <v>1.0271300000000001</v>
      </c>
      <c r="I2000" s="13">
        <v>0.83362999999999998</v>
      </c>
      <c r="J2000" s="13">
        <v>0.84884999999999999</v>
      </c>
      <c r="K2000" s="13">
        <v>0.95638000000000001</v>
      </c>
      <c r="L2000" s="13">
        <v>0.78029999999999999</v>
      </c>
      <c r="M2000" s="13">
        <v>0.88990999999999998</v>
      </c>
      <c r="N2000" s="13">
        <v>0.89995999999999998</v>
      </c>
      <c r="O2000" s="13">
        <v>1.01935</v>
      </c>
      <c r="P2000" s="13">
        <v>0.74094000000000004</v>
      </c>
    </row>
    <row r="2001" spans="1:16" x14ac:dyDescent="0.3">
      <c r="A2001" s="67" t="s">
        <v>5453</v>
      </c>
      <c r="B2001" s="67" t="s">
        <v>5454</v>
      </c>
      <c r="C2001" s="69">
        <v>113572</v>
      </c>
      <c r="D2001" s="13"/>
      <c r="E2001" s="13"/>
      <c r="F2001" s="13">
        <v>8.1030000000000005E-2</v>
      </c>
      <c r="G2001" s="13">
        <v>8.0930000000000002E-2</v>
      </c>
      <c r="H2001" s="13">
        <v>5.3620000000000001E-2</v>
      </c>
      <c r="I2001" s="13"/>
      <c r="J2001" s="13"/>
      <c r="K2001" s="13"/>
      <c r="L2001" s="13"/>
      <c r="M2001" s="13"/>
      <c r="N2001" s="13"/>
      <c r="O2001" s="13"/>
      <c r="P2001" s="13"/>
    </row>
    <row r="2002" spans="1:16" x14ac:dyDescent="0.3">
      <c r="A2002" s="67" t="s">
        <v>3367</v>
      </c>
      <c r="B2002" s="67" t="s">
        <v>3368</v>
      </c>
      <c r="C2002" s="69">
        <v>113387</v>
      </c>
      <c r="D2002" s="13">
        <v>1.41869</v>
      </c>
      <c r="E2002" s="13">
        <v>1.66866</v>
      </c>
      <c r="F2002" s="13">
        <v>1.50197</v>
      </c>
      <c r="G2002" s="13">
        <v>1.45896</v>
      </c>
      <c r="H2002" s="13">
        <v>1.4616199999999999</v>
      </c>
      <c r="I2002" s="13">
        <v>1.21194</v>
      </c>
      <c r="J2002" s="13">
        <v>1.1573599999999999</v>
      </c>
      <c r="K2002" s="13">
        <v>1.3304199999999999</v>
      </c>
      <c r="L2002" s="13">
        <v>1.35348</v>
      </c>
      <c r="M2002" s="13">
        <v>1.4503200000000001</v>
      </c>
      <c r="N2002" s="13">
        <v>1.6880999999999999</v>
      </c>
      <c r="O2002" s="13">
        <v>1.8891</v>
      </c>
      <c r="P2002" s="13">
        <v>2.0672999999999999</v>
      </c>
    </row>
    <row r="2003" spans="1:16" x14ac:dyDescent="0.3">
      <c r="A2003" s="67" t="s">
        <v>5455</v>
      </c>
      <c r="B2003" s="67" t="s">
        <v>5456</v>
      </c>
      <c r="C2003" s="69">
        <v>112942</v>
      </c>
      <c r="D2003" s="13">
        <v>0.93203000000000003</v>
      </c>
      <c r="E2003" s="13">
        <v>1.0422</v>
      </c>
      <c r="F2003" s="13"/>
      <c r="G2003" s="13"/>
      <c r="H2003" s="13">
        <v>0.32366</v>
      </c>
      <c r="I2003" s="13">
        <v>0.26684000000000002</v>
      </c>
      <c r="J2003" s="13">
        <v>0.27816999999999997</v>
      </c>
      <c r="K2003" s="13">
        <v>0.88283</v>
      </c>
      <c r="L2003" s="13">
        <v>1.0669599999999999</v>
      </c>
      <c r="M2003" s="13">
        <v>1.1628099999999999</v>
      </c>
      <c r="N2003" s="13">
        <v>1.1899599999999999</v>
      </c>
      <c r="O2003" s="13">
        <v>1.33535</v>
      </c>
      <c r="P2003" s="13">
        <v>1.65448</v>
      </c>
    </row>
    <row r="2004" spans="1:16" x14ac:dyDescent="0.3">
      <c r="A2004" s="67" t="s">
        <v>3694</v>
      </c>
      <c r="B2004" s="67" t="s">
        <v>3695</v>
      </c>
      <c r="C2004" s="69">
        <v>112936</v>
      </c>
      <c r="D2004" s="13"/>
      <c r="E2004" s="13"/>
      <c r="F2004" s="13"/>
      <c r="G2004" s="13">
        <v>0.67413000000000001</v>
      </c>
      <c r="H2004" s="13">
        <v>0.68555999999999995</v>
      </c>
      <c r="I2004" s="13">
        <v>0.54896</v>
      </c>
      <c r="J2004" s="13">
        <v>0.53122000000000003</v>
      </c>
      <c r="K2004" s="13">
        <v>0.60241999999999996</v>
      </c>
      <c r="L2004" s="13">
        <v>0.63387000000000004</v>
      </c>
      <c r="M2004" s="13">
        <v>0.69652999999999998</v>
      </c>
      <c r="N2004" s="13">
        <v>0.69791000000000003</v>
      </c>
      <c r="O2004" s="13">
        <v>0.76359999999999995</v>
      </c>
      <c r="P2004" s="13">
        <v>0.80572999999999995</v>
      </c>
    </row>
    <row r="2005" spans="1:16" x14ac:dyDescent="0.3">
      <c r="A2005" s="67" t="s">
        <v>3926</v>
      </c>
      <c r="B2005" s="67" t="s">
        <v>3927</v>
      </c>
      <c r="C2005" s="69">
        <v>112690</v>
      </c>
      <c r="D2005" s="13">
        <v>0.14967</v>
      </c>
      <c r="E2005" s="13">
        <v>0.16472000000000001</v>
      </c>
      <c r="F2005" s="13">
        <v>0.14544000000000001</v>
      </c>
      <c r="G2005" s="13">
        <v>0.15065999999999999</v>
      </c>
      <c r="H2005" s="13">
        <v>0.11703</v>
      </c>
      <c r="I2005" s="13">
        <v>9.8080000000000001E-2</v>
      </c>
      <c r="J2005" s="13">
        <v>9.9709999999999993E-2</v>
      </c>
      <c r="K2005" s="13">
        <v>0.11626</v>
      </c>
      <c r="L2005" s="13">
        <v>0.12031</v>
      </c>
      <c r="M2005" s="13">
        <v>0.14180999999999999</v>
      </c>
      <c r="N2005" s="13">
        <v>0.14968000000000001</v>
      </c>
      <c r="O2005" s="13">
        <v>0.1671</v>
      </c>
      <c r="P2005" s="13">
        <v>0.29067999999999999</v>
      </c>
    </row>
    <row r="2006" spans="1:16" x14ac:dyDescent="0.3">
      <c r="A2006" s="67" t="s">
        <v>4989</v>
      </c>
      <c r="B2006" s="67" t="s">
        <v>4990</v>
      </c>
      <c r="C2006" s="69">
        <v>111160</v>
      </c>
      <c r="D2006" s="13"/>
      <c r="E2006" s="13">
        <v>0.44925999999999999</v>
      </c>
      <c r="F2006" s="13">
        <v>0.41515000000000002</v>
      </c>
      <c r="G2006" s="13">
        <v>0.40428999999999998</v>
      </c>
      <c r="H2006" s="13">
        <v>0.40525</v>
      </c>
      <c r="I2006" s="13"/>
      <c r="J2006" s="13"/>
      <c r="K2006" s="13"/>
      <c r="L2006" s="13"/>
      <c r="M2006" s="13"/>
      <c r="N2006" s="13"/>
      <c r="O2006" s="13"/>
      <c r="P2006" s="13"/>
    </row>
    <row r="2007" spans="1:16" x14ac:dyDescent="0.3">
      <c r="A2007" s="67" t="s">
        <v>4983</v>
      </c>
      <c r="B2007" s="67" t="s">
        <v>4984</v>
      </c>
      <c r="C2007" s="69">
        <v>109875</v>
      </c>
      <c r="D2007" s="13">
        <v>3.4340000000000002E-2</v>
      </c>
      <c r="E2007" s="13">
        <v>3.5200000000000002E-2</v>
      </c>
      <c r="F2007" s="13">
        <v>3.0949999999999998E-2</v>
      </c>
      <c r="G2007" s="13">
        <v>2.9250000000000002E-2</v>
      </c>
      <c r="H2007" s="13">
        <v>2.862E-2</v>
      </c>
      <c r="I2007" s="13"/>
      <c r="J2007" s="13"/>
      <c r="K2007" s="13"/>
      <c r="L2007" s="13"/>
      <c r="M2007" s="13"/>
      <c r="N2007" s="13"/>
      <c r="O2007" s="13"/>
      <c r="P2007" s="13"/>
    </row>
    <row r="2008" spans="1:16" x14ac:dyDescent="0.3">
      <c r="A2008" s="67" t="s">
        <v>5457</v>
      </c>
      <c r="B2008" s="67" t="s">
        <v>5458</v>
      </c>
      <c r="C2008" s="69">
        <v>109702</v>
      </c>
      <c r="D2008" s="13">
        <v>0.11762</v>
      </c>
      <c r="E2008" s="13"/>
      <c r="F2008" s="13"/>
      <c r="G2008" s="13"/>
      <c r="H2008" s="13"/>
      <c r="I2008" s="13"/>
      <c r="J2008" s="13"/>
      <c r="K2008" s="13"/>
      <c r="L2008" s="13"/>
      <c r="M2008" s="13"/>
      <c r="N2008" s="13"/>
      <c r="O2008" s="13"/>
      <c r="P2008" s="13"/>
    </row>
    <row r="2009" spans="1:16" x14ac:dyDescent="0.3">
      <c r="A2009" s="67" t="s">
        <v>4004</v>
      </c>
      <c r="B2009" s="67" t="s">
        <v>4005</v>
      </c>
      <c r="C2009" s="69">
        <v>109655</v>
      </c>
      <c r="D2009" s="13">
        <v>0.77000999999999997</v>
      </c>
      <c r="E2009" s="13">
        <v>0.84838999999999998</v>
      </c>
      <c r="F2009" s="13">
        <v>0.79740999999999995</v>
      </c>
      <c r="G2009" s="13">
        <v>0.77773999999999999</v>
      </c>
      <c r="H2009" s="13">
        <v>0.68469000000000002</v>
      </c>
      <c r="I2009" s="13">
        <v>0.61792999999999998</v>
      </c>
      <c r="J2009" s="13">
        <v>0.58348</v>
      </c>
      <c r="K2009" s="13">
        <v>0.64529999999999998</v>
      </c>
      <c r="L2009" s="13">
        <v>0.68013000000000001</v>
      </c>
      <c r="M2009" s="13">
        <v>0.72192999999999996</v>
      </c>
      <c r="N2009" s="13">
        <v>0.8508</v>
      </c>
      <c r="O2009" s="13">
        <v>0.94418999999999997</v>
      </c>
      <c r="P2009" s="13">
        <v>1.0540700000000001</v>
      </c>
    </row>
    <row r="2010" spans="1:16" x14ac:dyDescent="0.3">
      <c r="A2010" s="67" t="s">
        <v>3387</v>
      </c>
      <c r="B2010" s="67" t="s">
        <v>3388</v>
      </c>
      <c r="C2010" s="69">
        <v>109458</v>
      </c>
      <c r="D2010" s="13"/>
      <c r="E2010" s="13">
        <v>7.2969999999999993E-2</v>
      </c>
      <c r="F2010" s="13">
        <v>6.88E-2</v>
      </c>
      <c r="G2010" s="13">
        <v>6.7860000000000004E-2</v>
      </c>
      <c r="H2010" s="13">
        <v>6.905E-2</v>
      </c>
      <c r="I2010" s="13"/>
      <c r="J2010" s="13">
        <v>5.8229999999999997E-2</v>
      </c>
      <c r="K2010" s="13">
        <v>6.7140000000000005E-2</v>
      </c>
      <c r="L2010" s="13">
        <v>7.3069999999999996E-2</v>
      </c>
      <c r="M2010" s="13">
        <v>8.3089999999999997E-2</v>
      </c>
      <c r="N2010" s="13">
        <v>0.37402000000000002</v>
      </c>
      <c r="O2010" s="13">
        <v>0.37285000000000001</v>
      </c>
      <c r="P2010" s="13"/>
    </row>
    <row r="2011" spans="1:16" x14ac:dyDescent="0.3">
      <c r="A2011" s="67" t="s">
        <v>4981</v>
      </c>
      <c r="B2011" s="67" t="s">
        <v>4982</v>
      </c>
      <c r="C2011" s="69">
        <v>109372</v>
      </c>
      <c r="D2011" s="13">
        <v>7.4370000000000006E-2</v>
      </c>
      <c r="E2011" s="13">
        <v>8.1089999999999995E-2</v>
      </c>
      <c r="F2011" s="13">
        <v>7.5609999999999997E-2</v>
      </c>
      <c r="G2011" s="13">
        <v>7.3660000000000003E-2</v>
      </c>
      <c r="H2011" s="13">
        <v>7.4120000000000005E-2</v>
      </c>
      <c r="I2011" s="13">
        <v>5.6980000000000003E-2</v>
      </c>
      <c r="J2011" s="13">
        <v>6.1539999999999997E-2</v>
      </c>
      <c r="K2011" s="13">
        <v>6.8640000000000007E-2</v>
      </c>
      <c r="L2011" s="13">
        <v>6.8959999999999994E-2</v>
      </c>
      <c r="M2011" s="13"/>
      <c r="N2011" s="13"/>
      <c r="O2011" s="13"/>
      <c r="P2011" s="13"/>
    </row>
    <row r="2012" spans="1:16" x14ac:dyDescent="0.3">
      <c r="A2012" s="67" t="s">
        <v>5459</v>
      </c>
      <c r="B2012" s="67" t="s">
        <v>4126</v>
      </c>
      <c r="C2012" s="69">
        <v>108383</v>
      </c>
      <c r="D2012" s="13"/>
      <c r="E2012" s="13"/>
      <c r="F2012" s="13"/>
      <c r="G2012" s="13"/>
      <c r="H2012" s="13"/>
      <c r="I2012" s="13"/>
      <c r="J2012" s="13"/>
      <c r="K2012" s="13"/>
      <c r="L2012" s="13"/>
      <c r="M2012" s="13">
        <v>0.33754000000000001</v>
      </c>
      <c r="N2012" s="13"/>
      <c r="O2012" s="13"/>
      <c r="P2012" s="13"/>
    </row>
    <row r="2013" spans="1:16" x14ac:dyDescent="0.3">
      <c r="A2013" s="67" t="s">
        <v>2037</v>
      </c>
      <c r="B2013" s="67" t="s">
        <v>2038</v>
      </c>
      <c r="C2013" s="69">
        <v>108275</v>
      </c>
      <c r="D2013" s="13"/>
      <c r="E2013" s="13"/>
      <c r="F2013" s="13"/>
      <c r="G2013" s="13">
        <v>2.2000000000000001E-4</v>
      </c>
      <c r="H2013" s="13"/>
      <c r="I2013" s="13"/>
      <c r="J2013" s="13"/>
      <c r="K2013" s="13"/>
      <c r="L2013" s="13"/>
      <c r="M2013" s="13">
        <v>5.4000000000000001E-4</v>
      </c>
      <c r="N2013" s="13"/>
      <c r="O2013" s="13"/>
      <c r="P2013" s="13"/>
    </row>
    <row r="2014" spans="1:16" x14ac:dyDescent="0.3">
      <c r="A2014" s="67" t="s">
        <v>4494</v>
      </c>
      <c r="B2014" s="67" t="s">
        <v>4495</v>
      </c>
      <c r="C2014" s="69">
        <v>106896</v>
      </c>
      <c r="D2014" s="13"/>
      <c r="E2014" s="13"/>
      <c r="F2014" s="13"/>
      <c r="G2014" s="13"/>
      <c r="H2014" s="13"/>
      <c r="I2014" s="13"/>
      <c r="J2014" s="13"/>
      <c r="K2014" s="13"/>
      <c r="L2014" s="13"/>
      <c r="M2014" s="13"/>
      <c r="N2014" s="13"/>
      <c r="O2014" s="13"/>
      <c r="P2014" s="13"/>
    </row>
    <row r="2015" spans="1:16" x14ac:dyDescent="0.3">
      <c r="A2015" s="67" t="s">
        <v>4208</v>
      </c>
      <c r="B2015" s="67" t="s">
        <v>4209</v>
      </c>
      <c r="C2015" s="69">
        <v>106130</v>
      </c>
      <c r="D2015" s="13">
        <v>0.96292999999999995</v>
      </c>
      <c r="E2015" s="13">
        <v>1.0075400000000001</v>
      </c>
      <c r="F2015" s="13">
        <v>0.97455000000000003</v>
      </c>
      <c r="G2015" s="13">
        <v>0.97585</v>
      </c>
      <c r="H2015" s="13">
        <v>1.03159</v>
      </c>
      <c r="I2015" s="13">
        <v>0.87882000000000005</v>
      </c>
      <c r="J2015" s="13">
        <v>0.87353999999999998</v>
      </c>
      <c r="K2015" s="13">
        <v>0.81145</v>
      </c>
      <c r="L2015" s="13">
        <v>0.85289999999999999</v>
      </c>
      <c r="M2015" s="13">
        <v>0.95633000000000001</v>
      </c>
      <c r="N2015" s="13">
        <v>1.0719000000000001</v>
      </c>
      <c r="O2015" s="13">
        <v>1.19451</v>
      </c>
      <c r="P2015" s="13">
        <v>1.38595</v>
      </c>
    </row>
    <row r="2016" spans="1:16" x14ac:dyDescent="0.3">
      <c r="A2016" s="67" t="s">
        <v>3930</v>
      </c>
      <c r="B2016" s="67" t="s">
        <v>3931</v>
      </c>
      <c r="C2016" s="69">
        <v>104659</v>
      </c>
      <c r="D2016" s="13"/>
      <c r="E2016" s="13"/>
      <c r="F2016" s="13"/>
      <c r="G2016" s="13">
        <v>8.9300000000000004E-3</v>
      </c>
      <c r="H2016" s="13"/>
      <c r="I2016" s="13"/>
      <c r="J2016" s="13">
        <v>7.0699999999999999E-3</v>
      </c>
      <c r="K2016" s="13"/>
      <c r="L2016" s="13"/>
      <c r="M2016" s="13">
        <v>8.5500000000000003E-3</v>
      </c>
      <c r="N2016" s="13"/>
      <c r="O2016" s="13"/>
      <c r="P2016" s="13">
        <v>9.3299999999999998E-3</v>
      </c>
    </row>
    <row r="2017" spans="1:16" x14ac:dyDescent="0.3">
      <c r="A2017" s="67" t="s">
        <v>3886</v>
      </c>
      <c r="B2017" s="67" t="s">
        <v>3887</v>
      </c>
      <c r="C2017" s="69">
        <v>104194</v>
      </c>
      <c r="D2017" s="13">
        <v>2.2763300000000002</v>
      </c>
      <c r="E2017" s="13">
        <v>2.4596800000000001</v>
      </c>
      <c r="F2017" s="13">
        <v>2.2589700000000001</v>
      </c>
      <c r="G2017" s="13">
        <v>2.2228500000000002</v>
      </c>
      <c r="H2017" s="13">
        <v>2.2785700000000002</v>
      </c>
      <c r="I2017" s="13">
        <v>1.9953399999999999</v>
      </c>
      <c r="J2017" s="13">
        <v>1.92028</v>
      </c>
      <c r="K2017" s="13"/>
      <c r="L2017" s="13">
        <v>2.18973</v>
      </c>
      <c r="M2017" s="13">
        <v>2.3913899999999999</v>
      </c>
      <c r="N2017" s="13">
        <v>2.4716300000000002</v>
      </c>
      <c r="O2017" s="13">
        <v>2.6705399999999999</v>
      </c>
      <c r="P2017" s="13">
        <v>2.9748299999999999</v>
      </c>
    </row>
    <row r="2018" spans="1:16" x14ac:dyDescent="0.3">
      <c r="A2018" s="67" t="s">
        <v>3888</v>
      </c>
      <c r="B2018" s="67" t="s">
        <v>3889</v>
      </c>
      <c r="C2018" s="69">
        <v>103891</v>
      </c>
      <c r="D2018" s="13"/>
      <c r="E2018" s="13"/>
      <c r="F2018" s="13"/>
      <c r="G2018" s="13"/>
      <c r="H2018" s="13"/>
      <c r="I2018" s="13"/>
      <c r="J2018" s="13"/>
      <c r="K2018" s="13"/>
      <c r="L2018" s="13"/>
      <c r="M2018" s="13"/>
      <c r="N2018" s="13"/>
      <c r="O2018" s="13"/>
      <c r="P2018" s="13"/>
    </row>
    <row r="2019" spans="1:16" x14ac:dyDescent="0.3">
      <c r="A2019" s="67" t="s">
        <v>3571</v>
      </c>
      <c r="B2019" s="67" t="s">
        <v>3572</v>
      </c>
      <c r="C2019" s="69">
        <v>102957</v>
      </c>
      <c r="D2019" s="13"/>
      <c r="E2019" s="13"/>
      <c r="F2019" s="13"/>
      <c r="G2019" s="13">
        <v>0.11027000000000001</v>
      </c>
      <c r="H2019" s="13">
        <v>0.15590999999999999</v>
      </c>
      <c r="I2019" s="13">
        <v>8.6620000000000003E-2</v>
      </c>
      <c r="J2019" s="13">
        <v>0.10184</v>
      </c>
      <c r="K2019" s="13">
        <v>0.10026</v>
      </c>
      <c r="L2019" s="13">
        <v>0.10342999999999999</v>
      </c>
      <c r="M2019" s="13">
        <v>0.11728</v>
      </c>
      <c r="N2019" s="13">
        <v>0.11987</v>
      </c>
      <c r="O2019" s="13">
        <v>0.13361000000000001</v>
      </c>
      <c r="P2019" s="13">
        <v>0.15740999999999999</v>
      </c>
    </row>
    <row r="2020" spans="1:16" x14ac:dyDescent="0.3">
      <c r="A2020" s="67" t="s">
        <v>5460</v>
      </c>
      <c r="B2020" s="67" t="s">
        <v>5461</v>
      </c>
      <c r="C2020" s="69">
        <v>101657</v>
      </c>
      <c r="D2020" s="13"/>
      <c r="E2020" s="13"/>
      <c r="F2020" s="13"/>
      <c r="G2020" s="13"/>
      <c r="H2020" s="13"/>
      <c r="I2020" s="13"/>
      <c r="J2020" s="13"/>
      <c r="K2020" s="13"/>
      <c r="L2020" s="13"/>
      <c r="M2020" s="13"/>
      <c r="N2020" s="13"/>
      <c r="O2020" s="13"/>
      <c r="P2020" s="13"/>
    </row>
    <row r="2021" spans="1:16" x14ac:dyDescent="0.3">
      <c r="A2021" s="67" t="s">
        <v>3896</v>
      </c>
      <c r="B2021" s="67" t="s">
        <v>3897</v>
      </c>
      <c r="C2021" s="69">
        <v>101621</v>
      </c>
      <c r="D2021" s="13"/>
      <c r="E2021" s="13"/>
      <c r="F2021" s="13"/>
      <c r="G2021" s="13"/>
      <c r="H2021" s="13"/>
      <c r="I2021" s="13"/>
      <c r="J2021" s="13"/>
      <c r="K2021" s="13"/>
      <c r="L2021" s="13"/>
      <c r="M2021" s="13"/>
      <c r="N2021" s="13"/>
      <c r="O2021" s="13"/>
      <c r="P2021" s="13"/>
    </row>
    <row r="2022" spans="1:16" x14ac:dyDescent="0.3">
      <c r="A2022" s="67" t="s">
        <v>3799</v>
      </c>
      <c r="B2022" s="67" t="s">
        <v>3800</v>
      </c>
      <c r="C2022" s="69">
        <v>100980</v>
      </c>
      <c r="D2022" s="13"/>
      <c r="E2022" s="13"/>
      <c r="F2022" s="13"/>
      <c r="G2022" s="13">
        <v>0.12556999999999999</v>
      </c>
      <c r="H2022" s="13">
        <v>0.12525</v>
      </c>
      <c r="I2022" s="13">
        <v>0.10145999999999999</v>
      </c>
      <c r="J2022" s="13">
        <v>9.8729999999999998E-2</v>
      </c>
      <c r="K2022" s="13">
        <v>0.11136</v>
      </c>
      <c r="L2022" s="13">
        <v>0.11841</v>
      </c>
      <c r="M2022" s="13">
        <v>0.13149</v>
      </c>
      <c r="N2022" s="13">
        <v>0.13506000000000001</v>
      </c>
      <c r="O2022" s="13"/>
      <c r="P2022" s="13">
        <v>0.17141999999999999</v>
      </c>
    </row>
    <row r="2023" spans="1:16" x14ac:dyDescent="0.3">
      <c r="A2023" s="67" t="s">
        <v>4196</v>
      </c>
      <c r="B2023" s="67" t="s">
        <v>4197</v>
      </c>
      <c r="C2023" s="69">
        <v>100371</v>
      </c>
      <c r="D2023" s="13">
        <v>0.62880000000000003</v>
      </c>
      <c r="E2023" s="13">
        <v>0.69527000000000005</v>
      </c>
      <c r="F2023" s="13">
        <v>0.64180000000000004</v>
      </c>
      <c r="G2023" s="13">
        <v>0.62509000000000003</v>
      </c>
      <c r="H2023" s="13">
        <v>0.62202000000000002</v>
      </c>
      <c r="I2023" s="13">
        <v>0.53264</v>
      </c>
      <c r="J2023" s="13">
        <v>0.50204000000000004</v>
      </c>
      <c r="K2023" s="13">
        <v>0.57174000000000003</v>
      </c>
      <c r="L2023" s="13">
        <v>0.59299000000000002</v>
      </c>
      <c r="M2023" s="13">
        <v>0.68379999999999996</v>
      </c>
      <c r="N2023" s="13">
        <v>0.68915000000000004</v>
      </c>
      <c r="O2023" s="13">
        <v>0.77142999999999995</v>
      </c>
      <c r="P2023" s="13">
        <v>0.86119999999999997</v>
      </c>
    </row>
    <row r="2024" spans="1:16" x14ac:dyDescent="0.3">
      <c r="A2024" s="67" t="s">
        <v>3678</v>
      </c>
      <c r="B2024" s="67" t="s">
        <v>3679</v>
      </c>
      <c r="C2024" s="69">
        <v>100037</v>
      </c>
      <c r="D2024" s="13"/>
      <c r="E2024" s="13"/>
      <c r="F2024" s="13"/>
      <c r="G2024" s="13">
        <v>0.70789999999999997</v>
      </c>
      <c r="H2024" s="13">
        <v>0.68859999999999999</v>
      </c>
      <c r="I2024" s="13">
        <v>0.59202999999999995</v>
      </c>
      <c r="J2024" s="13">
        <v>0.5827</v>
      </c>
      <c r="K2024" s="13">
        <v>0.65837999999999997</v>
      </c>
      <c r="L2024" s="13">
        <v>0.65937999999999997</v>
      </c>
      <c r="M2024" s="13">
        <v>0.80449000000000004</v>
      </c>
      <c r="N2024" s="13">
        <v>0.79456000000000004</v>
      </c>
      <c r="O2024" s="13">
        <v>0.8649</v>
      </c>
      <c r="P2024" s="13">
        <v>0.93706999999999996</v>
      </c>
    </row>
    <row r="2025" spans="1:16" x14ac:dyDescent="0.3">
      <c r="A2025" s="67" t="s">
        <v>4044</v>
      </c>
      <c r="B2025" s="67" t="s">
        <v>4045</v>
      </c>
      <c r="C2025" s="69">
        <v>98469</v>
      </c>
      <c r="D2025" s="13"/>
      <c r="E2025" s="13">
        <v>0.11402</v>
      </c>
      <c r="F2025" s="13">
        <v>0.1061</v>
      </c>
      <c r="G2025" s="13"/>
      <c r="H2025" s="13">
        <v>0.1103</v>
      </c>
      <c r="I2025" s="13">
        <v>5.2540000000000003E-2</v>
      </c>
      <c r="J2025" s="13">
        <v>5.4420000000000003E-2</v>
      </c>
      <c r="K2025" s="13"/>
      <c r="L2025" s="13">
        <v>4.3159999999999997E-2</v>
      </c>
      <c r="M2025" s="13">
        <v>5.0319999999999997E-2</v>
      </c>
      <c r="N2025" s="13">
        <v>5.2260000000000001E-2</v>
      </c>
      <c r="O2025" s="13">
        <v>8.3769999999999997E-2</v>
      </c>
      <c r="P2025" s="13">
        <v>8.9499999999999996E-2</v>
      </c>
    </row>
    <row r="2026" spans="1:16" x14ac:dyDescent="0.3">
      <c r="A2026" s="67" t="s">
        <v>4970</v>
      </c>
      <c r="B2026" s="67" t="s">
        <v>3566</v>
      </c>
      <c r="C2026" s="69">
        <v>98099</v>
      </c>
      <c r="D2026" s="13"/>
      <c r="E2026" s="13"/>
      <c r="F2026" s="13"/>
      <c r="G2026" s="13"/>
      <c r="H2026" s="13"/>
      <c r="I2026" s="13"/>
      <c r="J2026" s="13">
        <v>2.12E-2</v>
      </c>
      <c r="K2026" s="13"/>
      <c r="L2026" s="13"/>
      <c r="M2026" s="13">
        <v>2.741E-2</v>
      </c>
      <c r="N2026" s="13"/>
      <c r="O2026" s="13"/>
      <c r="P2026" s="13">
        <v>3.2730000000000002E-2</v>
      </c>
    </row>
    <row r="2027" spans="1:16" x14ac:dyDescent="0.3">
      <c r="A2027" s="67" t="s">
        <v>4985</v>
      </c>
      <c r="B2027" s="67" t="s">
        <v>4986</v>
      </c>
      <c r="C2027" s="69">
        <v>98081</v>
      </c>
      <c r="D2027" s="13"/>
      <c r="E2027" s="13"/>
      <c r="F2027" s="13"/>
      <c r="G2027" s="13"/>
      <c r="H2027" s="13"/>
      <c r="I2027" s="13">
        <v>1.538E-2</v>
      </c>
      <c r="J2027" s="13"/>
      <c r="K2027" s="13"/>
      <c r="L2027" s="13"/>
      <c r="M2027" s="13"/>
      <c r="N2027" s="13"/>
      <c r="O2027" s="13"/>
      <c r="P2027" s="13"/>
    </row>
    <row r="2028" spans="1:16" x14ac:dyDescent="0.3">
      <c r="A2028" s="67" t="s">
        <v>3916</v>
      </c>
      <c r="B2028" s="67" t="s">
        <v>3917</v>
      </c>
      <c r="C2028" s="69">
        <v>98074</v>
      </c>
      <c r="D2028" s="13"/>
      <c r="E2028" s="13"/>
      <c r="F2028" s="13"/>
      <c r="G2028" s="13"/>
      <c r="H2028" s="13"/>
      <c r="I2028" s="13"/>
      <c r="J2028" s="13"/>
      <c r="K2028" s="13"/>
      <c r="L2028" s="13"/>
      <c r="M2028" s="13"/>
      <c r="N2028" s="13"/>
      <c r="O2028" s="13"/>
      <c r="P2028" s="13"/>
    </row>
    <row r="2029" spans="1:16" x14ac:dyDescent="0.3">
      <c r="A2029" s="67" t="s">
        <v>4998</v>
      </c>
      <c r="B2029" s="67" t="s">
        <v>3975</v>
      </c>
      <c r="C2029" s="69">
        <v>97971</v>
      </c>
      <c r="D2029" s="13">
        <v>0.11934</v>
      </c>
      <c r="E2029" s="13">
        <v>0.12651000000000001</v>
      </c>
      <c r="F2029" s="13">
        <v>0.11373</v>
      </c>
      <c r="G2029" s="13">
        <v>0.1129</v>
      </c>
      <c r="H2029" s="13">
        <v>0.11514000000000001</v>
      </c>
      <c r="I2029" s="13">
        <v>9.3469999999999998E-2</v>
      </c>
      <c r="J2029" s="13">
        <v>9.1090000000000004E-2</v>
      </c>
      <c r="K2029" s="13">
        <v>0.11298999999999999</v>
      </c>
      <c r="L2029" s="13">
        <v>0.11613999999999999</v>
      </c>
      <c r="M2029" s="13">
        <v>0.12307</v>
      </c>
      <c r="N2029" s="13">
        <v>0.13500999999999999</v>
      </c>
      <c r="O2029" s="13">
        <v>0.1656</v>
      </c>
      <c r="P2029" s="13">
        <v>0.20100000000000001</v>
      </c>
    </row>
    <row r="2030" spans="1:16" x14ac:dyDescent="0.3">
      <c r="A2030" s="67" t="s">
        <v>3920</v>
      </c>
      <c r="B2030" s="67" t="s">
        <v>3921</v>
      </c>
      <c r="C2030" s="69">
        <v>97269</v>
      </c>
      <c r="D2030" s="13"/>
      <c r="E2030" s="13"/>
      <c r="F2030" s="13"/>
      <c r="G2030" s="13"/>
      <c r="H2030" s="13"/>
      <c r="I2030" s="13"/>
      <c r="J2030" s="13"/>
      <c r="K2030" s="13"/>
      <c r="L2030" s="13"/>
      <c r="M2030" s="13"/>
      <c r="N2030" s="13"/>
      <c r="O2030" s="13"/>
      <c r="P2030" s="13"/>
    </row>
    <row r="2031" spans="1:16" x14ac:dyDescent="0.3">
      <c r="A2031" s="67" t="s">
        <v>3330</v>
      </c>
      <c r="B2031" s="67" t="s">
        <v>3331</v>
      </c>
      <c r="C2031" s="69">
        <v>97246</v>
      </c>
      <c r="D2031" s="13"/>
      <c r="E2031" s="13"/>
      <c r="F2031" s="13"/>
      <c r="G2031" s="13">
        <v>0.11334</v>
      </c>
      <c r="H2031" s="13"/>
      <c r="I2031" s="13"/>
      <c r="J2031" s="13">
        <v>0.13843</v>
      </c>
      <c r="K2031" s="13"/>
      <c r="L2031" s="13"/>
      <c r="M2031" s="13">
        <v>0.35504999999999998</v>
      </c>
      <c r="N2031" s="13">
        <v>0.37345</v>
      </c>
      <c r="O2031" s="13">
        <v>0.48918</v>
      </c>
      <c r="P2031" s="13">
        <v>0.61892000000000003</v>
      </c>
    </row>
    <row r="2032" spans="1:16" x14ac:dyDescent="0.3">
      <c r="A2032" s="67" t="s">
        <v>4949</v>
      </c>
      <c r="B2032" s="67" t="s">
        <v>4950</v>
      </c>
      <c r="C2032" s="69">
        <v>97180</v>
      </c>
      <c r="D2032" s="13">
        <v>0.27181</v>
      </c>
      <c r="E2032" s="13"/>
      <c r="F2032" s="13">
        <v>0.22989000000000001</v>
      </c>
      <c r="G2032" s="13"/>
      <c r="H2032" s="13"/>
      <c r="I2032" s="13"/>
      <c r="J2032" s="13"/>
      <c r="K2032" s="13">
        <v>0.46749000000000002</v>
      </c>
      <c r="L2032" s="13"/>
      <c r="M2032" s="13"/>
      <c r="N2032" s="13"/>
      <c r="O2032" s="13"/>
      <c r="P2032" s="13"/>
    </row>
    <row r="2033" spans="1:16" x14ac:dyDescent="0.3">
      <c r="A2033" s="67" t="s">
        <v>3813</v>
      </c>
      <c r="B2033" s="67" t="s">
        <v>3814</v>
      </c>
      <c r="C2033" s="69">
        <v>96682</v>
      </c>
      <c r="D2033" s="13"/>
      <c r="E2033" s="13"/>
      <c r="F2033" s="13"/>
      <c r="G2033" s="13"/>
      <c r="H2033" s="13">
        <v>1.678E-2</v>
      </c>
      <c r="I2033" s="13">
        <v>1.308E-2</v>
      </c>
      <c r="J2033" s="13">
        <v>1.123E-2</v>
      </c>
      <c r="K2033" s="13">
        <v>1.303E-2</v>
      </c>
      <c r="L2033" s="13">
        <v>1.3650000000000001E-2</v>
      </c>
      <c r="M2033" s="13">
        <v>1.542E-2</v>
      </c>
      <c r="N2033" s="13">
        <v>1.5970000000000002E-2</v>
      </c>
      <c r="O2033" s="13">
        <v>1.7569999999999999E-2</v>
      </c>
      <c r="P2033" s="13">
        <v>1.9990000000000001E-2</v>
      </c>
    </row>
    <row r="2034" spans="1:16" x14ac:dyDescent="0.3">
      <c r="A2034" s="67" t="s">
        <v>3787</v>
      </c>
      <c r="B2034" s="67" t="s">
        <v>3788</v>
      </c>
      <c r="C2034" s="69">
        <v>96215</v>
      </c>
      <c r="D2034" s="13">
        <v>0.26976</v>
      </c>
      <c r="E2034" s="13">
        <v>0.29622999999999999</v>
      </c>
      <c r="F2034" s="13">
        <v>0.28039999999999998</v>
      </c>
      <c r="G2034" s="13">
        <v>0.27799000000000001</v>
      </c>
      <c r="H2034" s="13">
        <v>0.27678999999999998</v>
      </c>
      <c r="I2034" s="13">
        <v>0.23382</v>
      </c>
      <c r="J2034" s="13">
        <v>0.23130999999999999</v>
      </c>
      <c r="K2034" s="13">
        <v>0.25983000000000001</v>
      </c>
      <c r="L2034" s="13">
        <v>0.27129999999999999</v>
      </c>
      <c r="M2034" s="13">
        <v>0.29870999999999998</v>
      </c>
      <c r="N2034" s="13">
        <v>0.30764000000000002</v>
      </c>
      <c r="O2034" s="13">
        <v>0.34006999999999998</v>
      </c>
      <c r="P2034" s="13">
        <v>0.38672000000000001</v>
      </c>
    </row>
    <row r="2035" spans="1:16" x14ac:dyDescent="0.3">
      <c r="A2035" s="67" t="s">
        <v>3778</v>
      </c>
      <c r="B2035" s="67" t="s">
        <v>3779</v>
      </c>
      <c r="C2035" s="69">
        <v>95192</v>
      </c>
      <c r="D2035" s="13"/>
      <c r="E2035" s="13">
        <v>2.478E-2</v>
      </c>
      <c r="F2035" s="13">
        <v>3.0190000000000002E-2</v>
      </c>
      <c r="G2035" s="13">
        <v>2.8979999999999999E-2</v>
      </c>
      <c r="H2035" s="13">
        <v>3.3430000000000001E-2</v>
      </c>
      <c r="I2035" s="13">
        <v>2.8129999999999999E-2</v>
      </c>
      <c r="J2035" s="13">
        <v>2.273E-2</v>
      </c>
      <c r="K2035" s="13">
        <v>2.512E-2</v>
      </c>
      <c r="L2035" s="13">
        <v>2.5839999999999998E-2</v>
      </c>
      <c r="M2035" s="13">
        <v>2.4680000000000001E-2</v>
      </c>
      <c r="N2035" s="13">
        <v>1.9820000000000001E-2</v>
      </c>
      <c r="O2035" s="13">
        <v>4.061E-2</v>
      </c>
      <c r="P2035" s="13">
        <v>4.1349999999999998E-2</v>
      </c>
    </row>
    <row r="2036" spans="1:16" x14ac:dyDescent="0.3">
      <c r="A2036" s="67" t="s">
        <v>3924</v>
      </c>
      <c r="B2036" s="67" t="s">
        <v>3925</v>
      </c>
      <c r="C2036" s="69">
        <v>95080</v>
      </c>
      <c r="D2036" s="13"/>
      <c r="E2036" s="13"/>
      <c r="F2036" s="13"/>
      <c r="G2036" s="13"/>
      <c r="H2036" s="13"/>
      <c r="I2036" s="13"/>
      <c r="J2036" s="13"/>
      <c r="K2036" s="13"/>
      <c r="L2036" s="13"/>
      <c r="M2036" s="13"/>
      <c r="N2036" s="13"/>
      <c r="O2036" s="13"/>
      <c r="P2036" s="13"/>
    </row>
    <row r="2037" spans="1:16" x14ac:dyDescent="0.3">
      <c r="A2037" s="67" t="s">
        <v>4158</v>
      </c>
      <c r="B2037" s="67" t="s">
        <v>4159</v>
      </c>
      <c r="C2037" s="69">
        <v>94565</v>
      </c>
      <c r="D2037" s="13"/>
      <c r="E2037" s="13"/>
      <c r="F2037" s="13"/>
      <c r="G2037" s="13">
        <v>4.4350000000000001E-2</v>
      </c>
      <c r="H2037" s="13">
        <v>4.3830000000000001E-2</v>
      </c>
      <c r="I2037" s="13">
        <v>3.0530000000000002E-2</v>
      </c>
      <c r="J2037" s="13">
        <v>1.7729999999999999E-2</v>
      </c>
      <c r="K2037" s="13">
        <v>1.1610000000000001E-2</v>
      </c>
      <c r="L2037" s="13">
        <v>1.17E-2</v>
      </c>
      <c r="M2037" s="13">
        <v>1.5789999999999998E-2</v>
      </c>
      <c r="N2037" s="13">
        <v>1.617E-2</v>
      </c>
      <c r="O2037" s="13"/>
      <c r="P2037" s="13">
        <v>1.358E-2</v>
      </c>
    </row>
    <row r="2038" spans="1:16" x14ac:dyDescent="0.3">
      <c r="A2038" s="67" t="s">
        <v>3880</v>
      </c>
      <c r="B2038" s="67" t="s">
        <v>3881</v>
      </c>
      <c r="C2038" s="69">
        <v>94220</v>
      </c>
      <c r="D2038" s="13">
        <v>0.81620000000000004</v>
      </c>
      <c r="E2038" s="13">
        <v>0.88248000000000004</v>
      </c>
      <c r="F2038" s="13">
        <v>0.75529999999999997</v>
      </c>
      <c r="G2038" s="13">
        <v>0.73092999999999997</v>
      </c>
      <c r="H2038" s="13">
        <v>0.62533000000000005</v>
      </c>
      <c r="I2038" s="13">
        <v>0.64320999999999995</v>
      </c>
      <c r="J2038" s="13">
        <v>0.62263000000000002</v>
      </c>
      <c r="K2038" s="13">
        <v>0.70255999999999996</v>
      </c>
      <c r="L2038" s="13">
        <v>0.73421000000000003</v>
      </c>
      <c r="M2038" s="13">
        <v>0.80047999999999997</v>
      </c>
      <c r="N2038" s="13">
        <v>0.82289000000000001</v>
      </c>
      <c r="O2038" s="13">
        <v>0.91871000000000003</v>
      </c>
      <c r="P2038" s="13">
        <v>0.90519000000000005</v>
      </c>
    </row>
    <row r="2039" spans="1:16" x14ac:dyDescent="0.3">
      <c r="A2039" s="67" t="s">
        <v>4996</v>
      </c>
      <c r="B2039" s="67" t="s">
        <v>3746</v>
      </c>
      <c r="C2039" s="69">
        <v>94142</v>
      </c>
      <c r="D2039" s="13">
        <v>0.29918</v>
      </c>
      <c r="E2039" s="13"/>
      <c r="F2039" s="13"/>
      <c r="G2039" s="13">
        <v>0.32582</v>
      </c>
      <c r="H2039" s="13"/>
      <c r="I2039" s="13"/>
      <c r="J2039" s="13">
        <v>0.25835999999999998</v>
      </c>
      <c r="K2039" s="13"/>
      <c r="L2039" s="13"/>
      <c r="M2039" s="13">
        <v>0.36070999999999998</v>
      </c>
      <c r="N2039" s="13"/>
      <c r="O2039" s="13"/>
      <c r="P2039" s="13">
        <v>0.82625999999999999</v>
      </c>
    </row>
    <row r="2040" spans="1:16" x14ac:dyDescent="0.3">
      <c r="A2040" s="67" t="s">
        <v>3914</v>
      </c>
      <c r="B2040" s="67" t="s">
        <v>3915</v>
      </c>
      <c r="C2040" s="69">
        <v>93482</v>
      </c>
      <c r="D2040" s="13">
        <v>6.8900000000000003E-2</v>
      </c>
      <c r="E2040" s="13">
        <v>6.8720000000000003E-2</v>
      </c>
      <c r="F2040" s="13">
        <v>7.0989999999999998E-2</v>
      </c>
      <c r="G2040" s="13">
        <v>6.8260000000000001E-2</v>
      </c>
      <c r="H2040" s="13">
        <v>6.6290000000000002E-2</v>
      </c>
      <c r="I2040" s="13">
        <v>5.1200000000000002E-2</v>
      </c>
      <c r="J2040" s="13">
        <v>5.1060000000000001E-2</v>
      </c>
      <c r="K2040" s="13">
        <v>5.919E-2</v>
      </c>
      <c r="L2040" s="13">
        <v>6.0179999999999997E-2</v>
      </c>
      <c r="M2040" s="13">
        <v>6.6869999999999999E-2</v>
      </c>
      <c r="N2040" s="13">
        <v>6.9459999999999994E-2</v>
      </c>
      <c r="O2040" s="13">
        <v>6.9690000000000002E-2</v>
      </c>
      <c r="P2040" s="13">
        <v>8.2489999999999994E-2</v>
      </c>
    </row>
    <row r="2041" spans="1:16" x14ac:dyDescent="0.3">
      <c r="A2041" s="67" t="s">
        <v>3946</v>
      </c>
      <c r="B2041" s="67" t="s">
        <v>3947</v>
      </c>
      <c r="C2041" s="69">
        <v>93341</v>
      </c>
      <c r="D2041" s="13">
        <v>0.67223999999999995</v>
      </c>
      <c r="E2041" s="13">
        <v>0.72975000000000001</v>
      </c>
      <c r="F2041" s="13">
        <v>0.62714000000000003</v>
      </c>
      <c r="G2041" s="13">
        <v>0.60948000000000002</v>
      </c>
      <c r="H2041" s="13">
        <v>0.61038000000000003</v>
      </c>
      <c r="I2041" s="13">
        <v>0.52771999999999997</v>
      </c>
      <c r="J2041" s="13">
        <v>0.50378999999999996</v>
      </c>
      <c r="K2041" s="13">
        <v>0.57015000000000005</v>
      </c>
      <c r="L2041" s="13">
        <v>0.5917</v>
      </c>
      <c r="M2041" s="13">
        <v>0.64970000000000006</v>
      </c>
      <c r="N2041" s="13">
        <v>0.67666000000000004</v>
      </c>
      <c r="O2041" s="13">
        <v>0.82918999999999998</v>
      </c>
      <c r="P2041" s="13">
        <v>0.90232999999999997</v>
      </c>
    </row>
    <row r="2042" spans="1:16" x14ac:dyDescent="0.3">
      <c r="A2042" s="67" t="s">
        <v>3767</v>
      </c>
      <c r="B2042" s="67" t="s">
        <v>3768</v>
      </c>
      <c r="C2042" s="69">
        <v>91875</v>
      </c>
      <c r="D2042" s="13">
        <v>0.11286</v>
      </c>
      <c r="E2042" s="13"/>
      <c r="F2042" s="13"/>
      <c r="G2042" s="13">
        <v>0.10639</v>
      </c>
      <c r="H2042" s="13"/>
      <c r="I2042" s="13"/>
      <c r="J2042" s="13">
        <v>8.7040000000000006E-2</v>
      </c>
      <c r="K2042" s="13"/>
      <c r="L2042" s="13"/>
      <c r="M2042" s="13">
        <v>0.11836000000000001</v>
      </c>
      <c r="N2042" s="13"/>
      <c r="O2042" s="13"/>
      <c r="P2042" s="13">
        <v>0.15417</v>
      </c>
    </row>
    <row r="2043" spans="1:16" x14ac:dyDescent="0.3">
      <c r="A2043" s="67" t="s">
        <v>5462</v>
      </c>
      <c r="B2043" s="67" t="s">
        <v>5463</v>
      </c>
      <c r="C2043" s="69">
        <v>90101</v>
      </c>
      <c r="D2043" s="13"/>
      <c r="E2043" s="13"/>
      <c r="F2043" s="13"/>
      <c r="G2043" s="13"/>
      <c r="H2043" s="13"/>
      <c r="I2043" s="13"/>
      <c r="J2043" s="13"/>
      <c r="K2043" s="13"/>
      <c r="L2043" s="13"/>
      <c r="M2043" s="13"/>
      <c r="N2043" s="13"/>
      <c r="O2043" s="13"/>
      <c r="P2043" s="13"/>
    </row>
    <row r="2044" spans="1:16" x14ac:dyDescent="0.3">
      <c r="A2044" s="67" t="s">
        <v>3900</v>
      </c>
      <c r="B2044" s="67" t="s">
        <v>3901</v>
      </c>
      <c r="C2044" s="69">
        <v>90055</v>
      </c>
      <c r="D2044" s="13"/>
      <c r="E2044" s="13">
        <v>3.6549999999999999E-2</v>
      </c>
      <c r="F2044" s="13">
        <v>3.3550000000000003E-2</v>
      </c>
      <c r="G2044" s="13">
        <v>3.3050000000000003E-2</v>
      </c>
      <c r="H2044" s="13">
        <v>3.2280000000000003E-2</v>
      </c>
      <c r="I2044" s="13">
        <v>2.5100000000000001E-2</v>
      </c>
      <c r="J2044" s="13">
        <v>2.4240000000000001E-2</v>
      </c>
      <c r="K2044" s="13">
        <v>2.6769999999999999E-2</v>
      </c>
      <c r="L2044" s="13">
        <v>2.6040000000000001E-2</v>
      </c>
      <c r="M2044" s="13">
        <v>2.7779999999999999E-2</v>
      </c>
      <c r="N2044" s="13">
        <v>2.8299999999999999E-2</v>
      </c>
      <c r="O2044" s="13">
        <v>3.4169999999999999E-2</v>
      </c>
      <c r="P2044" s="13">
        <v>4.5260000000000002E-2</v>
      </c>
    </row>
    <row r="2045" spans="1:16" x14ac:dyDescent="0.3">
      <c r="A2045" s="67" t="s">
        <v>4992</v>
      </c>
      <c r="B2045" s="67" t="s">
        <v>4993</v>
      </c>
      <c r="C2045" s="69">
        <v>89549</v>
      </c>
      <c r="D2045" s="13"/>
      <c r="E2045" s="13"/>
      <c r="F2045" s="13"/>
      <c r="G2045" s="13"/>
      <c r="H2045" s="13"/>
      <c r="I2045" s="13"/>
      <c r="J2045" s="13"/>
      <c r="K2045" s="13">
        <v>0.11094</v>
      </c>
      <c r="L2045" s="13"/>
      <c r="M2045" s="13"/>
      <c r="N2045" s="13"/>
      <c r="O2045" s="13"/>
      <c r="P2045" s="13"/>
    </row>
    <row r="2046" spans="1:16" x14ac:dyDescent="0.3">
      <c r="A2046" s="67" t="s">
        <v>3878</v>
      </c>
      <c r="B2046" s="67" t="s">
        <v>3879</v>
      </c>
      <c r="C2046" s="69">
        <v>89434</v>
      </c>
      <c r="D2046" s="13"/>
      <c r="E2046" s="13">
        <v>0.13864000000000001</v>
      </c>
      <c r="F2046" s="13">
        <v>0.12740000000000001</v>
      </c>
      <c r="G2046" s="13">
        <v>0.12731000000000001</v>
      </c>
      <c r="H2046" s="13">
        <v>0.12736</v>
      </c>
      <c r="I2046" s="13">
        <v>9.9269999999999997E-2</v>
      </c>
      <c r="J2046" s="13">
        <v>9.7989999999999994E-2</v>
      </c>
      <c r="K2046" s="13">
        <v>0.10428</v>
      </c>
      <c r="L2046" s="13">
        <v>0.11273</v>
      </c>
      <c r="M2046" s="13">
        <v>0.12523999999999999</v>
      </c>
      <c r="N2046" s="13">
        <v>0.13922000000000001</v>
      </c>
      <c r="O2046" s="13">
        <v>0.16650999999999999</v>
      </c>
      <c r="P2046" s="13">
        <v>0.17751</v>
      </c>
    </row>
    <row r="2047" spans="1:16" x14ac:dyDescent="0.3">
      <c r="A2047" s="67" t="s">
        <v>3722</v>
      </c>
      <c r="B2047" s="67" t="s">
        <v>3723</v>
      </c>
      <c r="C2047" s="69">
        <v>88982</v>
      </c>
      <c r="D2047" s="13"/>
      <c r="E2047" s="13"/>
      <c r="F2047" s="13"/>
      <c r="G2047" s="13"/>
      <c r="H2047" s="13"/>
      <c r="I2047" s="13"/>
      <c r="J2047" s="13">
        <v>0.01</v>
      </c>
      <c r="K2047" s="13"/>
      <c r="L2047" s="13"/>
      <c r="M2047" s="13"/>
      <c r="N2047" s="13"/>
      <c r="O2047" s="13"/>
      <c r="P2047" s="13">
        <v>0.02</v>
      </c>
    </row>
    <row r="2048" spans="1:16" x14ac:dyDescent="0.3">
      <c r="A2048" s="67" t="s">
        <v>5464</v>
      </c>
      <c r="B2048" s="67" t="s">
        <v>5465</v>
      </c>
      <c r="C2048" s="69">
        <v>88728</v>
      </c>
      <c r="D2048" s="13"/>
      <c r="E2048" s="13"/>
      <c r="F2048" s="13">
        <v>9.2399999999999999E-3</v>
      </c>
      <c r="G2048" s="13">
        <v>8.9999999999999993E-3</v>
      </c>
      <c r="H2048" s="13"/>
      <c r="I2048" s="13"/>
      <c r="J2048" s="13"/>
      <c r="K2048" s="13"/>
      <c r="L2048" s="13"/>
      <c r="M2048" s="13"/>
      <c r="N2048" s="13"/>
      <c r="O2048" s="13"/>
      <c r="P2048" s="13"/>
    </row>
    <row r="2049" spans="1:16" x14ac:dyDescent="0.3">
      <c r="A2049" s="67" t="s">
        <v>3819</v>
      </c>
      <c r="B2049" s="67" t="s">
        <v>3820</v>
      </c>
      <c r="C2049" s="69">
        <v>88695</v>
      </c>
      <c r="D2049" s="13"/>
      <c r="E2049" s="13">
        <v>2.4750000000000001E-2</v>
      </c>
      <c r="F2049" s="13">
        <v>2.215E-2</v>
      </c>
      <c r="G2049" s="13">
        <v>2.146E-2</v>
      </c>
      <c r="H2049" s="13">
        <v>2.0559999999999998E-2</v>
      </c>
      <c r="I2049" s="13">
        <v>1.61E-2</v>
      </c>
      <c r="J2049" s="13">
        <v>1.6160000000000001E-2</v>
      </c>
      <c r="K2049" s="13">
        <v>1.7930000000000001E-2</v>
      </c>
      <c r="L2049" s="13">
        <v>3.4529999999999998E-2</v>
      </c>
      <c r="M2049" s="13">
        <v>3.8109999999999998E-2</v>
      </c>
      <c r="N2049" s="13">
        <v>4.1020000000000001E-2</v>
      </c>
      <c r="O2049" s="13">
        <v>4.299E-2</v>
      </c>
      <c r="P2049" s="13">
        <v>7.4060000000000001E-2</v>
      </c>
    </row>
    <row r="2050" spans="1:16" x14ac:dyDescent="0.3">
      <c r="A2050" s="67" t="s">
        <v>5466</v>
      </c>
      <c r="B2050" s="67" t="s">
        <v>5467</v>
      </c>
      <c r="C2050" s="69">
        <v>87711</v>
      </c>
      <c r="D2050" s="13">
        <v>0.42912</v>
      </c>
      <c r="E2050" s="13">
        <v>0.45012000000000002</v>
      </c>
      <c r="F2050" s="13">
        <v>0.38932</v>
      </c>
      <c r="G2050" s="13">
        <v>0.37930000000000003</v>
      </c>
      <c r="H2050" s="13"/>
      <c r="I2050" s="13"/>
      <c r="J2050" s="13"/>
      <c r="K2050" s="13"/>
      <c r="L2050" s="13"/>
      <c r="M2050" s="13"/>
      <c r="N2050" s="13"/>
      <c r="O2050" s="13"/>
      <c r="P2050" s="13"/>
    </row>
    <row r="2051" spans="1:16" x14ac:dyDescent="0.3">
      <c r="A2051" s="67" t="s">
        <v>5468</v>
      </c>
      <c r="B2051" s="67" t="s">
        <v>5469</v>
      </c>
      <c r="C2051" s="69">
        <v>87181</v>
      </c>
      <c r="D2051" s="13"/>
      <c r="E2051" s="13"/>
      <c r="F2051" s="13"/>
      <c r="G2051" s="13">
        <v>4.8719999999999999E-2</v>
      </c>
      <c r="H2051" s="13">
        <v>4.8619999999999997E-2</v>
      </c>
      <c r="I2051" s="13">
        <v>3.8800000000000001E-2</v>
      </c>
      <c r="J2051" s="13"/>
      <c r="K2051" s="13"/>
      <c r="L2051" s="13"/>
      <c r="M2051" s="13"/>
      <c r="N2051" s="13"/>
      <c r="O2051" s="13"/>
      <c r="P2051" s="13"/>
    </row>
    <row r="2052" spans="1:16" x14ac:dyDescent="0.3">
      <c r="A2052" s="67" t="s">
        <v>5470</v>
      </c>
      <c r="B2052" s="67" t="s">
        <v>5471</v>
      </c>
      <c r="C2052" s="69">
        <v>86572</v>
      </c>
      <c r="D2052" s="13"/>
      <c r="E2052" s="13"/>
      <c r="F2052" s="13"/>
      <c r="G2052" s="13">
        <v>4.2049999999999997E-2</v>
      </c>
      <c r="H2052" s="13">
        <v>4.1709999999999997E-2</v>
      </c>
      <c r="I2052" s="13">
        <v>3.2199999999999999E-2</v>
      </c>
      <c r="J2052" s="13"/>
      <c r="K2052" s="13"/>
      <c r="L2052" s="13"/>
      <c r="M2052" s="13"/>
      <c r="N2052" s="13"/>
      <c r="O2052" s="13"/>
      <c r="P2052" s="13"/>
    </row>
    <row r="2053" spans="1:16" x14ac:dyDescent="0.3">
      <c r="A2053" s="67" t="s">
        <v>3934</v>
      </c>
      <c r="B2053" s="67" t="s">
        <v>3935</v>
      </c>
      <c r="C2053" s="69">
        <v>86033</v>
      </c>
      <c r="D2053" s="13"/>
      <c r="E2053" s="13"/>
      <c r="F2053" s="13"/>
      <c r="G2053" s="13"/>
      <c r="H2053" s="13"/>
      <c r="I2053" s="13"/>
      <c r="J2053" s="13"/>
      <c r="K2053" s="13"/>
      <c r="L2053" s="13"/>
      <c r="M2053" s="13"/>
      <c r="N2053" s="13"/>
      <c r="O2053" s="13"/>
      <c r="P2053" s="13"/>
    </row>
    <row r="2054" spans="1:16" x14ac:dyDescent="0.3">
      <c r="A2054" s="67" t="s">
        <v>3904</v>
      </c>
      <c r="B2054" s="67" t="s">
        <v>3905</v>
      </c>
      <c r="C2054" s="69">
        <v>85448</v>
      </c>
      <c r="D2054" s="13">
        <v>1.2645200000000001</v>
      </c>
      <c r="E2054" s="13">
        <v>1.5787</v>
      </c>
      <c r="F2054" s="13">
        <v>1.4988600000000001</v>
      </c>
      <c r="G2054" s="13">
        <v>1.4564600000000001</v>
      </c>
      <c r="H2054" s="13">
        <v>1.4601900000000001</v>
      </c>
      <c r="I2054" s="13">
        <v>1.30505</v>
      </c>
      <c r="J2054" s="13">
        <v>1.24126</v>
      </c>
      <c r="K2054" s="13">
        <v>1.38107</v>
      </c>
      <c r="L2054" s="13">
        <v>1.4409700000000001</v>
      </c>
      <c r="M2054" s="13">
        <v>1.5582100000000001</v>
      </c>
      <c r="N2054" s="13">
        <v>1.6472100000000001</v>
      </c>
      <c r="O2054" s="13">
        <v>1.81349</v>
      </c>
      <c r="P2054" s="13">
        <v>1.9710700000000001</v>
      </c>
    </row>
    <row r="2055" spans="1:16" x14ac:dyDescent="0.3">
      <c r="A2055" s="67" t="s">
        <v>3940</v>
      </c>
      <c r="B2055" s="67" t="s">
        <v>3941</v>
      </c>
      <c r="C2055" s="69">
        <v>85303</v>
      </c>
      <c r="D2055" s="13">
        <v>2.34626</v>
      </c>
      <c r="E2055" s="13">
        <v>2.5373700000000001</v>
      </c>
      <c r="F2055" s="13">
        <v>2.3271600000000001</v>
      </c>
      <c r="G2055" s="13">
        <v>2.2840799999999999</v>
      </c>
      <c r="H2055" s="13">
        <v>2.3442099999999999</v>
      </c>
      <c r="I2055" s="13">
        <v>2.0485600000000002</v>
      </c>
      <c r="J2055" s="13">
        <v>1.98488</v>
      </c>
      <c r="K2055" s="13"/>
      <c r="L2055" s="13">
        <v>2.2562700000000002</v>
      </c>
      <c r="M2055" s="13">
        <v>2.4672399999999999</v>
      </c>
      <c r="N2055" s="13">
        <v>2.52861</v>
      </c>
      <c r="O2055" s="13">
        <v>2.7604000000000002</v>
      </c>
      <c r="P2055" s="13">
        <v>3.0512000000000001</v>
      </c>
    </row>
    <row r="2056" spans="1:16" x14ac:dyDescent="0.3">
      <c r="A2056" s="67" t="s">
        <v>3928</v>
      </c>
      <c r="B2056" s="67" t="s">
        <v>3929</v>
      </c>
      <c r="C2056" s="69">
        <v>84506</v>
      </c>
      <c r="D2056" s="13">
        <v>0.12285</v>
      </c>
      <c r="E2056" s="13">
        <v>0.13655999999999999</v>
      </c>
      <c r="F2056" s="13">
        <v>0.12534000000000001</v>
      </c>
      <c r="G2056" s="13">
        <v>0.12106</v>
      </c>
      <c r="H2056" s="13">
        <v>0.15206</v>
      </c>
      <c r="I2056" s="13">
        <v>0.12334000000000001</v>
      </c>
      <c r="J2056" s="13">
        <v>0.12268999999999999</v>
      </c>
      <c r="K2056" s="13">
        <v>0.14482999999999999</v>
      </c>
      <c r="L2056" s="13">
        <v>0.15878999999999999</v>
      </c>
      <c r="M2056" s="13">
        <v>0.17258000000000001</v>
      </c>
      <c r="N2056" s="13">
        <v>0.18279000000000001</v>
      </c>
      <c r="O2056" s="13">
        <v>0.19223000000000001</v>
      </c>
      <c r="P2056" s="13">
        <v>0.21490999999999999</v>
      </c>
    </row>
    <row r="2057" spans="1:16" x14ac:dyDescent="0.3">
      <c r="A2057" s="67" t="s">
        <v>5472</v>
      </c>
      <c r="B2057" s="67" t="s">
        <v>5473</v>
      </c>
      <c r="C2057" s="69">
        <v>84101</v>
      </c>
      <c r="D2057" s="13">
        <v>0.71575</v>
      </c>
      <c r="E2057" s="13">
        <v>0.72023000000000004</v>
      </c>
      <c r="F2057" s="13"/>
      <c r="G2057" s="13"/>
      <c r="H2057" s="13"/>
      <c r="I2057" s="13"/>
      <c r="J2057" s="13"/>
      <c r="K2057" s="13"/>
      <c r="L2057" s="13"/>
      <c r="M2057" s="13"/>
      <c r="N2057" s="13"/>
      <c r="O2057" s="13"/>
      <c r="P2057" s="13"/>
    </row>
    <row r="2058" spans="1:16" x14ac:dyDescent="0.3">
      <c r="A2058" s="67" t="s">
        <v>3890</v>
      </c>
      <c r="B2058" s="67" t="s">
        <v>3891</v>
      </c>
      <c r="C2058" s="69">
        <v>83082</v>
      </c>
      <c r="D2058" s="13"/>
      <c r="E2058" s="13"/>
      <c r="F2058" s="13"/>
      <c r="G2058" s="13">
        <v>0.15226000000000001</v>
      </c>
      <c r="H2058" s="13">
        <v>0.15928</v>
      </c>
      <c r="I2058" s="13">
        <v>0.12856000000000001</v>
      </c>
      <c r="J2058" s="13">
        <v>0.12603</v>
      </c>
      <c r="K2058" s="13">
        <v>0.12914999999999999</v>
      </c>
      <c r="L2058" s="13">
        <v>0.1328</v>
      </c>
      <c r="M2058" s="13">
        <v>0.14896999999999999</v>
      </c>
      <c r="N2058" s="13">
        <v>0.15023</v>
      </c>
      <c r="O2058" s="13">
        <v>0.16506000000000001</v>
      </c>
      <c r="P2058" s="13">
        <v>0.18501000000000001</v>
      </c>
    </row>
    <row r="2059" spans="1:16" x14ac:dyDescent="0.3">
      <c r="A2059" s="67" t="s">
        <v>5006</v>
      </c>
      <c r="B2059" s="67" t="s">
        <v>4143</v>
      </c>
      <c r="C2059" s="69">
        <v>82905</v>
      </c>
      <c r="D2059" s="13"/>
      <c r="E2059" s="13"/>
      <c r="F2059" s="13"/>
      <c r="G2059" s="13">
        <v>5.3800000000000001E-2</v>
      </c>
      <c r="H2059" s="13">
        <v>5.4210000000000001E-2</v>
      </c>
      <c r="I2059" s="13">
        <v>4.3150000000000001E-2</v>
      </c>
      <c r="J2059" s="13">
        <v>4.2979999999999997E-2</v>
      </c>
      <c r="K2059" s="13">
        <v>1.7860000000000001E-2</v>
      </c>
      <c r="L2059" s="13">
        <v>1.847E-2</v>
      </c>
      <c r="M2059" s="13">
        <v>2.0709999999999999E-2</v>
      </c>
      <c r="N2059" s="13">
        <v>2.1579999999999998E-2</v>
      </c>
      <c r="O2059" s="13">
        <v>2.3900000000000001E-2</v>
      </c>
      <c r="P2059" s="13">
        <v>2.6839999999999999E-2</v>
      </c>
    </row>
    <row r="2060" spans="1:16" x14ac:dyDescent="0.3">
      <c r="A2060" s="67" t="s">
        <v>4979</v>
      </c>
      <c r="B2060" s="67" t="s">
        <v>4980</v>
      </c>
      <c r="C2060" s="69">
        <v>82848</v>
      </c>
      <c r="D2060" s="13"/>
      <c r="E2060" s="13"/>
      <c r="F2060" s="13"/>
      <c r="G2060" s="13"/>
      <c r="H2060" s="13"/>
      <c r="I2060" s="13"/>
      <c r="J2060" s="13">
        <v>1.7587699999999999</v>
      </c>
      <c r="K2060" s="13"/>
      <c r="L2060" s="13"/>
      <c r="M2060" s="13">
        <v>2.0415100000000002</v>
      </c>
      <c r="N2060" s="13"/>
      <c r="O2060" s="13"/>
      <c r="P2060" s="13">
        <v>2.2711299999999999</v>
      </c>
    </row>
    <row r="2061" spans="1:16" x14ac:dyDescent="0.3">
      <c r="A2061" s="67" t="s">
        <v>4997</v>
      </c>
      <c r="B2061" s="67" t="s">
        <v>3948</v>
      </c>
      <c r="C2061" s="69">
        <v>81718</v>
      </c>
      <c r="D2061" s="13"/>
      <c r="E2061" s="13"/>
      <c r="F2061" s="13"/>
      <c r="G2061" s="13"/>
      <c r="H2061" s="13"/>
      <c r="I2061" s="13"/>
      <c r="J2061" s="13"/>
      <c r="K2061" s="13"/>
      <c r="L2061" s="13"/>
      <c r="M2061" s="13"/>
      <c r="N2061" s="13"/>
      <c r="O2061" s="13"/>
      <c r="P2061" s="13"/>
    </row>
    <row r="2062" spans="1:16" x14ac:dyDescent="0.3">
      <c r="A2062" s="67" t="s">
        <v>3605</v>
      </c>
      <c r="B2062" s="67" t="s">
        <v>3606</v>
      </c>
      <c r="C2062" s="69">
        <v>80829</v>
      </c>
      <c r="D2062" s="13"/>
      <c r="E2062" s="13"/>
      <c r="F2062" s="13"/>
      <c r="G2062" s="13"/>
      <c r="H2062" s="13"/>
      <c r="I2062" s="13"/>
      <c r="J2062" s="13">
        <v>0.18398</v>
      </c>
      <c r="K2062" s="13"/>
      <c r="L2062" s="13"/>
      <c r="M2062" s="13"/>
      <c r="N2062" s="13"/>
      <c r="O2062" s="13"/>
      <c r="P2062" s="13">
        <v>0.29415000000000002</v>
      </c>
    </row>
    <row r="2063" spans="1:16" x14ac:dyDescent="0.3">
      <c r="A2063" s="67" t="s">
        <v>3864</v>
      </c>
      <c r="B2063" s="67" t="s">
        <v>3865</v>
      </c>
      <c r="C2063" s="69">
        <v>80608</v>
      </c>
      <c r="D2063" s="13"/>
      <c r="E2063" s="13"/>
      <c r="F2063" s="13"/>
      <c r="G2063" s="13"/>
      <c r="H2063" s="13">
        <v>0.60355999999999999</v>
      </c>
      <c r="I2063" s="13"/>
      <c r="J2063" s="13">
        <v>0.42377999999999999</v>
      </c>
      <c r="K2063" s="13">
        <v>0.48531999999999997</v>
      </c>
      <c r="L2063" s="13"/>
      <c r="M2063" s="13">
        <v>0.55701999999999996</v>
      </c>
      <c r="N2063" s="13">
        <v>0.58214999999999995</v>
      </c>
      <c r="O2063" s="13">
        <v>0.67047999999999996</v>
      </c>
      <c r="P2063" s="13">
        <v>0.66024000000000005</v>
      </c>
    </row>
    <row r="2064" spans="1:16" x14ac:dyDescent="0.3">
      <c r="A2064" s="67" t="s">
        <v>3951</v>
      </c>
      <c r="B2064" s="67" t="s">
        <v>3952</v>
      </c>
      <c r="C2064" s="69">
        <v>80290</v>
      </c>
      <c r="D2064" s="13"/>
      <c r="E2064" s="13"/>
      <c r="F2064" s="13"/>
      <c r="G2064" s="13"/>
      <c r="H2064" s="13"/>
      <c r="I2064" s="13"/>
      <c r="J2064" s="13"/>
      <c r="K2064" s="13"/>
      <c r="L2064" s="13"/>
      <c r="M2064" s="13"/>
      <c r="N2064" s="13"/>
      <c r="O2064" s="13"/>
      <c r="P2064" s="13"/>
    </row>
    <row r="2065" spans="1:16" x14ac:dyDescent="0.3">
      <c r="A2065" s="67" t="s">
        <v>3953</v>
      </c>
      <c r="B2065" s="67" t="s">
        <v>3954</v>
      </c>
      <c r="C2065" s="69">
        <v>80220</v>
      </c>
      <c r="D2065" s="13"/>
      <c r="E2065" s="13"/>
      <c r="F2065" s="13"/>
      <c r="G2065" s="13"/>
      <c r="H2065" s="13"/>
      <c r="I2065" s="13"/>
      <c r="J2065" s="13"/>
      <c r="K2065" s="13"/>
      <c r="L2065" s="13"/>
      <c r="M2065" s="13"/>
      <c r="N2065" s="13"/>
      <c r="O2065" s="13"/>
      <c r="P2065" s="13"/>
    </row>
    <row r="2066" spans="1:16" x14ac:dyDescent="0.3">
      <c r="A2066" s="67" t="s">
        <v>3369</v>
      </c>
      <c r="B2066" s="67" t="s">
        <v>3372</v>
      </c>
      <c r="C2066" s="69">
        <v>79679</v>
      </c>
      <c r="D2066" s="13"/>
      <c r="E2066" s="13"/>
      <c r="F2066" s="13"/>
      <c r="G2066" s="13">
        <v>0.39811999999999997</v>
      </c>
      <c r="H2066" s="13"/>
      <c r="I2066" s="13"/>
      <c r="J2066" s="13">
        <v>0.50568000000000002</v>
      </c>
      <c r="K2066" s="13"/>
      <c r="L2066" s="13"/>
      <c r="M2066" s="13">
        <v>1.26271</v>
      </c>
      <c r="N2066" s="13"/>
      <c r="O2066" s="13"/>
      <c r="P2066" s="13">
        <v>2.2187000000000001</v>
      </c>
    </row>
    <row r="2067" spans="1:16" x14ac:dyDescent="0.3">
      <c r="A2067" s="67" t="s">
        <v>4000</v>
      </c>
      <c r="B2067" s="67" t="s">
        <v>4001</v>
      </c>
      <c r="C2067" s="69">
        <v>79261</v>
      </c>
      <c r="D2067" s="13"/>
      <c r="E2067" s="13"/>
      <c r="F2067" s="13">
        <v>1.1432</v>
      </c>
      <c r="G2067" s="13">
        <v>1.11612</v>
      </c>
      <c r="H2067" s="13">
        <v>1.1146</v>
      </c>
      <c r="I2067" s="13">
        <v>0.92847999999999997</v>
      </c>
      <c r="J2067" s="13">
        <v>0.88954</v>
      </c>
      <c r="K2067" s="13">
        <v>1.0114000000000001</v>
      </c>
      <c r="L2067" s="13">
        <v>1.0616699999999999</v>
      </c>
      <c r="M2067" s="13">
        <v>1.1571800000000001</v>
      </c>
      <c r="N2067" s="13">
        <v>1.0472900000000001</v>
      </c>
      <c r="O2067" s="13">
        <v>1.14754</v>
      </c>
      <c r="P2067" s="13">
        <v>1.2685900000000001</v>
      </c>
    </row>
    <row r="2068" spans="1:16" x14ac:dyDescent="0.3">
      <c r="A2068" s="67" t="s">
        <v>5474</v>
      </c>
      <c r="B2068" s="67" t="s">
        <v>5475</v>
      </c>
      <c r="C2068" s="69">
        <v>78066</v>
      </c>
      <c r="D2068" s="13"/>
      <c r="E2068" s="13"/>
      <c r="F2068" s="13"/>
      <c r="G2068" s="13">
        <v>2.6970000000000001E-2</v>
      </c>
      <c r="H2068" s="13"/>
      <c r="I2068" s="13"/>
      <c r="J2068" s="13"/>
      <c r="K2068" s="13"/>
      <c r="L2068" s="13"/>
      <c r="M2068" s="13"/>
      <c r="N2068" s="13"/>
      <c r="O2068" s="13"/>
      <c r="P2068" s="13">
        <v>0.13936000000000001</v>
      </c>
    </row>
    <row r="2069" spans="1:16" x14ac:dyDescent="0.3">
      <c r="A2069" s="67" t="s">
        <v>3823</v>
      </c>
      <c r="B2069" s="67" t="s">
        <v>3824</v>
      </c>
      <c r="C2069" s="69">
        <v>77130</v>
      </c>
      <c r="D2069" s="13"/>
      <c r="E2069" s="13"/>
      <c r="F2069" s="13"/>
      <c r="G2069" s="13"/>
      <c r="H2069" s="13"/>
      <c r="I2069" s="13"/>
      <c r="J2069" s="13">
        <v>0.02</v>
      </c>
      <c r="K2069" s="13"/>
      <c r="L2069" s="13"/>
      <c r="M2069" s="13"/>
      <c r="N2069" s="13"/>
      <c r="O2069" s="13"/>
      <c r="P2069" s="13">
        <v>0.04</v>
      </c>
    </row>
    <row r="2070" spans="1:16" x14ac:dyDescent="0.3">
      <c r="A2070" s="67" t="s">
        <v>5002</v>
      </c>
      <c r="B2070" s="67" t="s">
        <v>5003</v>
      </c>
      <c r="C2070" s="69">
        <v>77105</v>
      </c>
      <c r="D2070" s="13">
        <v>7.8750000000000001E-2</v>
      </c>
      <c r="E2070" s="13">
        <v>8.5589999999999999E-2</v>
      </c>
      <c r="F2070" s="13">
        <v>7.7310000000000004E-2</v>
      </c>
      <c r="G2070" s="13">
        <v>7.6609999999999998E-2</v>
      </c>
      <c r="H2070" s="13"/>
      <c r="I2070" s="13"/>
      <c r="J2070" s="13"/>
      <c r="K2070" s="13"/>
      <c r="L2070" s="13"/>
      <c r="M2070" s="13"/>
      <c r="N2070" s="13"/>
      <c r="O2070" s="13"/>
      <c r="P2070" s="13"/>
    </row>
    <row r="2071" spans="1:16" x14ac:dyDescent="0.3">
      <c r="A2071" s="67" t="s">
        <v>3971</v>
      </c>
      <c r="B2071" s="67" t="s">
        <v>3972</v>
      </c>
      <c r="C2071" s="69">
        <v>75600</v>
      </c>
      <c r="D2071" s="13"/>
      <c r="E2071" s="13"/>
      <c r="F2071" s="13"/>
      <c r="G2071" s="13"/>
      <c r="H2071" s="13"/>
      <c r="I2071" s="13"/>
      <c r="J2071" s="13"/>
      <c r="K2071" s="13"/>
      <c r="L2071" s="13"/>
      <c r="M2071" s="13"/>
      <c r="N2071" s="13"/>
      <c r="O2071" s="13"/>
      <c r="P2071" s="13"/>
    </row>
    <row r="2072" spans="1:16" x14ac:dyDescent="0.3">
      <c r="A2072" s="67" t="s">
        <v>3996</v>
      </c>
      <c r="B2072" s="67" t="s">
        <v>3997</v>
      </c>
      <c r="C2072" s="69">
        <v>74557</v>
      </c>
      <c r="D2072" s="13">
        <v>0.20813999999999999</v>
      </c>
      <c r="E2072" s="13">
        <v>0.20493</v>
      </c>
      <c r="F2072" s="13">
        <v>9.6629999999999994E-2</v>
      </c>
      <c r="G2072" s="13">
        <v>9.4210000000000002E-2</v>
      </c>
      <c r="H2072" s="13">
        <v>0.10964</v>
      </c>
      <c r="I2072" s="13">
        <v>8.6459999999999995E-2</v>
      </c>
      <c r="J2072" s="13">
        <v>8.7679999999999994E-2</v>
      </c>
      <c r="K2072" s="13">
        <v>0.13805000000000001</v>
      </c>
      <c r="L2072" s="13">
        <v>0.14404</v>
      </c>
      <c r="M2072" s="13">
        <v>0.16411000000000001</v>
      </c>
      <c r="N2072" s="13"/>
      <c r="O2072" s="13">
        <v>0.19689999999999999</v>
      </c>
      <c r="P2072" s="13">
        <v>0.34952</v>
      </c>
    </row>
    <row r="2073" spans="1:16" x14ac:dyDescent="0.3">
      <c r="A2073" s="67" t="s">
        <v>3978</v>
      </c>
      <c r="B2073" s="67" t="s">
        <v>3979</v>
      </c>
      <c r="C2073" s="69">
        <v>74352</v>
      </c>
      <c r="D2073" s="13"/>
      <c r="E2073" s="13"/>
      <c r="F2073" s="13"/>
      <c r="G2073" s="13"/>
      <c r="H2073" s="13"/>
      <c r="I2073" s="13"/>
      <c r="J2073" s="13"/>
      <c r="K2073" s="13"/>
      <c r="L2073" s="13"/>
      <c r="M2073" s="13"/>
      <c r="N2073" s="13"/>
      <c r="O2073" s="13"/>
      <c r="P2073" s="13"/>
    </row>
    <row r="2074" spans="1:16" x14ac:dyDescent="0.3">
      <c r="A2074" s="67" t="s">
        <v>4190</v>
      </c>
      <c r="B2074" s="67" t="s">
        <v>4191</v>
      </c>
      <c r="C2074" s="69">
        <v>74300</v>
      </c>
      <c r="D2074" s="13"/>
      <c r="E2074" s="13">
        <v>2.7130000000000001E-2</v>
      </c>
      <c r="F2074" s="13">
        <v>2.5399999999999999E-2</v>
      </c>
      <c r="G2074" s="13">
        <v>2.427E-2</v>
      </c>
      <c r="H2074" s="13">
        <v>2.4500000000000001E-2</v>
      </c>
      <c r="I2074" s="13">
        <v>2.1309999999999999E-2</v>
      </c>
      <c r="J2074" s="13">
        <v>2.0809999999999999E-2</v>
      </c>
      <c r="K2074" s="13">
        <v>2.3109999999999999E-2</v>
      </c>
      <c r="L2074" s="13">
        <v>1.7330000000000002E-2</v>
      </c>
      <c r="M2074" s="13">
        <v>1.3299999999999999E-2</v>
      </c>
      <c r="N2074" s="13">
        <v>1.3299999999999999E-2</v>
      </c>
      <c r="O2074" s="13">
        <v>1.457E-2</v>
      </c>
      <c r="P2074" s="13">
        <v>1.66E-2</v>
      </c>
    </row>
    <row r="2075" spans="1:16" x14ac:dyDescent="0.3">
      <c r="A2075" s="67" t="s">
        <v>3967</v>
      </c>
      <c r="B2075" s="67" t="s">
        <v>3968</v>
      </c>
      <c r="C2075" s="69">
        <v>73579</v>
      </c>
      <c r="D2075" s="13">
        <v>0.15584000000000001</v>
      </c>
      <c r="E2075" s="13">
        <v>0.17163</v>
      </c>
      <c r="F2075" s="13">
        <v>0.15756000000000001</v>
      </c>
      <c r="G2075" s="13">
        <v>0.15362999999999999</v>
      </c>
      <c r="H2075" s="13">
        <v>0.15569</v>
      </c>
      <c r="I2075" s="13">
        <v>0.13189999999999999</v>
      </c>
      <c r="J2075" s="13">
        <v>0.13002</v>
      </c>
      <c r="K2075" s="13"/>
      <c r="L2075" s="13">
        <v>0.15554999999999999</v>
      </c>
      <c r="M2075" s="13">
        <v>0.17494000000000001</v>
      </c>
      <c r="N2075" s="13">
        <v>0.18303</v>
      </c>
      <c r="O2075" s="13">
        <v>0.20538000000000001</v>
      </c>
      <c r="P2075" s="13">
        <v>0.23791000000000001</v>
      </c>
    </row>
    <row r="2076" spans="1:16" x14ac:dyDescent="0.3">
      <c r="A2076" s="67" t="s">
        <v>5481</v>
      </c>
      <c r="B2076" s="67" t="s">
        <v>5482</v>
      </c>
      <c r="C2076" s="69">
        <v>73156</v>
      </c>
      <c r="D2076" s="13">
        <v>0.44064999999999999</v>
      </c>
      <c r="E2076" s="13"/>
      <c r="F2076" s="13"/>
      <c r="G2076" s="13"/>
      <c r="H2076" s="13"/>
      <c r="I2076" s="13"/>
      <c r="J2076" s="13"/>
      <c r="K2076" s="13"/>
      <c r="L2076" s="13"/>
      <c r="M2076" s="13"/>
      <c r="N2076" s="13"/>
      <c r="O2076" s="13"/>
      <c r="P2076" s="13"/>
    </row>
    <row r="2077" spans="1:16" x14ac:dyDescent="0.3">
      <c r="A2077" s="67" t="s">
        <v>3902</v>
      </c>
      <c r="B2077" s="67" t="s">
        <v>3903</v>
      </c>
      <c r="C2077" s="69">
        <v>73142</v>
      </c>
      <c r="D2077" s="13"/>
      <c r="E2077" s="13"/>
      <c r="F2077" s="13"/>
      <c r="G2077" s="13"/>
      <c r="H2077" s="13"/>
      <c r="I2077" s="13"/>
      <c r="J2077" s="13">
        <v>6.0499999999999998E-3</v>
      </c>
      <c r="K2077" s="13"/>
      <c r="L2077" s="13"/>
      <c r="M2077" s="13"/>
      <c r="N2077" s="13"/>
      <c r="O2077" s="13"/>
      <c r="P2077" s="13">
        <v>9.1599999999999997E-3</v>
      </c>
    </row>
    <row r="2078" spans="1:16" x14ac:dyDescent="0.3">
      <c r="A2078" s="67" t="s">
        <v>4976</v>
      </c>
      <c r="B2078" s="67" t="s">
        <v>4977</v>
      </c>
      <c r="C2078" s="69">
        <v>72580</v>
      </c>
      <c r="D2078" s="13"/>
      <c r="E2078" s="13"/>
      <c r="F2078" s="13"/>
      <c r="G2078" s="13">
        <v>8.5999999999999998E-4</v>
      </c>
      <c r="H2078" s="13"/>
      <c r="I2078" s="13"/>
      <c r="J2078" s="13">
        <v>1.4599999999999999E-3</v>
      </c>
      <c r="K2078" s="13"/>
      <c r="L2078" s="13"/>
      <c r="M2078" s="13">
        <v>3.2200000000000002E-3</v>
      </c>
      <c r="N2078" s="13"/>
      <c r="O2078" s="13"/>
      <c r="P2078" s="13"/>
    </row>
    <row r="2079" spans="1:16" x14ac:dyDescent="0.3">
      <c r="A2079" s="67" t="s">
        <v>3860</v>
      </c>
      <c r="B2079" s="67" t="s">
        <v>3861</v>
      </c>
      <c r="C2079" s="69">
        <v>72397</v>
      </c>
      <c r="D2079" s="13"/>
      <c r="E2079" s="13"/>
      <c r="F2079" s="13"/>
      <c r="G2079" s="13"/>
      <c r="H2079" s="13"/>
      <c r="I2079" s="13"/>
      <c r="J2079" s="13"/>
      <c r="K2079" s="13"/>
      <c r="L2079" s="13">
        <v>1.6109999999999999E-2</v>
      </c>
      <c r="M2079" s="13">
        <v>1.8010000000000002E-2</v>
      </c>
      <c r="N2079" s="13">
        <v>2.0420000000000001E-2</v>
      </c>
      <c r="O2079" s="13">
        <v>2.256E-2</v>
      </c>
      <c r="P2079" s="13">
        <v>2.6870000000000002E-2</v>
      </c>
    </row>
    <row r="2080" spans="1:16" x14ac:dyDescent="0.3">
      <c r="A2080" s="67" t="s">
        <v>3985</v>
      </c>
      <c r="B2080" s="67" t="s">
        <v>3986</v>
      </c>
      <c r="C2080" s="69">
        <v>72106</v>
      </c>
      <c r="D2080" s="13"/>
      <c r="E2080" s="13"/>
      <c r="F2080" s="13"/>
      <c r="G2080" s="13"/>
      <c r="H2080" s="13"/>
      <c r="I2080" s="13"/>
      <c r="J2080" s="13"/>
      <c r="K2080" s="13"/>
      <c r="L2080" s="13"/>
      <c r="M2080" s="13"/>
      <c r="N2080" s="13"/>
      <c r="O2080" s="13"/>
      <c r="P2080" s="13"/>
    </row>
    <row r="2081" spans="1:16" x14ac:dyDescent="0.3">
      <c r="A2081" s="67" t="s">
        <v>3942</v>
      </c>
      <c r="B2081" s="67" t="s">
        <v>3943</v>
      </c>
      <c r="C2081" s="69">
        <v>71574</v>
      </c>
      <c r="D2081" s="13"/>
      <c r="E2081" s="13"/>
      <c r="F2081" s="13"/>
      <c r="G2081" s="13">
        <v>6.5769999999999995E-2</v>
      </c>
      <c r="H2081" s="13"/>
      <c r="I2081" s="13"/>
      <c r="J2081" s="13">
        <v>5.8840000000000003E-2</v>
      </c>
      <c r="K2081" s="13"/>
      <c r="L2081" s="13"/>
      <c r="M2081" s="13">
        <v>7.2309999999999999E-2</v>
      </c>
      <c r="N2081" s="13"/>
      <c r="O2081" s="13"/>
      <c r="P2081" s="13">
        <v>0.10047</v>
      </c>
    </row>
    <row r="2082" spans="1:16" x14ac:dyDescent="0.3">
      <c r="A2082" s="67" t="s">
        <v>5476</v>
      </c>
      <c r="B2082" s="67" t="s">
        <v>5477</v>
      </c>
      <c r="C2082" s="69">
        <v>71558</v>
      </c>
      <c r="D2082" s="13">
        <v>6.0049999999999999E-2</v>
      </c>
      <c r="E2082" s="13"/>
      <c r="F2082" s="13"/>
      <c r="G2082" s="13"/>
      <c r="H2082" s="13"/>
      <c r="I2082" s="13"/>
      <c r="J2082" s="13"/>
      <c r="K2082" s="13"/>
      <c r="L2082" s="13"/>
      <c r="M2082" s="13">
        <v>0.10877000000000001</v>
      </c>
      <c r="N2082" s="13"/>
      <c r="O2082" s="13"/>
      <c r="P2082" s="13">
        <v>0.16144</v>
      </c>
    </row>
    <row r="2083" spans="1:16" x14ac:dyDescent="0.3">
      <c r="A2083" s="67" t="s">
        <v>3716</v>
      </c>
      <c r="B2083" s="67" t="s">
        <v>3717</v>
      </c>
      <c r="C2083" s="69">
        <v>70788</v>
      </c>
      <c r="D2083" s="13"/>
      <c r="E2083" s="13"/>
      <c r="F2083" s="13"/>
      <c r="G2083" s="13"/>
      <c r="H2083" s="13"/>
      <c r="I2083" s="13">
        <v>1.4370000000000001E-2</v>
      </c>
      <c r="J2083" s="13">
        <v>1.409E-2</v>
      </c>
      <c r="K2083" s="13">
        <v>2.9180000000000001E-2</v>
      </c>
      <c r="L2083" s="13">
        <v>2.9680000000000002E-2</v>
      </c>
      <c r="M2083" s="13">
        <v>3.2960000000000003E-2</v>
      </c>
      <c r="N2083" s="13">
        <v>3.363E-2</v>
      </c>
      <c r="O2083" s="13">
        <v>3.6040000000000003E-2</v>
      </c>
      <c r="P2083" s="13">
        <v>3.8850000000000003E-2</v>
      </c>
    </row>
    <row r="2084" spans="1:16" x14ac:dyDescent="0.3">
      <c r="A2084" s="67" t="s">
        <v>3973</v>
      </c>
      <c r="B2084" s="67" t="s">
        <v>3974</v>
      </c>
      <c r="C2084" s="69">
        <v>70786</v>
      </c>
      <c r="D2084" s="13"/>
      <c r="E2084" s="13">
        <v>1.9462699999999999</v>
      </c>
      <c r="F2084" s="13">
        <v>1.67317</v>
      </c>
      <c r="G2084" s="13">
        <v>1.51905</v>
      </c>
      <c r="H2084" s="13">
        <v>1.39618</v>
      </c>
      <c r="I2084" s="13">
        <v>1.1124499999999999</v>
      </c>
      <c r="J2084" s="13">
        <v>1.1153900000000001</v>
      </c>
      <c r="K2084" s="13">
        <v>1.22611</v>
      </c>
      <c r="L2084" s="13">
        <v>1.28302</v>
      </c>
      <c r="M2084" s="13">
        <v>1.37503</v>
      </c>
      <c r="N2084" s="13">
        <v>1.4626699999999999</v>
      </c>
      <c r="O2084" s="13">
        <v>1.71387</v>
      </c>
      <c r="P2084" s="13">
        <v>1.47736</v>
      </c>
    </row>
    <row r="2085" spans="1:16" x14ac:dyDescent="0.3">
      <c r="A2085" s="67" t="s">
        <v>3918</v>
      </c>
      <c r="B2085" s="67" t="s">
        <v>3919</v>
      </c>
      <c r="C2085" s="69">
        <v>69939</v>
      </c>
      <c r="D2085" s="13">
        <v>0.38624999999999998</v>
      </c>
      <c r="E2085" s="13">
        <v>0.41043000000000002</v>
      </c>
      <c r="F2085" s="13">
        <v>0.38041000000000003</v>
      </c>
      <c r="G2085" s="13">
        <v>0.39401999999999998</v>
      </c>
      <c r="H2085" s="13">
        <v>0.48425000000000001</v>
      </c>
      <c r="I2085" s="13">
        <v>0.52664</v>
      </c>
      <c r="J2085" s="13">
        <v>0.55023999999999995</v>
      </c>
      <c r="K2085" s="13">
        <v>0.61043000000000003</v>
      </c>
      <c r="L2085" s="13">
        <v>0.62827999999999995</v>
      </c>
      <c r="M2085" s="13">
        <v>0.61253000000000002</v>
      </c>
      <c r="N2085" s="13">
        <v>0.63615999999999995</v>
      </c>
      <c r="O2085" s="13">
        <v>0.69381999999999999</v>
      </c>
      <c r="P2085" s="13">
        <v>0.64781</v>
      </c>
    </row>
    <row r="2086" spans="1:16" x14ac:dyDescent="0.3">
      <c r="A2086" s="67" t="s">
        <v>5109</v>
      </c>
      <c r="B2086" s="67" t="s">
        <v>5110</v>
      </c>
      <c r="C2086" s="69">
        <v>69697</v>
      </c>
      <c r="D2086" s="13">
        <v>0.33234000000000002</v>
      </c>
      <c r="E2086" s="13">
        <v>0.29918</v>
      </c>
      <c r="F2086" s="13">
        <v>0.24282000000000001</v>
      </c>
      <c r="G2086" s="13">
        <v>0.23635</v>
      </c>
      <c r="H2086" s="13">
        <v>0.22165000000000001</v>
      </c>
      <c r="I2086" s="13"/>
      <c r="J2086" s="13"/>
      <c r="K2086" s="13"/>
      <c r="L2086" s="13"/>
      <c r="M2086" s="13"/>
      <c r="N2086" s="13"/>
      <c r="O2086" s="13"/>
      <c r="P2086" s="13"/>
    </row>
    <row r="2087" spans="1:16" x14ac:dyDescent="0.3">
      <c r="A2087" s="67" t="s">
        <v>3992</v>
      </c>
      <c r="B2087" s="67" t="s">
        <v>3993</v>
      </c>
      <c r="C2087" s="69">
        <v>68676</v>
      </c>
      <c r="D2087" s="13"/>
      <c r="E2087" s="13"/>
      <c r="F2087" s="13"/>
      <c r="G2087" s="13"/>
      <c r="H2087" s="13"/>
      <c r="I2087" s="13"/>
      <c r="J2087" s="13"/>
      <c r="K2087" s="13"/>
      <c r="L2087" s="13"/>
      <c r="M2087" s="13"/>
      <c r="N2087" s="13"/>
      <c r="O2087" s="13"/>
      <c r="P2087" s="13"/>
    </row>
    <row r="2088" spans="1:16" x14ac:dyDescent="0.3">
      <c r="A2088" s="67" t="s">
        <v>3994</v>
      </c>
      <c r="B2088" s="67" t="s">
        <v>3995</v>
      </c>
      <c r="C2088" s="69">
        <v>67554</v>
      </c>
      <c r="D2088" s="13"/>
      <c r="E2088" s="13"/>
      <c r="F2088" s="13"/>
      <c r="G2088" s="13"/>
      <c r="H2088" s="13"/>
      <c r="I2088" s="13"/>
      <c r="J2088" s="13"/>
      <c r="K2088" s="13"/>
      <c r="L2088" s="13"/>
      <c r="M2088" s="13"/>
      <c r="N2088" s="13"/>
      <c r="O2088" s="13"/>
      <c r="P2088" s="13"/>
    </row>
    <row r="2089" spans="1:16" x14ac:dyDescent="0.3">
      <c r="A2089" s="67" t="s">
        <v>3936</v>
      </c>
      <c r="B2089" s="67" t="s">
        <v>3937</v>
      </c>
      <c r="C2089" s="69">
        <v>65749</v>
      </c>
      <c r="D2089" s="13"/>
      <c r="E2089" s="13"/>
      <c r="F2089" s="13">
        <v>7.5100000000000002E-3</v>
      </c>
      <c r="G2089" s="13">
        <v>7.1900000000000002E-3</v>
      </c>
      <c r="H2089" s="13">
        <v>7.0699999999999999E-3</v>
      </c>
      <c r="I2089" s="13">
        <v>5.7600000000000004E-3</v>
      </c>
      <c r="J2089" s="13">
        <v>5.6299999999999996E-3</v>
      </c>
      <c r="K2089" s="13">
        <v>6.3200000000000001E-3</v>
      </c>
      <c r="L2089" s="13">
        <v>6.6100000000000004E-3</v>
      </c>
      <c r="M2089" s="13">
        <v>7.3299999999999997E-3</v>
      </c>
      <c r="N2089" s="13">
        <v>7.5500000000000003E-3</v>
      </c>
      <c r="O2089" s="13">
        <v>8.2299999999999995E-3</v>
      </c>
      <c r="P2089" s="13">
        <v>9.4500000000000001E-3</v>
      </c>
    </row>
    <row r="2090" spans="1:16" x14ac:dyDescent="0.3">
      <c r="A2090" s="67" t="s">
        <v>4928</v>
      </c>
      <c r="B2090" s="67" t="s">
        <v>4929</v>
      </c>
      <c r="C2090" s="69">
        <v>65514</v>
      </c>
      <c r="D2090" s="13">
        <v>4.7980000000000002E-2</v>
      </c>
      <c r="E2090" s="13"/>
      <c r="F2090" s="13">
        <v>4.2259999999999999E-2</v>
      </c>
      <c r="G2090" s="13"/>
      <c r="H2090" s="13"/>
      <c r="I2090" s="13"/>
      <c r="J2090" s="13"/>
      <c r="K2090" s="13">
        <v>0.17766999999999999</v>
      </c>
      <c r="L2090" s="13"/>
      <c r="M2090" s="13"/>
      <c r="N2090" s="13"/>
      <c r="O2090" s="13"/>
      <c r="P2090" s="13"/>
    </row>
    <row r="2091" spans="1:16" x14ac:dyDescent="0.3">
      <c r="A2091" s="67" t="s">
        <v>4022</v>
      </c>
      <c r="B2091" s="67" t="s">
        <v>4023</v>
      </c>
      <c r="C2091" s="69">
        <v>65238</v>
      </c>
      <c r="D2091" s="13"/>
      <c r="E2091" s="13">
        <v>0.18243999999999999</v>
      </c>
      <c r="F2091" s="13">
        <v>0.16847000000000001</v>
      </c>
      <c r="G2091" s="13">
        <v>0.16864000000000001</v>
      </c>
      <c r="H2091" s="13">
        <v>0.1905</v>
      </c>
      <c r="I2091" s="13">
        <v>0.15490999999999999</v>
      </c>
      <c r="J2091" s="13">
        <v>0.15311</v>
      </c>
      <c r="K2091" s="13">
        <v>0.11287</v>
      </c>
      <c r="L2091" s="13">
        <v>0.11783</v>
      </c>
      <c r="M2091" s="13">
        <v>0.13116</v>
      </c>
      <c r="N2091" s="13">
        <v>0.13034000000000001</v>
      </c>
      <c r="O2091" s="13">
        <v>0.14474000000000001</v>
      </c>
      <c r="P2091" s="13">
        <v>0.17821000000000001</v>
      </c>
    </row>
    <row r="2092" spans="1:16" x14ac:dyDescent="0.3">
      <c r="A2092" s="67" t="s">
        <v>3980</v>
      </c>
      <c r="B2092" s="67" t="s">
        <v>3981</v>
      </c>
      <c r="C2092" s="69">
        <v>64980</v>
      </c>
      <c r="D2092" s="13"/>
      <c r="E2092" s="13"/>
      <c r="F2092" s="13"/>
      <c r="G2092" s="13"/>
      <c r="H2092" s="13"/>
      <c r="I2092" s="13"/>
      <c r="J2092" s="13">
        <v>1.1288499999999999</v>
      </c>
      <c r="K2092" s="13"/>
      <c r="L2092" s="13"/>
      <c r="M2092" s="13">
        <v>1.45828</v>
      </c>
      <c r="N2092" s="13"/>
      <c r="O2092" s="13"/>
      <c r="P2092" s="13">
        <v>1.84629</v>
      </c>
    </row>
    <row r="2093" spans="1:16" x14ac:dyDescent="0.3">
      <c r="A2093" s="67" t="s">
        <v>3670</v>
      </c>
      <c r="B2093" s="67" t="s">
        <v>3671</v>
      </c>
      <c r="C2093" s="69">
        <v>64911</v>
      </c>
      <c r="D2093" s="13">
        <v>1.0251699999999999</v>
      </c>
      <c r="E2093" s="13">
        <v>1.1797299999999999</v>
      </c>
      <c r="F2093" s="13">
        <v>1.0478000000000001</v>
      </c>
      <c r="G2093" s="13">
        <v>0.83164000000000005</v>
      </c>
      <c r="H2093" s="13">
        <v>1.0522</v>
      </c>
      <c r="I2093" s="13">
        <v>0.89005999999999996</v>
      </c>
      <c r="J2093" s="13">
        <v>0.96550000000000002</v>
      </c>
      <c r="K2093" s="13"/>
      <c r="L2093" s="13"/>
      <c r="M2093" s="13"/>
      <c r="N2093" s="13"/>
      <c r="O2093" s="13"/>
      <c r="P2093" s="13"/>
    </row>
    <row r="2094" spans="1:16" x14ac:dyDescent="0.3">
      <c r="A2094" s="67" t="s">
        <v>4006</v>
      </c>
      <c r="B2094" s="67" t="s">
        <v>4007</v>
      </c>
      <c r="C2094" s="69">
        <v>64583</v>
      </c>
      <c r="D2094" s="13"/>
      <c r="E2094" s="13"/>
      <c r="F2094" s="13"/>
      <c r="G2094" s="13"/>
      <c r="H2094" s="13"/>
      <c r="I2094" s="13"/>
      <c r="J2094" s="13"/>
      <c r="K2094" s="13"/>
      <c r="L2094" s="13"/>
      <c r="M2094" s="13"/>
      <c r="N2094" s="13"/>
      <c r="O2094" s="13"/>
      <c r="P2094" s="13"/>
    </row>
    <row r="2095" spans="1:16" x14ac:dyDescent="0.3">
      <c r="A2095" s="67" t="s">
        <v>5478</v>
      </c>
      <c r="B2095" s="67" t="s">
        <v>5479</v>
      </c>
      <c r="C2095" s="69">
        <v>64006</v>
      </c>
      <c r="D2095" s="13">
        <v>0.21906999999999999</v>
      </c>
      <c r="E2095" s="13"/>
      <c r="F2095" s="13"/>
      <c r="G2095" s="13"/>
      <c r="H2095" s="13"/>
      <c r="I2095" s="13"/>
      <c r="J2095" s="13"/>
      <c r="K2095" s="13"/>
      <c r="L2095" s="13"/>
      <c r="M2095" s="13"/>
      <c r="N2095" s="13"/>
      <c r="O2095" s="13"/>
      <c r="P2095" s="13"/>
    </row>
    <row r="2096" spans="1:16" x14ac:dyDescent="0.3">
      <c r="A2096" s="67" t="s">
        <v>4008</v>
      </c>
      <c r="B2096" s="67" t="s">
        <v>4009</v>
      </c>
      <c r="C2096" s="69">
        <v>63957</v>
      </c>
      <c r="D2096" s="13"/>
      <c r="E2096" s="13"/>
      <c r="F2096" s="13"/>
      <c r="G2096" s="13"/>
      <c r="H2096" s="13"/>
      <c r="I2096" s="13"/>
      <c r="J2096" s="13"/>
      <c r="K2096" s="13"/>
      <c r="L2096" s="13"/>
      <c r="M2096" s="13"/>
      <c r="N2096" s="13"/>
      <c r="O2096" s="13"/>
      <c r="P2096" s="13"/>
    </row>
    <row r="2097" spans="1:16" x14ac:dyDescent="0.3">
      <c r="A2097" s="67" t="s">
        <v>3734</v>
      </c>
      <c r="B2097" s="67" t="s">
        <v>3735</v>
      </c>
      <c r="C2097" s="69">
        <v>63874</v>
      </c>
      <c r="D2097" s="13"/>
      <c r="E2097" s="13"/>
      <c r="F2097" s="13"/>
      <c r="G2097" s="13"/>
      <c r="H2097" s="13">
        <v>2.317E-2</v>
      </c>
      <c r="I2097" s="13">
        <v>1.9390000000000001E-2</v>
      </c>
      <c r="J2097" s="13">
        <v>1.9259999999999999E-2</v>
      </c>
      <c r="K2097" s="13"/>
      <c r="L2097" s="13">
        <v>2.2290000000000001E-2</v>
      </c>
      <c r="M2097" s="13">
        <v>2.537E-2</v>
      </c>
      <c r="N2097" s="13"/>
      <c r="O2097" s="13">
        <v>3.1890000000000002E-2</v>
      </c>
      <c r="P2097" s="13">
        <v>4.1079999999999998E-2</v>
      </c>
    </row>
    <row r="2098" spans="1:16" x14ac:dyDescent="0.3">
      <c r="A2098" s="67" t="s">
        <v>4010</v>
      </c>
      <c r="B2098" s="67" t="s">
        <v>4011</v>
      </c>
      <c r="C2098" s="69">
        <v>63693</v>
      </c>
      <c r="D2098" s="13"/>
      <c r="E2098" s="13"/>
      <c r="F2098" s="13"/>
      <c r="G2098" s="13"/>
      <c r="H2098" s="13"/>
      <c r="I2098" s="13"/>
      <c r="J2098" s="13"/>
      <c r="K2098" s="13"/>
      <c r="L2098" s="13"/>
      <c r="M2098" s="13"/>
      <c r="N2098" s="13"/>
      <c r="O2098" s="13"/>
      <c r="P2098" s="13"/>
    </row>
    <row r="2099" spans="1:16" x14ac:dyDescent="0.3">
      <c r="A2099" s="67" t="s">
        <v>4012</v>
      </c>
      <c r="B2099" s="67" t="s">
        <v>4013</v>
      </c>
      <c r="C2099" s="69">
        <v>63693</v>
      </c>
      <c r="D2099" s="13"/>
      <c r="E2099" s="13"/>
      <c r="F2099" s="13"/>
      <c r="G2099" s="13"/>
      <c r="H2099" s="13"/>
      <c r="I2099" s="13"/>
      <c r="J2099" s="13"/>
      <c r="K2099" s="13"/>
      <c r="L2099" s="13"/>
      <c r="M2099" s="13"/>
      <c r="N2099" s="13"/>
      <c r="O2099" s="13"/>
      <c r="P2099" s="13"/>
    </row>
    <row r="2100" spans="1:16" x14ac:dyDescent="0.3">
      <c r="A2100" s="67" t="s">
        <v>5007</v>
      </c>
      <c r="B2100" s="67" t="s">
        <v>5008</v>
      </c>
      <c r="C2100" s="69">
        <v>63269</v>
      </c>
      <c r="D2100" s="13">
        <v>0.59362999999999999</v>
      </c>
      <c r="E2100" s="13">
        <v>0.65239999999999998</v>
      </c>
      <c r="F2100" s="13">
        <v>0.61167000000000005</v>
      </c>
      <c r="G2100" s="13">
        <v>0.61458000000000002</v>
      </c>
      <c r="H2100" s="13">
        <v>0.63512999999999997</v>
      </c>
      <c r="I2100" s="13"/>
      <c r="J2100" s="13"/>
      <c r="K2100" s="13"/>
      <c r="L2100" s="13"/>
      <c r="M2100" s="13"/>
      <c r="N2100" s="13"/>
      <c r="O2100" s="13"/>
      <c r="P2100" s="13"/>
    </row>
    <row r="2101" spans="1:16" x14ac:dyDescent="0.3">
      <c r="A2101" s="67" t="s">
        <v>4014</v>
      </c>
      <c r="B2101" s="67" t="s">
        <v>4015</v>
      </c>
      <c r="C2101" s="69">
        <v>63262</v>
      </c>
      <c r="D2101" s="13"/>
      <c r="E2101" s="13"/>
      <c r="F2101" s="13"/>
      <c r="G2101" s="13"/>
      <c r="H2101" s="13"/>
      <c r="I2101" s="13"/>
      <c r="J2101" s="13"/>
      <c r="K2101" s="13"/>
      <c r="L2101" s="13"/>
      <c r="M2101" s="13"/>
      <c r="N2101" s="13"/>
      <c r="O2101" s="13"/>
      <c r="P2101" s="13"/>
    </row>
    <row r="2102" spans="1:16" x14ac:dyDescent="0.3">
      <c r="A2102" s="67" t="s">
        <v>3976</v>
      </c>
      <c r="B2102" s="67" t="s">
        <v>3977</v>
      </c>
      <c r="C2102" s="69">
        <v>63206</v>
      </c>
      <c r="D2102" s="13"/>
      <c r="E2102" s="13"/>
      <c r="F2102" s="13"/>
      <c r="G2102" s="13"/>
      <c r="H2102" s="13"/>
      <c r="I2102" s="13"/>
      <c r="J2102" s="13">
        <v>0.14133999999999999</v>
      </c>
      <c r="K2102" s="13"/>
      <c r="L2102" s="13"/>
      <c r="M2102" s="13">
        <v>0.18251999999999999</v>
      </c>
      <c r="N2102" s="13"/>
      <c r="O2102" s="13"/>
      <c r="P2102" s="13">
        <v>0.20927000000000001</v>
      </c>
    </row>
    <row r="2103" spans="1:16" x14ac:dyDescent="0.3">
      <c r="A2103" s="67" t="s">
        <v>4076</v>
      </c>
      <c r="B2103" s="67" t="s">
        <v>4077</v>
      </c>
      <c r="C2103" s="69">
        <v>63116</v>
      </c>
      <c r="D2103" s="13">
        <v>0.38196000000000002</v>
      </c>
      <c r="E2103" s="13">
        <v>0.29842000000000002</v>
      </c>
      <c r="F2103" s="13">
        <v>0.27262999999999998</v>
      </c>
      <c r="G2103" s="13">
        <v>0.26612999999999998</v>
      </c>
      <c r="H2103" s="13">
        <v>0.32031999999999999</v>
      </c>
      <c r="I2103" s="13">
        <v>0.25707999999999998</v>
      </c>
      <c r="J2103" s="13">
        <v>0.24747</v>
      </c>
      <c r="K2103" s="13">
        <v>0.28116000000000002</v>
      </c>
      <c r="L2103" s="13">
        <v>0.29842999999999997</v>
      </c>
      <c r="M2103" s="13">
        <v>0.32824999999999999</v>
      </c>
      <c r="N2103" s="13">
        <v>0.33663999999999999</v>
      </c>
      <c r="O2103" s="13">
        <v>0.36147000000000001</v>
      </c>
      <c r="P2103" s="13">
        <v>0.52807000000000004</v>
      </c>
    </row>
    <row r="2104" spans="1:16" x14ac:dyDescent="0.3">
      <c r="A2104" s="67" t="s">
        <v>5011</v>
      </c>
      <c r="B2104" s="67" t="s">
        <v>5012</v>
      </c>
      <c r="C2104" s="69">
        <v>62892</v>
      </c>
      <c r="D2104" s="13">
        <v>8.9090000000000003E-2</v>
      </c>
      <c r="E2104" s="13">
        <v>9.6869999999999998E-2</v>
      </c>
      <c r="F2104" s="13">
        <v>8.8099999999999998E-2</v>
      </c>
      <c r="G2104" s="13">
        <v>8.6970000000000006E-2</v>
      </c>
      <c r="H2104" s="13"/>
      <c r="I2104" s="13"/>
      <c r="J2104" s="13"/>
      <c r="K2104" s="13"/>
      <c r="L2104" s="13"/>
      <c r="M2104" s="13"/>
      <c r="N2104" s="13"/>
      <c r="O2104" s="13"/>
      <c r="P2104" s="13"/>
    </row>
    <row r="2105" spans="1:16" x14ac:dyDescent="0.3">
      <c r="A2105" s="67" t="s">
        <v>5480</v>
      </c>
      <c r="B2105" s="67" t="s">
        <v>5031</v>
      </c>
      <c r="C2105" s="69">
        <v>62711</v>
      </c>
      <c r="D2105" s="13"/>
      <c r="E2105" s="13">
        <v>0.32550000000000001</v>
      </c>
      <c r="F2105" s="13">
        <v>0.28828999999999999</v>
      </c>
      <c r="G2105" s="13">
        <v>0.26094000000000001</v>
      </c>
      <c r="H2105" s="13">
        <v>0.30651</v>
      </c>
      <c r="I2105" s="13"/>
      <c r="J2105" s="13"/>
      <c r="K2105" s="13"/>
      <c r="L2105" s="13"/>
      <c r="M2105" s="13"/>
      <c r="N2105" s="13"/>
      <c r="O2105" s="13"/>
      <c r="P2105" s="13"/>
    </row>
    <row r="2106" spans="1:16" x14ac:dyDescent="0.3">
      <c r="A2106" s="67" t="s">
        <v>4036</v>
      </c>
      <c r="B2106" s="67" t="s">
        <v>4037</v>
      </c>
      <c r="C2106" s="69">
        <v>62705</v>
      </c>
      <c r="D2106" s="13"/>
      <c r="E2106" s="13">
        <v>0.18826999999999999</v>
      </c>
      <c r="F2106" s="13"/>
      <c r="G2106" s="13">
        <v>0.16447000000000001</v>
      </c>
      <c r="H2106" s="13">
        <v>0.16064000000000001</v>
      </c>
      <c r="I2106" s="13">
        <v>0.13613</v>
      </c>
      <c r="J2106" s="13">
        <v>0.12895999999999999</v>
      </c>
      <c r="K2106" s="13">
        <v>0.14444000000000001</v>
      </c>
      <c r="L2106" s="13">
        <v>0.14828</v>
      </c>
      <c r="M2106" s="13">
        <v>0.16044</v>
      </c>
      <c r="N2106" s="13">
        <v>0.17196</v>
      </c>
      <c r="O2106" s="13">
        <v>0.19900999999999999</v>
      </c>
      <c r="P2106" s="13">
        <v>0.2155</v>
      </c>
    </row>
    <row r="2107" spans="1:16" x14ac:dyDescent="0.3">
      <c r="A2107" s="67" t="s">
        <v>4016</v>
      </c>
      <c r="B2107" s="67" t="s">
        <v>4017</v>
      </c>
      <c r="C2107" s="69">
        <v>62409</v>
      </c>
      <c r="D2107" s="13"/>
      <c r="E2107" s="13"/>
      <c r="F2107" s="13"/>
      <c r="G2107" s="13"/>
      <c r="H2107" s="13"/>
      <c r="I2107" s="13"/>
      <c r="J2107" s="13"/>
      <c r="K2107" s="13"/>
      <c r="L2107" s="13"/>
      <c r="M2107" s="13"/>
      <c r="N2107" s="13"/>
      <c r="O2107" s="13"/>
      <c r="P2107" s="13"/>
    </row>
    <row r="2108" spans="1:16" x14ac:dyDescent="0.3">
      <c r="A2108" s="67" t="s">
        <v>3892</v>
      </c>
      <c r="B2108" s="67" t="s">
        <v>3893</v>
      </c>
      <c r="C2108" s="69">
        <v>61985</v>
      </c>
      <c r="D2108" s="13">
        <v>2.58047</v>
      </c>
      <c r="E2108" s="13">
        <v>2.7298499999999999</v>
      </c>
      <c r="F2108" s="13">
        <v>3.2053699999999998</v>
      </c>
      <c r="G2108" s="13">
        <v>3.0645899999999999</v>
      </c>
      <c r="H2108" s="13">
        <v>3.2302399999999998</v>
      </c>
      <c r="I2108" s="13">
        <v>2.79698</v>
      </c>
      <c r="J2108" s="13">
        <v>2.8686099999999999</v>
      </c>
      <c r="K2108" s="13">
        <v>2.8975</v>
      </c>
      <c r="L2108" s="13">
        <v>3.0088599999999999</v>
      </c>
      <c r="M2108" s="13">
        <v>3.10981</v>
      </c>
      <c r="N2108" s="13">
        <v>3.12331</v>
      </c>
      <c r="O2108" s="13">
        <v>3.5369000000000002</v>
      </c>
      <c r="P2108" s="13">
        <v>4.1176500000000003</v>
      </c>
    </row>
    <row r="2109" spans="1:16" x14ac:dyDescent="0.3">
      <c r="A2109" s="67" t="s">
        <v>5015</v>
      </c>
      <c r="B2109" s="67" t="s">
        <v>5016</v>
      </c>
      <c r="C2109" s="69">
        <v>61653</v>
      </c>
      <c r="D2109" s="13"/>
      <c r="E2109" s="13"/>
      <c r="F2109" s="13"/>
      <c r="G2109" s="13">
        <v>0.1046</v>
      </c>
      <c r="H2109" s="13"/>
      <c r="I2109" s="13"/>
      <c r="J2109" s="13"/>
      <c r="K2109" s="13"/>
      <c r="L2109" s="13"/>
      <c r="M2109" s="13">
        <v>0.13744999999999999</v>
      </c>
      <c r="N2109" s="13"/>
      <c r="O2109" s="13"/>
      <c r="P2109" s="13"/>
    </row>
    <row r="2110" spans="1:16" x14ac:dyDescent="0.3">
      <c r="A2110" s="67" t="s">
        <v>4062</v>
      </c>
      <c r="B2110" s="67" t="s">
        <v>4063</v>
      </c>
      <c r="C2110" s="69">
        <v>61390</v>
      </c>
      <c r="D2110" s="13">
        <v>2.9100000000000001E-2</v>
      </c>
      <c r="E2110" s="13"/>
      <c r="F2110" s="13"/>
      <c r="G2110" s="13">
        <v>2.7449999999999999E-2</v>
      </c>
      <c r="H2110" s="13">
        <v>2.741E-2</v>
      </c>
      <c r="I2110" s="13">
        <v>2.3359999999999999E-2</v>
      </c>
      <c r="J2110" s="13">
        <v>2.35E-2</v>
      </c>
      <c r="K2110" s="13">
        <v>2.6720000000000001E-2</v>
      </c>
      <c r="L2110" s="13">
        <v>2.7699999999999999E-2</v>
      </c>
      <c r="M2110" s="13">
        <v>3.1649999999999998E-2</v>
      </c>
      <c r="N2110" s="13">
        <v>3.3430000000000001E-2</v>
      </c>
      <c r="O2110" s="13">
        <v>3.7089999999999998E-2</v>
      </c>
      <c r="P2110" s="13">
        <v>4.3639999999999998E-2</v>
      </c>
    </row>
    <row r="2111" spans="1:16" x14ac:dyDescent="0.3">
      <c r="A2111" s="67" t="s">
        <v>4080</v>
      </c>
      <c r="B2111" s="67" t="s">
        <v>4081</v>
      </c>
      <c r="C2111" s="69">
        <v>61162</v>
      </c>
      <c r="D2111" s="13"/>
      <c r="E2111" s="13">
        <v>2.9149999999999999E-2</v>
      </c>
      <c r="F2111" s="13">
        <v>2.6169999999999999E-2</v>
      </c>
      <c r="G2111" s="13">
        <v>2.5350000000000001E-2</v>
      </c>
      <c r="H2111" s="13">
        <v>2.452E-2</v>
      </c>
      <c r="I2111" s="13">
        <v>1.9689999999999999E-2</v>
      </c>
      <c r="J2111" s="13">
        <v>2.07E-2</v>
      </c>
      <c r="K2111" s="13">
        <v>2.3359999999999999E-2</v>
      </c>
      <c r="L2111" s="13">
        <v>2.3619999999999999E-2</v>
      </c>
      <c r="M2111" s="13">
        <v>2.674E-2</v>
      </c>
      <c r="N2111" s="13">
        <v>2.7109999999999999E-2</v>
      </c>
      <c r="O2111" s="13">
        <v>2.8219999999999999E-2</v>
      </c>
      <c r="P2111" s="13">
        <v>2.9409999999999999E-2</v>
      </c>
    </row>
    <row r="2112" spans="1:16" x14ac:dyDescent="0.3">
      <c r="A2112" s="67" t="s">
        <v>4214</v>
      </c>
      <c r="B2112" s="67" t="s">
        <v>4215</v>
      </c>
      <c r="C2112" s="69">
        <v>60687</v>
      </c>
      <c r="D2112" s="13"/>
      <c r="E2112" s="13"/>
      <c r="F2112" s="13"/>
      <c r="G2112" s="13">
        <v>7.6550000000000007E-2</v>
      </c>
      <c r="H2112" s="13"/>
      <c r="I2112" s="13"/>
      <c r="J2112" s="13">
        <v>3.6900000000000002E-2</v>
      </c>
      <c r="K2112" s="13">
        <v>4.1610000000000001E-2</v>
      </c>
      <c r="L2112" s="13"/>
      <c r="M2112" s="13">
        <v>4.7849999999999997E-2</v>
      </c>
      <c r="N2112" s="13"/>
      <c r="O2112" s="13"/>
      <c r="P2112" s="13">
        <v>6.5290000000000001E-2</v>
      </c>
    </row>
    <row r="2113" spans="1:16" x14ac:dyDescent="0.3">
      <c r="A2113" s="67" t="s">
        <v>4020</v>
      </c>
      <c r="B2113" s="67" t="s">
        <v>4021</v>
      </c>
      <c r="C2113" s="69">
        <v>60578</v>
      </c>
      <c r="D2113" s="13"/>
      <c r="E2113" s="13"/>
      <c r="F2113" s="13"/>
      <c r="G2113" s="13"/>
      <c r="H2113" s="13"/>
      <c r="I2113" s="13"/>
      <c r="J2113" s="13"/>
      <c r="K2113" s="13"/>
      <c r="L2113" s="13"/>
      <c r="M2113" s="13"/>
      <c r="N2113" s="13"/>
      <c r="O2113" s="13"/>
      <c r="P2113" s="13"/>
    </row>
    <row r="2114" spans="1:16" x14ac:dyDescent="0.3">
      <c r="A2114" s="67" t="s">
        <v>4028</v>
      </c>
      <c r="B2114" s="67" t="s">
        <v>4029</v>
      </c>
      <c r="C2114" s="69">
        <v>59112</v>
      </c>
      <c r="D2114" s="13"/>
      <c r="E2114" s="13"/>
      <c r="F2114" s="13"/>
      <c r="G2114" s="13"/>
      <c r="H2114" s="13"/>
      <c r="I2114" s="13"/>
      <c r="J2114" s="13"/>
      <c r="K2114" s="13"/>
      <c r="L2114" s="13"/>
      <c r="M2114" s="13"/>
      <c r="N2114" s="13"/>
      <c r="O2114" s="13"/>
      <c r="P2114" s="13"/>
    </row>
    <row r="2115" spans="1:16" x14ac:dyDescent="0.3">
      <c r="A2115" s="67" t="s">
        <v>4030</v>
      </c>
      <c r="B2115" s="67" t="s">
        <v>4031</v>
      </c>
      <c r="C2115" s="69">
        <v>59006</v>
      </c>
      <c r="D2115" s="13"/>
      <c r="E2115" s="13"/>
      <c r="F2115" s="13"/>
      <c r="G2115" s="13"/>
      <c r="H2115" s="13"/>
      <c r="I2115" s="13"/>
      <c r="J2115" s="13"/>
      <c r="K2115" s="13"/>
      <c r="L2115" s="13"/>
      <c r="M2115" s="13"/>
      <c r="N2115" s="13"/>
      <c r="O2115" s="13"/>
      <c r="P2115" s="13"/>
    </row>
    <row r="2116" spans="1:16" x14ac:dyDescent="0.3">
      <c r="A2116" s="67" t="s">
        <v>4058</v>
      </c>
      <c r="B2116" s="67" t="s">
        <v>4059</v>
      </c>
      <c r="C2116" s="69">
        <v>58442</v>
      </c>
      <c r="D2116" s="13">
        <v>0.34433000000000002</v>
      </c>
      <c r="E2116" s="13">
        <v>0.37944</v>
      </c>
      <c r="F2116" s="13">
        <v>0.34581000000000001</v>
      </c>
      <c r="G2116" s="13">
        <v>0.34125</v>
      </c>
      <c r="H2116" s="13">
        <v>0.34643000000000002</v>
      </c>
      <c r="I2116" s="13">
        <v>0.30881999999999998</v>
      </c>
      <c r="J2116" s="13">
        <v>0.29387999999999997</v>
      </c>
      <c r="K2116" s="13"/>
      <c r="L2116" s="13">
        <v>0.33540999999999999</v>
      </c>
      <c r="M2116" s="13">
        <v>0.36487000000000003</v>
      </c>
      <c r="N2116" s="13">
        <v>0.37418000000000001</v>
      </c>
      <c r="O2116" s="13">
        <v>0.41731000000000001</v>
      </c>
      <c r="P2116" s="13">
        <v>0.46922000000000003</v>
      </c>
    </row>
    <row r="2117" spans="1:16" x14ac:dyDescent="0.3">
      <c r="A2117" s="67" t="s">
        <v>3969</v>
      </c>
      <c r="B2117" s="67" t="s">
        <v>3970</v>
      </c>
      <c r="C2117" s="69">
        <v>58279</v>
      </c>
      <c r="D2117" s="13"/>
      <c r="E2117" s="13"/>
      <c r="F2117" s="13">
        <v>2.5899999999999999E-3</v>
      </c>
      <c r="G2117" s="13">
        <v>2.4599999999999999E-3</v>
      </c>
      <c r="H2117" s="13">
        <v>2.3900000000000002E-3</v>
      </c>
      <c r="I2117" s="13">
        <v>1.9E-3</v>
      </c>
      <c r="J2117" s="13">
        <v>1.8600000000000001E-3</v>
      </c>
      <c r="K2117" s="13">
        <v>2.0799999999999998E-3</v>
      </c>
      <c r="L2117" s="13">
        <v>2.1700000000000001E-3</v>
      </c>
      <c r="M2117" s="13">
        <v>2.4399999999999999E-3</v>
      </c>
      <c r="N2117" s="13">
        <v>2.5300000000000001E-3</v>
      </c>
      <c r="O2117" s="13">
        <v>2.81E-3</v>
      </c>
      <c r="P2117" s="13">
        <v>3.0599999999999998E-3</v>
      </c>
    </row>
    <row r="2118" spans="1:16" x14ac:dyDescent="0.3">
      <c r="A2118" s="67" t="s">
        <v>4048</v>
      </c>
      <c r="B2118" s="67" t="s">
        <v>4049</v>
      </c>
      <c r="C2118" s="69">
        <v>56673</v>
      </c>
      <c r="D2118" s="13"/>
      <c r="E2118" s="13"/>
      <c r="F2118" s="13"/>
      <c r="G2118" s="13"/>
      <c r="H2118" s="13"/>
      <c r="I2118" s="13"/>
      <c r="J2118" s="13"/>
      <c r="K2118" s="13"/>
      <c r="L2118" s="13"/>
      <c r="M2118" s="13"/>
      <c r="N2118" s="13"/>
      <c r="O2118" s="13"/>
      <c r="P2118" s="13"/>
    </row>
    <row r="2119" spans="1:16" x14ac:dyDescent="0.3">
      <c r="A2119" s="67" t="s">
        <v>4052</v>
      </c>
      <c r="B2119" s="67" t="s">
        <v>4053</v>
      </c>
      <c r="C2119" s="69">
        <v>56025</v>
      </c>
      <c r="D2119" s="13"/>
      <c r="E2119" s="13"/>
      <c r="F2119" s="13"/>
      <c r="G2119" s="13"/>
      <c r="H2119" s="13"/>
      <c r="I2119" s="13"/>
      <c r="J2119" s="13"/>
      <c r="K2119" s="13"/>
      <c r="L2119" s="13"/>
      <c r="M2119" s="13"/>
      <c r="N2119" s="13"/>
      <c r="O2119" s="13"/>
      <c r="P2119" s="13"/>
    </row>
    <row r="2120" spans="1:16" x14ac:dyDescent="0.3">
      <c r="A2120" s="67" t="s">
        <v>5034</v>
      </c>
      <c r="B2120" s="67" t="s">
        <v>5035</v>
      </c>
      <c r="C2120" s="69">
        <v>55956</v>
      </c>
      <c r="D2120" s="13"/>
      <c r="E2120" s="13"/>
      <c r="F2120" s="13"/>
      <c r="G2120" s="13">
        <v>0.44722000000000001</v>
      </c>
      <c r="H2120" s="13">
        <v>0.47001999999999999</v>
      </c>
      <c r="I2120" s="13">
        <v>0.34032000000000001</v>
      </c>
      <c r="J2120" s="13">
        <v>0.34086</v>
      </c>
      <c r="K2120" s="13">
        <v>0.37902000000000002</v>
      </c>
      <c r="L2120" s="13">
        <v>0.40165000000000001</v>
      </c>
      <c r="M2120" s="13">
        <v>0.42777999999999999</v>
      </c>
      <c r="N2120" s="13">
        <v>0.44216</v>
      </c>
      <c r="O2120" s="13">
        <v>0.48959000000000003</v>
      </c>
      <c r="P2120" s="13"/>
    </row>
    <row r="2121" spans="1:16" x14ac:dyDescent="0.3">
      <c r="A2121" s="67" t="s">
        <v>4056</v>
      </c>
      <c r="B2121" s="67" t="s">
        <v>4057</v>
      </c>
      <c r="C2121" s="69">
        <v>55694</v>
      </c>
      <c r="D2121" s="13"/>
      <c r="E2121" s="13"/>
      <c r="F2121" s="13"/>
      <c r="G2121" s="13"/>
      <c r="H2121" s="13"/>
      <c r="I2121" s="13"/>
      <c r="J2121" s="13"/>
      <c r="K2121" s="13"/>
      <c r="L2121" s="13"/>
      <c r="M2121" s="13"/>
      <c r="N2121" s="13"/>
      <c r="O2121" s="13"/>
      <c r="P2121" s="13">
        <v>4.2549999999999998E-2</v>
      </c>
    </row>
    <row r="2122" spans="1:16" x14ac:dyDescent="0.3">
      <c r="A2122" s="67" t="s">
        <v>4624</v>
      </c>
      <c r="B2122" s="67" t="s">
        <v>4625</v>
      </c>
      <c r="C2122" s="69">
        <v>55661</v>
      </c>
      <c r="D2122" s="13"/>
      <c r="E2122" s="13"/>
      <c r="F2122" s="13"/>
      <c r="G2122" s="13">
        <v>0.41776999999999997</v>
      </c>
      <c r="H2122" s="13">
        <v>0.43908000000000003</v>
      </c>
      <c r="I2122" s="13">
        <v>0.33490999999999999</v>
      </c>
      <c r="J2122" s="13">
        <v>0.50631999999999999</v>
      </c>
      <c r="K2122" s="13">
        <v>0.53813999999999995</v>
      </c>
      <c r="L2122" s="13">
        <v>0.57111999999999996</v>
      </c>
      <c r="M2122" s="13">
        <v>0.63856000000000002</v>
      </c>
      <c r="N2122" s="13">
        <v>0.65276000000000001</v>
      </c>
      <c r="O2122" s="13">
        <v>0.73734</v>
      </c>
      <c r="P2122" s="13">
        <v>1.04982</v>
      </c>
    </row>
    <row r="2123" spans="1:16" x14ac:dyDescent="0.3">
      <c r="A2123" s="67" t="s">
        <v>5019</v>
      </c>
      <c r="B2123" s="67" t="s">
        <v>5020</v>
      </c>
      <c r="C2123" s="69">
        <v>54802</v>
      </c>
      <c r="D2123" s="13">
        <v>0.75133000000000005</v>
      </c>
      <c r="E2123" s="13">
        <v>0.81157999999999997</v>
      </c>
      <c r="F2123" s="13">
        <v>0.74631000000000003</v>
      </c>
      <c r="G2123" s="13">
        <v>0.73724999999999996</v>
      </c>
      <c r="H2123" s="13"/>
      <c r="I2123" s="13"/>
      <c r="J2123" s="13"/>
      <c r="K2123" s="13"/>
      <c r="L2123" s="13"/>
      <c r="M2123" s="13"/>
      <c r="N2123" s="13"/>
      <c r="O2123" s="13"/>
      <c r="P2123" s="13"/>
    </row>
    <row r="2124" spans="1:16" x14ac:dyDescent="0.3">
      <c r="A2124" s="67" t="s">
        <v>3632</v>
      </c>
      <c r="B2124" s="67" t="s">
        <v>3633</v>
      </c>
      <c r="C2124" s="69">
        <v>54373</v>
      </c>
      <c r="D2124" s="13">
        <v>5.7230000000000003E-2</v>
      </c>
      <c r="E2124" s="13">
        <v>6.1420000000000002E-2</v>
      </c>
      <c r="F2124" s="13">
        <v>5.7619999999999998E-2</v>
      </c>
      <c r="G2124" s="13">
        <v>5.271E-2</v>
      </c>
      <c r="H2124" s="13">
        <v>6.1359999999999998E-2</v>
      </c>
      <c r="I2124" s="13">
        <v>5.0119999999999998E-2</v>
      </c>
      <c r="J2124" s="13">
        <v>6.5089999999999995E-2</v>
      </c>
      <c r="K2124" s="13">
        <v>0.14419999999999999</v>
      </c>
      <c r="L2124" s="13">
        <v>0.14990000000000001</v>
      </c>
      <c r="M2124" s="13">
        <v>0.16749</v>
      </c>
      <c r="N2124" s="13">
        <v>0.16983999999999999</v>
      </c>
      <c r="O2124" s="13">
        <v>0.21395</v>
      </c>
      <c r="P2124" s="13">
        <v>0.28155000000000002</v>
      </c>
    </row>
    <row r="2125" spans="1:16" x14ac:dyDescent="0.3">
      <c r="A2125" s="67" t="s">
        <v>4078</v>
      </c>
      <c r="B2125" s="67" t="s">
        <v>4079</v>
      </c>
      <c r="C2125" s="69">
        <v>54356</v>
      </c>
      <c r="D2125" s="13">
        <v>2.3970000000000002E-2</v>
      </c>
      <c r="E2125" s="13"/>
      <c r="F2125" s="13"/>
      <c r="G2125" s="13">
        <v>2.2669999999999999E-2</v>
      </c>
      <c r="H2125" s="13">
        <v>2.2890000000000001E-2</v>
      </c>
      <c r="I2125" s="13">
        <v>1.9189999999999999E-2</v>
      </c>
      <c r="J2125" s="13">
        <v>1.9369999999999998E-2</v>
      </c>
      <c r="K2125" s="13">
        <v>2.2089999999999999E-2</v>
      </c>
      <c r="L2125" s="13">
        <v>2.2749999999999999E-2</v>
      </c>
      <c r="M2125" s="13">
        <v>2.572E-2</v>
      </c>
      <c r="N2125" s="13">
        <v>2.7300000000000001E-2</v>
      </c>
      <c r="O2125" s="13">
        <v>3.1640000000000001E-2</v>
      </c>
      <c r="P2125" s="13">
        <v>3.6519999999999997E-2</v>
      </c>
    </row>
    <row r="2126" spans="1:16" x14ac:dyDescent="0.3">
      <c r="A2126" s="67" t="s">
        <v>3955</v>
      </c>
      <c r="B2126" s="67" t="s">
        <v>3956</v>
      </c>
      <c r="C2126" s="69">
        <v>54288</v>
      </c>
      <c r="D2126" s="13">
        <v>0.28549999999999998</v>
      </c>
      <c r="E2126" s="13">
        <v>0.30837999999999999</v>
      </c>
      <c r="F2126" s="13">
        <v>0.27904000000000001</v>
      </c>
      <c r="G2126" s="13">
        <v>0.27245999999999998</v>
      </c>
      <c r="H2126" s="13">
        <v>0.27355000000000002</v>
      </c>
      <c r="I2126" s="13">
        <v>0.23175000000000001</v>
      </c>
      <c r="J2126" s="13">
        <v>0.22191</v>
      </c>
      <c r="K2126" s="13">
        <v>0.25402999999999998</v>
      </c>
      <c r="L2126" s="13">
        <v>0.45462000000000002</v>
      </c>
      <c r="M2126" s="13">
        <v>0.50924999999999998</v>
      </c>
      <c r="N2126" s="13">
        <v>0.52807999999999999</v>
      </c>
      <c r="O2126" s="13">
        <v>0.59033999999999998</v>
      </c>
      <c r="P2126" s="13">
        <v>0.64986999999999995</v>
      </c>
    </row>
    <row r="2127" spans="1:16" x14ac:dyDescent="0.3">
      <c r="A2127" s="67" t="s">
        <v>4410</v>
      </c>
      <c r="B2127" s="67" t="s">
        <v>4411</v>
      </c>
      <c r="C2127" s="69">
        <v>53987</v>
      </c>
      <c r="D2127" s="13"/>
      <c r="E2127" s="13"/>
      <c r="F2127" s="13"/>
      <c r="G2127" s="13">
        <v>0.40022000000000002</v>
      </c>
      <c r="H2127" s="13"/>
      <c r="I2127" s="13"/>
      <c r="J2127" s="13">
        <v>1.5219999999999999E-2</v>
      </c>
      <c r="K2127" s="13"/>
      <c r="L2127" s="13"/>
      <c r="M2127" s="13"/>
      <c r="N2127" s="13"/>
      <c r="O2127" s="13"/>
      <c r="P2127" s="13">
        <v>6.336E-2</v>
      </c>
    </row>
    <row r="2128" spans="1:16" x14ac:dyDescent="0.3">
      <c r="A2128" s="67" t="s">
        <v>5483</v>
      </c>
      <c r="B2128" s="67" t="s">
        <v>5484</v>
      </c>
      <c r="C2128" s="69">
        <v>53353</v>
      </c>
      <c r="D2128" s="13"/>
      <c r="E2128" s="13"/>
      <c r="F2128" s="13"/>
      <c r="G2128" s="13">
        <v>6.62E-3</v>
      </c>
      <c r="H2128" s="13">
        <v>6.4900000000000001E-3</v>
      </c>
      <c r="I2128" s="13">
        <v>4.8999999999999998E-3</v>
      </c>
      <c r="J2128" s="13"/>
      <c r="K2128" s="13"/>
      <c r="L2128" s="13"/>
      <c r="M2128" s="13"/>
      <c r="N2128" s="13"/>
      <c r="O2128" s="13"/>
      <c r="P2128" s="13"/>
    </row>
    <row r="2129" spans="1:16" x14ac:dyDescent="0.3">
      <c r="A2129" s="67" t="s">
        <v>4297</v>
      </c>
      <c r="B2129" s="67" t="s">
        <v>4298</v>
      </c>
      <c r="C2129" s="69">
        <v>53297</v>
      </c>
      <c r="D2129" s="13">
        <v>0.10813</v>
      </c>
      <c r="E2129" s="13">
        <v>0.11897000000000001</v>
      </c>
      <c r="F2129" s="13">
        <v>0.10928</v>
      </c>
      <c r="G2129" s="13">
        <v>0.10602</v>
      </c>
      <c r="H2129" s="13">
        <v>6.4890000000000003E-2</v>
      </c>
      <c r="I2129" s="13">
        <v>5.28E-2</v>
      </c>
      <c r="J2129" s="13">
        <v>5.1819999999999998E-2</v>
      </c>
      <c r="K2129" s="13">
        <v>5.8939999999999999E-2</v>
      </c>
      <c r="L2129" s="13">
        <v>6.1699999999999998E-2</v>
      </c>
      <c r="M2129" s="13">
        <v>6.7979999999999999E-2</v>
      </c>
      <c r="N2129" s="13">
        <v>6.8419999999999995E-2</v>
      </c>
      <c r="O2129" s="13">
        <v>7.6189999999999994E-2</v>
      </c>
      <c r="P2129" s="13">
        <v>8.6430000000000007E-2</v>
      </c>
    </row>
    <row r="2130" spans="1:16" x14ac:dyDescent="0.3">
      <c r="A2130" s="67" t="s">
        <v>4064</v>
      </c>
      <c r="B2130" s="67" t="s">
        <v>4065</v>
      </c>
      <c r="C2130" s="69">
        <v>52072</v>
      </c>
      <c r="D2130" s="13"/>
      <c r="E2130" s="13"/>
      <c r="F2130" s="13"/>
      <c r="G2130" s="13"/>
      <c r="H2130" s="13"/>
      <c r="I2130" s="13"/>
      <c r="J2130" s="13"/>
      <c r="K2130" s="13"/>
      <c r="L2130" s="13"/>
      <c r="M2130" s="13"/>
      <c r="N2130" s="13"/>
      <c r="O2130" s="13"/>
      <c r="P2130" s="13"/>
    </row>
    <row r="2131" spans="1:16" x14ac:dyDescent="0.3">
      <c r="A2131" s="67" t="s">
        <v>4002</v>
      </c>
      <c r="B2131" s="67" t="s">
        <v>4003</v>
      </c>
      <c r="C2131" s="69">
        <v>50970</v>
      </c>
      <c r="D2131" s="13">
        <v>0.57059000000000004</v>
      </c>
      <c r="E2131" s="13"/>
      <c r="F2131" s="13"/>
      <c r="G2131" s="13">
        <v>0.58328999999999998</v>
      </c>
      <c r="H2131" s="13"/>
      <c r="I2131" s="13"/>
      <c r="J2131" s="13">
        <v>0.46455000000000002</v>
      </c>
      <c r="K2131" s="13"/>
      <c r="L2131" s="13"/>
      <c r="M2131" s="13">
        <v>0.60036999999999996</v>
      </c>
      <c r="N2131" s="13"/>
      <c r="O2131" s="13"/>
      <c r="P2131" s="13">
        <v>0.76734999999999998</v>
      </c>
    </row>
    <row r="2132" spans="1:16" x14ac:dyDescent="0.3">
      <c r="A2132" s="67" t="s">
        <v>4072</v>
      </c>
      <c r="B2132" s="67" t="s">
        <v>4073</v>
      </c>
      <c r="C2132" s="69">
        <v>50857</v>
      </c>
      <c r="D2132" s="13"/>
      <c r="E2132" s="13"/>
      <c r="F2132" s="13"/>
      <c r="G2132" s="13"/>
      <c r="H2132" s="13"/>
      <c r="I2132" s="13"/>
      <c r="J2132" s="13"/>
      <c r="K2132" s="13"/>
      <c r="L2132" s="13"/>
      <c r="M2132" s="13"/>
      <c r="N2132" s="13"/>
      <c r="O2132" s="13"/>
      <c r="P2132" s="13"/>
    </row>
    <row r="2133" spans="1:16" x14ac:dyDescent="0.3">
      <c r="A2133" s="67" t="s">
        <v>3771</v>
      </c>
      <c r="B2133" s="67" t="s">
        <v>3772</v>
      </c>
      <c r="C2133" s="69">
        <v>50660</v>
      </c>
      <c r="D2133" s="13"/>
      <c r="E2133" s="13"/>
      <c r="F2133" s="13"/>
      <c r="G2133" s="13">
        <v>3.6549999999999999E-2</v>
      </c>
      <c r="H2133" s="13"/>
      <c r="I2133" s="13"/>
      <c r="J2133" s="13">
        <v>2.581E-2</v>
      </c>
      <c r="K2133" s="13"/>
      <c r="L2133" s="13"/>
      <c r="M2133" s="13">
        <v>3.3489999999999999E-2</v>
      </c>
      <c r="N2133" s="13"/>
      <c r="O2133" s="13"/>
      <c r="P2133" s="13"/>
    </row>
    <row r="2134" spans="1:16" x14ac:dyDescent="0.3">
      <c r="A2134" s="67" t="s">
        <v>5485</v>
      </c>
      <c r="B2134" s="67" t="s">
        <v>4106</v>
      </c>
      <c r="C2134" s="69">
        <v>50445</v>
      </c>
      <c r="D2134" s="13">
        <v>0.8498</v>
      </c>
      <c r="E2134" s="13">
        <v>0.81972999999999996</v>
      </c>
      <c r="F2134" s="13">
        <v>0.79581000000000002</v>
      </c>
      <c r="G2134" s="13">
        <v>0.76717999999999997</v>
      </c>
      <c r="H2134" s="13">
        <v>0.84003000000000005</v>
      </c>
      <c r="I2134" s="13">
        <v>0.67091999999999996</v>
      </c>
      <c r="J2134" s="13">
        <v>0.67381000000000002</v>
      </c>
      <c r="K2134" s="13">
        <v>0.75346999999999997</v>
      </c>
      <c r="L2134" s="13">
        <v>0.80872999999999995</v>
      </c>
      <c r="M2134" s="13">
        <v>0.97436</v>
      </c>
      <c r="N2134" s="13">
        <v>0.99763000000000002</v>
      </c>
      <c r="O2134" s="13">
        <v>1.0961099999999999</v>
      </c>
      <c r="P2134" s="13">
        <v>1.31542</v>
      </c>
    </row>
    <row r="2135" spans="1:16" x14ac:dyDescent="0.3">
      <c r="A2135" s="67" t="s">
        <v>4084</v>
      </c>
      <c r="B2135" s="67" t="s">
        <v>4085</v>
      </c>
      <c r="C2135" s="69">
        <v>49360</v>
      </c>
      <c r="D2135" s="13"/>
      <c r="E2135" s="13"/>
      <c r="F2135" s="13"/>
      <c r="G2135" s="13"/>
      <c r="H2135" s="13"/>
      <c r="I2135" s="13"/>
      <c r="J2135" s="13"/>
      <c r="K2135" s="13"/>
      <c r="L2135" s="13"/>
      <c r="M2135" s="13"/>
      <c r="N2135" s="13"/>
      <c r="O2135" s="13"/>
      <c r="P2135" s="13"/>
    </row>
    <row r="2136" spans="1:16" x14ac:dyDescent="0.3">
      <c r="A2136" s="67" t="s">
        <v>4097</v>
      </c>
      <c r="B2136" s="67" t="s">
        <v>4098</v>
      </c>
      <c r="C2136" s="69">
        <v>48718</v>
      </c>
      <c r="D2136" s="13">
        <v>9.2380000000000004E-2</v>
      </c>
      <c r="E2136" s="13">
        <v>0.10009999999999999</v>
      </c>
      <c r="F2136" s="13">
        <v>9.1999999999999998E-2</v>
      </c>
      <c r="G2136" s="13">
        <v>8.9829999999999993E-2</v>
      </c>
      <c r="H2136" s="13">
        <v>9.0200000000000002E-2</v>
      </c>
      <c r="I2136" s="13">
        <v>7.4440000000000006E-2</v>
      </c>
      <c r="J2136" s="13">
        <v>7.2459999999999997E-2</v>
      </c>
      <c r="K2136" s="13">
        <v>9.8299999999999998E-2</v>
      </c>
      <c r="L2136" s="13">
        <v>0.10426000000000001</v>
      </c>
      <c r="M2136" s="13">
        <v>0.11586</v>
      </c>
      <c r="N2136" s="13">
        <v>0.12373000000000001</v>
      </c>
      <c r="O2136" s="13">
        <v>0.13819000000000001</v>
      </c>
      <c r="P2136" s="13">
        <v>0.15612999999999999</v>
      </c>
    </row>
    <row r="2137" spans="1:16" x14ac:dyDescent="0.3">
      <c r="A2137" s="67" t="s">
        <v>5023</v>
      </c>
      <c r="B2137" s="67" t="s">
        <v>4088</v>
      </c>
      <c r="C2137" s="69">
        <v>48644</v>
      </c>
      <c r="D2137" s="13"/>
      <c r="E2137" s="13"/>
      <c r="F2137" s="13"/>
      <c r="G2137" s="13"/>
      <c r="H2137" s="13"/>
      <c r="I2137" s="13"/>
      <c r="J2137" s="13"/>
      <c r="K2137" s="13"/>
      <c r="L2137" s="13"/>
      <c r="M2137" s="13"/>
      <c r="N2137" s="13"/>
      <c r="O2137" s="13"/>
      <c r="P2137" s="13"/>
    </row>
    <row r="2138" spans="1:16" x14ac:dyDescent="0.3">
      <c r="A2138" s="67" t="s">
        <v>3850</v>
      </c>
      <c r="B2138" s="67" t="s">
        <v>3851</v>
      </c>
      <c r="C2138" s="69">
        <v>48368</v>
      </c>
      <c r="D2138" s="13"/>
      <c r="E2138" s="13"/>
      <c r="F2138" s="13"/>
      <c r="G2138" s="13"/>
      <c r="H2138" s="13"/>
      <c r="I2138" s="13"/>
      <c r="J2138" s="13">
        <v>9.3799999999999994E-3</v>
      </c>
      <c r="K2138" s="13"/>
      <c r="L2138" s="13"/>
      <c r="M2138" s="13"/>
      <c r="N2138" s="13"/>
      <c r="O2138" s="13"/>
      <c r="P2138" s="13">
        <v>2.683E-2</v>
      </c>
    </row>
    <row r="2139" spans="1:16" x14ac:dyDescent="0.3">
      <c r="A2139" s="67" t="s">
        <v>4091</v>
      </c>
      <c r="B2139" s="67" t="s">
        <v>4092</v>
      </c>
      <c r="C2139" s="69">
        <v>48176</v>
      </c>
      <c r="D2139" s="13"/>
      <c r="E2139" s="13"/>
      <c r="F2139" s="13"/>
      <c r="G2139" s="13"/>
      <c r="H2139" s="13"/>
      <c r="I2139" s="13"/>
      <c r="J2139" s="13"/>
      <c r="K2139" s="13"/>
      <c r="L2139" s="13"/>
      <c r="M2139" s="13"/>
      <c r="N2139" s="13"/>
      <c r="O2139" s="13"/>
      <c r="P2139" s="13"/>
    </row>
    <row r="2140" spans="1:16" x14ac:dyDescent="0.3">
      <c r="A2140" s="67" t="s">
        <v>5486</v>
      </c>
      <c r="B2140" s="67" t="s">
        <v>5487</v>
      </c>
      <c r="C2140" s="69">
        <v>48059</v>
      </c>
      <c r="D2140" s="13"/>
      <c r="E2140" s="13">
        <v>6.5820000000000004E-2</v>
      </c>
      <c r="F2140" s="13">
        <v>6.0720000000000003E-2</v>
      </c>
      <c r="G2140" s="13">
        <v>4.3630000000000002E-2</v>
      </c>
      <c r="H2140" s="13"/>
      <c r="I2140" s="13"/>
      <c r="J2140" s="13"/>
      <c r="K2140" s="13"/>
      <c r="L2140" s="13"/>
      <c r="M2140" s="13"/>
      <c r="N2140" s="13"/>
      <c r="O2140" s="13"/>
      <c r="P2140" s="13"/>
    </row>
    <row r="2141" spans="1:16" x14ac:dyDescent="0.3">
      <c r="A2141" s="67" t="s">
        <v>4994</v>
      </c>
      <c r="B2141" s="67" t="s">
        <v>4995</v>
      </c>
      <c r="C2141" s="69">
        <v>47836</v>
      </c>
      <c r="D2141" s="13">
        <v>0.28836000000000001</v>
      </c>
      <c r="E2141" s="13"/>
      <c r="F2141" s="13">
        <v>0.23366999999999999</v>
      </c>
      <c r="G2141" s="13"/>
      <c r="H2141" s="13"/>
      <c r="I2141" s="13"/>
      <c r="J2141" s="13"/>
      <c r="K2141" s="13">
        <v>0.46581</v>
      </c>
      <c r="L2141" s="13"/>
      <c r="M2141" s="13"/>
      <c r="N2141" s="13"/>
      <c r="O2141" s="13"/>
      <c r="P2141" s="13"/>
    </row>
    <row r="2142" spans="1:16" x14ac:dyDescent="0.3">
      <c r="A2142" s="67" t="s">
        <v>5062</v>
      </c>
      <c r="B2142" s="67" t="s">
        <v>5063</v>
      </c>
      <c r="C2142" s="69">
        <v>47745</v>
      </c>
      <c r="D2142" s="13"/>
      <c r="E2142" s="13"/>
      <c r="F2142" s="13"/>
      <c r="G2142" s="13">
        <v>0.26183000000000001</v>
      </c>
      <c r="H2142" s="13"/>
      <c r="I2142" s="13"/>
      <c r="J2142" s="13">
        <v>0.12157999999999999</v>
      </c>
      <c r="K2142" s="13"/>
      <c r="L2142" s="13"/>
      <c r="M2142" s="13">
        <v>0.15285000000000001</v>
      </c>
      <c r="N2142" s="13"/>
      <c r="O2142" s="13"/>
      <c r="P2142" s="13"/>
    </row>
    <row r="2143" spans="1:16" x14ac:dyDescent="0.3">
      <c r="A2143" s="67" t="s">
        <v>3011</v>
      </c>
      <c r="B2143" s="67" t="s">
        <v>3012</v>
      </c>
      <c r="C2143" s="69">
        <v>47449</v>
      </c>
      <c r="D2143" s="13"/>
      <c r="E2143" s="13"/>
      <c r="F2143" s="13"/>
      <c r="G2143" s="13">
        <v>0.49220999999999998</v>
      </c>
      <c r="H2143" s="13"/>
      <c r="I2143" s="13"/>
      <c r="J2143" s="13">
        <v>0.31919999999999998</v>
      </c>
      <c r="K2143" s="13"/>
      <c r="L2143" s="13"/>
      <c r="M2143" s="13">
        <v>0.42026000000000002</v>
      </c>
      <c r="N2143" s="13"/>
      <c r="O2143" s="13">
        <v>0.50707000000000002</v>
      </c>
      <c r="P2143" s="13"/>
    </row>
    <row r="2144" spans="1:16" x14ac:dyDescent="0.3">
      <c r="A2144" s="67" t="s">
        <v>3676</v>
      </c>
      <c r="B2144" s="67" t="s">
        <v>3677</v>
      </c>
      <c r="C2144" s="69">
        <v>47312</v>
      </c>
      <c r="D2144" s="13"/>
      <c r="E2144" s="13"/>
      <c r="F2144" s="13"/>
      <c r="G2144" s="13">
        <v>0.11566</v>
      </c>
      <c r="H2144" s="13"/>
      <c r="I2144" s="13"/>
      <c r="J2144" s="13">
        <v>8.8190000000000004E-2</v>
      </c>
      <c r="K2144" s="13"/>
      <c r="L2144" s="13"/>
      <c r="M2144" s="13">
        <v>0.10501000000000001</v>
      </c>
      <c r="N2144" s="13"/>
      <c r="O2144" s="13"/>
      <c r="P2144" s="13">
        <v>0.35116000000000003</v>
      </c>
    </row>
    <row r="2145" spans="1:16" x14ac:dyDescent="0.3">
      <c r="A2145" s="67" t="s">
        <v>3912</v>
      </c>
      <c r="B2145" s="67" t="s">
        <v>3913</v>
      </c>
      <c r="C2145" s="69">
        <v>47071</v>
      </c>
      <c r="D2145" s="13">
        <v>6.2960000000000002E-2</v>
      </c>
      <c r="E2145" s="13"/>
      <c r="F2145" s="13"/>
      <c r="G2145" s="13">
        <v>5.7119999999999997E-2</v>
      </c>
      <c r="H2145" s="13"/>
      <c r="I2145" s="13"/>
      <c r="J2145" s="13">
        <v>4.6429999999999999E-2</v>
      </c>
      <c r="K2145" s="13"/>
      <c r="L2145" s="13"/>
      <c r="M2145" s="13">
        <v>6.3079999999999997E-2</v>
      </c>
      <c r="N2145" s="13"/>
      <c r="O2145" s="13"/>
      <c r="P2145" s="13">
        <v>0.16936999999999999</v>
      </c>
    </row>
    <row r="2146" spans="1:16" x14ac:dyDescent="0.3">
      <c r="A2146" s="67" t="s">
        <v>4119</v>
      </c>
      <c r="B2146" s="67" t="s">
        <v>4120</v>
      </c>
      <c r="C2146" s="69">
        <v>47006</v>
      </c>
      <c r="D2146" s="13"/>
      <c r="E2146" s="13">
        <v>2.2519999999999998E-2</v>
      </c>
      <c r="F2146" s="13">
        <v>2.0459999999999999E-2</v>
      </c>
      <c r="G2146" s="13">
        <v>2.0199999999999999E-2</v>
      </c>
      <c r="H2146" s="13">
        <v>2.0480000000000002E-2</v>
      </c>
      <c r="I2146" s="13">
        <v>1.5970000000000002E-2</v>
      </c>
      <c r="J2146" s="13">
        <v>1.601E-2</v>
      </c>
      <c r="K2146" s="13">
        <v>1.8259999999999998E-2</v>
      </c>
      <c r="L2146" s="13">
        <v>1.8610000000000002E-2</v>
      </c>
      <c r="M2146" s="13">
        <v>2.0840000000000001E-2</v>
      </c>
      <c r="N2146" s="13">
        <v>2.1579999999999998E-2</v>
      </c>
      <c r="O2146" s="13">
        <v>2.3789999999999999E-2</v>
      </c>
      <c r="P2146" s="13"/>
    </row>
    <row r="2147" spans="1:16" x14ac:dyDescent="0.3">
      <c r="A2147" s="67" t="s">
        <v>3630</v>
      </c>
      <c r="B2147" s="67" t="s">
        <v>3631</v>
      </c>
      <c r="C2147" s="69">
        <v>46461</v>
      </c>
      <c r="D2147" s="13">
        <v>0.95811000000000002</v>
      </c>
      <c r="E2147" s="13">
        <v>1.0708299999999999</v>
      </c>
      <c r="F2147" s="13">
        <v>0.84243999999999997</v>
      </c>
      <c r="G2147" s="13">
        <v>0.81599999999999995</v>
      </c>
      <c r="H2147" s="13">
        <v>0.85060000000000002</v>
      </c>
      <c r="I2147" s="13">
        <v>0.63478999999999997</v>
      </c>
      <c r="J2147" s="13">
        <v>0.69713000000000003</v>
      </c>
      <c r="K2147" s="13"/>
      <c r="L2147" s="13"/>
      <c r="M2147" s="13"/>
      <c r="N2147" s="13"/>
      <c r="O2147" s="13"/>
      <c r="P2147" s="13"/>
    </row>
    <row r="2148" spans="1:16" x14ac:dyDescent="0.3">
      <c r="A2148" s="67" t="s">
        <v>5028</v>
      </c>
      <c r="B2148" s="67" t="s">
        <v>5029</v>
      </c>
      <c r="C2148" s="69">
        <v>46408</v>
      </c>
      <c r="D2148" s="13"/>
      <c r="E2148" s="13"/>
      <c r="F2148" s="13"/>
      <c r="G2148" s="13">
        <v>6.293E-2</v>
      </c>
      <c r="H2148" s="13"/>
      <c r="I2148" s="13"/>
      <c r="J2148" s="13">
        <v>5.237E-2</v>
      </c>
      <c r="K2148" s="13"/>
      <c r="L2148" s="13"/>
      <c r="M2148" s="13">
        <v>6.9419999999999996E-2</v>
      </c>
      <c r="N2148" s="13"/>
      <c r="O2148" s="13"/>
      <c r="P2148" s="13"/>
    </row>
    <row r="2149" spans="1:16" x14ac:dyDescent="0.3">
      <c r="A2149" s="67" t="s">
        <v>3884</v>
      </c>
      <c r="B2149" s="67" t="s">
        <v>3885</v>
      </c>
      <c r="C2149" s="69">
        <v>46284</v>
      </c>
      <c r="D2149" s="13"/>
      <c r="E2149" s="13"/>
      <c r="F2149" s="13"/>
      <c r="G2149" s="13"/>
      <c r="H2149" s="13"/>
      <c r="I2149" s="13">
        <v>1.9689999999999999E-2</v>
      </c>
      <c r="J2149" s="13">
        <v>1.975E-2</v>
      </c>
      <c r="K2149" s="13">
        <v>4.1779999999999998E-2</v>
      </c>
      <c r="L2149" s="13">
        <v>4.2160000000000003E-2</v>
      </c>
      <c r="M2149" s="13">
        <v>4.684E-2</v>
      </c>
      <c r="N2149" s="13">
        <v>4.7940000000000003E-2</v>
      </c>
      <c r="O2149" s="13">
        <v>5.0939999999999999E-2</v>
      </c>
      <c r="P2149" s="13">
        <v>5.4269999999999999E-2</v>
      </c>
    </row>
    <row r="2150" spans="1:16" x14ac:dyDescent="0.3">
      <c r="A2150" s="67" t="s">
        <v>5488</v>
      </c>
      <c r="B2150" s="67" t="s">
        <v>5489</v>
      </c>
      <c r="C2150" s="69">
        <v>46260</v>
      </c>
      <c r="D2150" s="13">
        <v>5.2150000000000002E-2</v>
      </c>
      <c r="E2150" s="13">
        <v>5.5079999999999997E-2</v>
      </c>
      <c r="F2150" s="13">
        <v>5.0360000000000002E-2</v>
      </c>
      <c r="G2150" s="13">
        <v>4.9439999999999998E-2</v>
      </c>
      <c r="H2150" s="13"/>
      <c r="I2150" s="13"/>
      <c r="J2150" s="13"/>
      <c r="K2150" s="13"/>
      <c r="L2150" s="13"/>
      <c r="M2150" s="13"/>
      <c r="N2150" s="13"/>
      <c r="O2150" s="13"/>
      <c r="P2150" s="13"/>
    </row>
    <row r="2151" spans="1:16" x14ac:dyDescent="0.3">
      <c r="A2151" s="67" t="s">
        <v>5490</v>
      </c>
      <c r="B2151" s="67" t="s">
        <v>5491</v>
      </c>
      <c r="C2151" s="69">
        <v>46015</v>
      </c>
      <c r="D2151" s="13"/>
      <c r="E2151" s="13">
        <v>0.13150000000000001</v>
      </c>
      <c r="F2151" s="13"/>
      <c r="G2151" s="13"/>
      <c r="H2151" s="13"/>
      <c r="I2151" s="13"/>
      <c r="J2151" s="13"/>
      <c r="K2151" s="13"/>
      <c r="L2151" s="13"/>
      <c r="M2151" s="13"/>
      <c r="N2151" s="13"/>
      <c r="O2151" s="13"/>
      <c r="P2151" s="13"/>
    </row>
    <row r="2152" spans="1:16" x14ac:dyDescent="0.3">
      <c r="A2152" s="67" t="s">
        <v>4026</v>
      </c>
      <c r="B2152" s="67" t="s">
        <v>4027</v>
      </c>
      <c r="C2152" s="69">
        <v>45074</v>
      </c>
      <c r="D2152" s="13"/>
      <c r="E2152" s="13"/>
      <c r="F2152" s="13"/>
      <c r="G2152" s="13">
        <v>8.9859999999999995E-2</v>
      </c>
      <c r="H2152" s="13">
        <v>9.2280000000000001E-2</v>
      </c>
      <c r="I2152" s="13">
        <v>6.9029999999999994E-2</v>
      </c>
      <c r="J2152" s="13">
        <v>7.22E-2</v>
      </c>
      <c r="K2152" s="13">
        <v>7.9570000000000002E-2</v>
      </c>
      <c r="L2152" s="13">
        <v>8.2919999999999994E-2</v>
      </c>
      <c r="M2152" s="13">
        <v>9.4439999999999996E-2</v>
      </c>
      <c r="N2152" s="13">
        <v>9.5250000000000001E-2</v>
      </c>
      <c r="O2152" s="13">
        <v>0.10563</v>
      </c>
      <c r="P2152" s="13">
        <v>0.11036</v>
      </c>
    </row>
    <row r="2153" spans="1:16" x14ac:dyDescent="0.3">
      <c r="A2153" s="67" t="s">
        <v>3949</v>
      </c>
      <c r="B2153" s="67" t="s">
        <v>3950</v>
      </c>
      <c r="C2153" s="69">
        <v>44749</v>
      </c>
      <c r="D2153" s="13">
        <v>0.17594000000000001</v>
      </c>
      <c r="E2153" s="13"/>
      <c r="F2153" s="13"/>
      <c r="G2153" s="13">
        <v>0.17293</v>
      </c>
      <c r="H2153" s="13"/>
      <c r="I2153" s="13"/>
      <c r="J2153" s="13">
        <v>0.24407999999999999</v>
      </c>
      <c r="K2153" s="13"/>
      <c r="L2153" s="13"/>
      <c r="M2153" s="13">
        <v>0.34811999999999999</v>
      </c>
      <c r="N2153" s="13"/>
      <c r="O2153" s="13"/>
      <c r="P2153" s="13">
        <v>0.46738000000000002</v>
      </c>
    </row>
    <row r="2154" spans="1:16" x14ac:dyDescent="0.3">
      <c r="A2154" s="67" t="s">
        <v>4113</v>
      </c>
      <c r="B2154" s="67" t="s">
        <v>4114</v>
      </c>
      <c r="C2154" s="69">
        <v>44297</v>
      </c>
      <c r="D2154" s="13"/>
      <c r="E2154" s="13"/>
      <c r="F2154" s="13"/>
      <c r="G2154" s="13"/>
      <c r="H2154" s="13"/>
      <c r="I2154" s="13"/>
      <c r="J2154" s="13"/>
      <c r="K2154" s="13"/>
      <c r="L2154" s="13"/>
      <c r="M2154" s="13"/>
      <c r="N2154" s="13"/>
      <c r="O2154" s="13"/>
      <c r="P2154" s="13"/>
    </row>
    <row r="2155" spans="1:16" x14ac:dyDescent="0.3">
      <c r="A2155" s="67" t="s">
        <v>3866</v>
      </c>
      <c r="B2155" s="67" t="s">
        <v>3867</v>
      </c>
      <c r="C2155" s="69">
        <v>44000</v>
      </c>
      <c r="D2155" s="13"/>
      <c r="E2155" s="13"/>
      <c r="F2155" s="13"/>
      <c r="G2155" s="13"/>
      <c r="H2155" s="13"/>
      <c r="I2155" s="13"/>
      <c r="J2155" s="13">
        <v>0.80652000000000001</v>
      </c>
      <c r="K2155" s="13"/>
      <c r="L2155" s="13"/>
      <c r="M2155" s="13">
        <v>0.97148999999999996</v>
      </c>
      <c r="N2155" s="13"/>
      <c r="O2155" s="13"/>
      <c r="P2155" s="13">
        <v>1.20726</v>
      </c>
    </row>
    <row r="2156" spans="1:16" x14ac:dyDescent="0.3">
      <c r="A2156" s="67" t="s">
        <v>4121</v>
      </c>
      <c r="B2156" s="67" t="s">
        <v>4122</v>
      </c>
      <c r="C2156" s="69">
        <v>43934</v>
      </c>
      <c r="D2156" s="13"/>
      <c r="E2156" s="13"/>
      <c r="F2156" s="13"/>
      <c r="G2156" s="13">
        <v>7.5399999999999998E-3</v>
      </c>
      <c r="H2156" s="13"/>
      <c r="I2156" s="13"/>
      <c r="J2156" s="13">
        <v>6.3200000000000001E-3</v>
      </c>
      <c r="K2156" s="13"/>
      <c r="L2156" s="13"/>
      <c r="M2156" s="13">
        <v>8.8400000000000006E-3</v>
      </c>
      <c r="N2156" s="13"/>
      <c r="O2156" s="13"/>
      <c r="P2156" s="13">
        <v>1.145E-2</v>
      </c>
    </row>
    <row r="2157" spans="1:16" x14ac:dyDescent="0.3">
      <c r="A2157" s="67" t="s">
        <v>4133</v>
      </c>
      <c r="B2157" s="67" t="s">
        <v>4134</v>
      </c>
      <c r="C2157" s="69">
        <v>43819</v>
      </c>
      <c r="D2157" s="13">
        <v>0.11638999999999999</v>
      </c>
      <c r="E2157" s="13">
        <v>0.13011</v>
      </c>
      <c r="F2157" s="13">
        <v>0.1104</v>
      </c>
      <c r="G2157" s="13">
        <v>0.11072</v>
      </c>
      <c r="H2157" s="13">
        <v>0.11230999999999999</v>
      </c>
      <c r="I2157" s="13">
        <v>9.3219999999999997E-2</v>
      </c>
      <c r="J2157" s="13">
        <v>9.1410000000000005E-2</v>
      </c>
      <c r="K2157" s="13">
        <v>0.10341</v>
      </c>
      <c r="L2157" s="13">
        <v>0.11125</v>
      </c>
      <c r="M2157" s="13">
        <v>0.12468</v>
      </c>
      <c r="N2157" s="13">
        <v>0.12967999999999999</v>
      </c>
      <c r="O2157" s="13">
        <v>0.14568999999999999</v>
      </c>
      <c r="P2157" s="13">
        <v>0.16808999999999999</v>
      </c>
    </row>
    <row r="2158" spans="1:16" x14ac:dyDescent="0.3">
      <c r="A2158" s="67" t="s">
        <v>4117</v>
      </c>
      <c r="B2158" s="67" t="s">
        <v>4118</v>
      </c>
      <c r="C2158" s="69">
        <v>43812</v>
      </c>
      <c r="D2158" s="13"/>
      <c r="E2158" s="13"/>
      <c r="F2158" s="13"/>
      <c r="G2158" s="13">
        <v>5.1670000000000001E-2</v>
      </c>
      <c r="H2158" s="13"/>
      <c r="I2158" s="13"/>
      <c r="J2158" s="13">
        <v>3.8460000000000001E-2</v>
      </c>
      <c r="K2158" s="13"/>
      <c r="L2158" s="13"/>
      <c r="M2158" s="13">
        <v>4.8520000000000001E-2</v>
      </c>
      <c r="N2158" s="13"/>
      <c r="O2158" s="13"/>
      <c r="P2158" s="13">
        <v>6.2260000000000003E-2</v>
      </c>
    </row>
    <row r="2159" spans="1:16" x14ac:dyDescent="0.3">
      <c r="A2159" s="67" t="s">
        <v>5041</v>
      </c>
      <c r="B2159" s="67" t="s">
        <v>5042</v>
      </c>
      <c r="C2159" s="69">
        <v>43757</v>
      </c>
      <c r="D2159" s="13">
        <v>2.8656199999999998</v>
      </c>
      <c r="E2159" s="13"/>
      <c r="F2159" s="13">
        <v>2.8719800000000002</v>
      </c>
      <c r="G2159" s="13"/>
      <c r="H2159" s="13"/>
      <c r="I2159" s="13"/>
      <c r="J2159" s="13"/>
      <c r="K2159" s="13">
        <v>2.5972200000000001</v>
      </c>
      <c r="L2159" s="13"/>
      <c r="M2159" s="13"/>
      <c r="N2159" s="13"/>
      <c r="O2159" s="13"/>
      <c r="P2159" s="13"/>
    </row>
    <row r="2160" spans="1:16" x14ac:dyDescent="0.3">
      <c r="A2160" s="67" t="s">
        <v>4109</v>
      </c>
      <c r="B2160" s="67" t="s">
        <v>4110</v>
      </c>
      <c r="C2160" s="69">
        <v>42891</v>
      </c>
      <c r="D2160" s="13"/>
      <c r="E2160" s="13"/>
      <c r="F2160" s="13"/>
      <c r="G2160" s="13">
        <v>0.39861000000000002</v>
      </c>
      <c r="H2160" s="13"/>
      <c r="I2160" s="13"/>
      <c r="J2160" s="13">
        <v>0.37074000000000001</v>
      </c>
      <c r="K2160" s="13"/>
      <c r="L2160" s="13"/>
      <c r="M2160" s="13">
        <v>0.44506000000000001</v>
      </c>
      <c r="N2160" s="13"/>
      <c r="O2160" s="13"/>
      <c r="P2160" s="13">
        <v>0.49162</v>
      </c>
    </row>
    <row r="2161" spans="1:16" x14ac:dyDescent="0.3">
      <c r="A2161" s="67" t="s">
        <v>3742</v>
      </c>
      <c r="B2161" s="67" t="s">
        <v>3743</v>
      </c>
      <c r="C2161" s="69">
        <v>42437</v>
      </c>
      <c r="D2161" s="13">
        <v>6.7000000000000002E-4</v>
      </c>
      <c r="E2161" s="13">
        <v>6.7000000000000002E-4</v>
      </c>
      <c r="F2161" s="13">
        <v>5.6999999999999998E-4</v>
      </c>
      <c r="G2161" s="13">
        <v>5.4000000000000001E-4</v>
      </c>
      <c r="H2161" s="13">
        <v>2.3500000000000001E-3</v>
      </c>
      <c r="I2161" s="13">
        <v>1.74E-3</v>
      </c>
      <c r="J2161" s="13">
        <v>1.7700000000000001E-3</v>
      </c>
      <c r="K2161" s="13">
        <v>2.0899999999999998E-3</v>
      </c>
      <c r="L2161" s="13">
        <v>2.1800000000000001E-3</v>
      </c>
      <c r="M2161" s="13">
        <v>2.2499999999999998E-3</v>
      </c>
      <c r="N2161" s="13">
        <v>2.4499999999999999E-3</v>
      </c>
      <c r="O2161" s="13">
        <v>2.6900000000000001E-3</v>
      </c>
      <c r="P2161" s="13">
        <v>3.64E-3</v>
      </c>
    </row>
    <row r="2162" spans="1:16" x14ac:dyDescent="0.3">
      <c r="A2162" s="67" t="s">
        <v>4074</v>
      </c>
      <c r="B2162" s="67" t="s">
        <v>4075</v>
      </c>
      <c r="C2162" s="69">
        <v>42295</v>
      </c>
      <c r="D2162" s="13">
        <v>0.14380000000000001</v>
      </c>
      <c r="E2162" s="13">
        <v>0.24387</v>
      </c>
      <c r="F2162" s="13">
        <v>0.21426999999999999</v>
      </c>
      <c r="G2162" s="13">
        <v>0.20682</v>
      </c>
      <c r="H2162" s="13">
        <v>0.20516000000000001</v>
      </c>
      <c r="I2162" s="13">
        <v>0.16727</v>
      </c>
      <c r="J2162" s="13">
        <v>0.16439000000000001</v>
      </c>
      <c r="K2162" s="13">
        <v>0.18687000000000001</v>
      </c>
      <c r="L2162" s="13">
        <v>0.19555</v>
      </c>
      <c r="M2162" s="13">
        <v>0.20755999999999999</v>
      </c>
      <c r="N2162" s="13">
        <v>8.5150000000000003E-2</v>
      </c>
      <c r="O2162" s="13">
        <v>9.3259999999999996E-2</v>
      </c>
      <c r="P2162" s="13">
        <v>0.10639999999999999</v>
      </c>
    </row>
    <row r="2163" spans="1:16" x14ac:dyDescent="0.3">
      <c r="A2163" s="67" t="s">
        <v>4218</v>
      </c>
      <c r="B2163" s="67" t="s">
        <v>4219</v>
      </c>
      <c r="C2163" s="69">
        <v>41966</v>
      </c>
      <c r="D2163" s="13">
        <v>1.7335499999999999</v>
      </c>
      <c r="E2163" s="13">
        <v>1.89533</v>
      </c>
      <c r="F2163" s="13">
        <v>1.84073</v>
      </c>
      <c r="G2163" s="13">
        <v>1.8250500000000001</v>
      </c>
      <c r="H2163" s="13">
        <v>1.8160799999999999</v>
      </c>
      <c r="I2163" s="13">
        <v>1.5414699999999999</v>
      </c>
      <c r="J2163" s="13">
        <v>1.4941599999999999</v>
      </c>
      <c r="K2163" s="13">
        <v>1.6552800000000001</v>
      </c>
      <c r="L2163" s="13">
        <v>1.1768099999999999</v>
      </c>
      <c r="M2163" s="13">
        <v>1.2647299999999999</v>
      </c>
      <c r="N2163" s="13">
        <v>1.3044199999999999</v>
      </c>
      <c r="O2163" s="13">
        <v>1.4191499999999999</v>
      </c>
      <c r="P2163" s="13">
        <v>1.5984100000000001</v>
      </c>
    </row>
    <row r="2164" spans="1:16" x14ac:dyDescent="0.3">
      <c r="A2164" s="67" t="s">
        <v>4115</v>
      </c>
      <c r="B2164" s="67" t="s">
        <v>4116</v>
      </c>
      <c r="C2164" s="69">
        <v>41902</v>
      </c>
      <c r="D2164" s="13"/>
      <c r="E2164" s="13"/>
      <c r="F2164" s="13">
        <v>2.4599999999999999E-3</v>
      </c>
      <c r="G2164" s="13">
        <v>2.33E-3</v>
      </c>
      <c r="H2164" s="13">
        <v>2.2499999999999998E-3</v>
      </c>
      <c r="I2164" s="13">
        <v>1.7899999999999999E-3</v>
      </c>
      <c r="J2164" s="13">
        <v>1.75E-3</v>
      </c>
      <c r="K2164" s="13">
        <v>1.97E-3</v>
      </c>
      <c r="L2164" s="13">
        <v>2.0400000000000001E-3</v>
      </c>
      <c r="M2164" s="13">
        <v>2.2399999999999998E-3</v>
      </c>
      <c r="N2164" s="13">
        <v>2.2899999999999999E-3</v>
      </c>
      <c r="O2164" s="13">
        <v>2.49E-3</v>
      </c>
      <c r="P2164" s="13">
        <v>2.2399999999999998E-3</v>
      </c>
    </row>
    <row r="2165" spans="1:16" x14ac:dyDescent="0.3">
      <c r="A2165" s="67" t="s">
        <v>4107</v>
      </c>
      <c r="B2165" s="67" t="s">
        <v>4108</v>
      </c>
      <c r="C2165" s="69">
        <v>41769</v>
      </c>
      <c r="D2165" s="13">
        <v>2.2679900000000002</v>
      </c>
      <c r="E2165" s="13">
        <v>2.4523100000000002</v>
      </c>
      <c r="F2165" s="13">
        <v>2.2670599999999999</v>
      </c>
      <c r="G2165" s="13">
        <v>2.2251799999999999</v>
      </c>
      <c r="H2165" s="13">
        <v>2.28573</v>
      </c>
      <c r="I2165" s="13">
        <v>2.0103399999999998</v>
      </c>
      <c r="J2165" s="13">
        <v>1.9490000000000001</v>
      </c>
      <c r="K2165" s="13"/>
      <c r="L2165" s="13">
        <v>2.23143</v>
      </c>
      <c r="M2165" s="13">
        <v>2.4409900000000002</v>
      </c>
      <c r="N2165" s="13">
        <v>2.5169800000000002</v>
      </c>
      <c r="O2165" s="13">
        <v>2.7282199999999999</v>
      </c>
      <c r="P2165" s="13">
        <v>3.04739</v>
      </c>
    </row>
    <row r="2166" spans="1:16" x14ac:dyDescent="0.3">
      <c r="A2166" s="67" t="s">
        <v>5492</v>
      </c>
      <c r="B2166" s="67" t="s">
        <v>5493</v>
      </c>
      <c r="C2166" s="69">
        <v>41487</v>
      </c>
      <c r="D2166" s="13">
        <v>1.99657</v>
      </c>
      <c r="E2166" s="13"/>
      <c r="F2166" s="13"/>
      <c r="G2166" s="13"/>
      <c r="H2166" s="13"/>
      <c r="I2166" s="13"/>
      <c r="J2166" s="13"/>
      <c r="K2166" s="13"/>
      <c r="L2166" s="13"/>
      <c r="M2166" s="13"/>
      <c r="N2166" s="13"/>
      <c r="O2166" s="13"/>
      <c r="P2166" s="13"/>
    </row>
    <row r="2167" spans="1:16" x14ac:dyDescent="0.3">
      <c r="A2167" s="67" t="s">
        <v>4137</v>
      </c>
      <c r="B2167" s="67" t="s">
        <v>4138</v>
      </c>
      <c r="C2167" s="69">
        <v>41336</v>
      </c>
      <c r="D2167" s="13"/>
      <c r="E2167" s="13"/>
      <c r="F2167" s="13"/>
      <c r="G2167" s="13"/>
      <c r="H2167" s="13"/>
      <c r="I2167" s="13"/>
      <c r="J2167" s="13"/>
      <c r="K2167" s="13"/>
      <c r="L2167" s="13"/>
      <c r="M2167" s="13"/>
      <c r="N2167" s="13"/>
      <c r="O2167" s="13"/>
      <c r="P2167" s="13"/>
    </row>
    <row r="2168" spans="1:16" x14ac:dyDescent="0.3">
      <c r="A2168" s="67" t="s">
        <v>4139</v>
      </c>
      <c r="B2168" s="67" t="s">
        <v>4140</v>
      </c>
      <c r="C2168" s="69">
        <v>41214</v>
      </c>
      <c r="D2168" s="13"/>
      <c r="E2168" s="13"/>
      <c r="F2168" s="13"/>
      <c r="G2168" s="13"/>
      <c r="H2168" s="13"/>
      <c r="I2168" s="13"/>
      <c r="J2168" s="13"/>
      <c r="K2168" s="13"/>
      <c r="L2168" s="13"/>
      <c r="M2168" s="13"/>
      <c r="N2168" s="13"/>
      <c r="O2168" s="13"/>
      <c r="P2168" s="13"/>
    </row>
    <row r="2169" spans="1:16" x14ac:dyDescent="0.3">
      <c r="A2169" s="67" t="s">
        <v>5036</v>
      </c>
      <c r="B2169" s="67" t="s">
        <v>5037</v>
      </c>
      <c r="C2169" s="69">
        <v>41081</v>
      </c>
      <c r="D2169" s="13"/>
      <c r="E2169" s="13"/>
      <c r="F2169" s="13"/>
      <c r="G2169" s="13">
        <v>3.1800000000000001E-3</v>
      </c>
      <c r="H2169" s="13"/>
      <c r="I2169" s="13"/>
      <c r="J2169" s="13"/>
      <c r="K2169" s="13"/>
      <c r="L2169" s="13"/>
      <c r="M2169" s="13"/>
      <c r="N2169" s="13"/>
      <c r="O2169" s="13"/>
      <c r="P2169" s="13"/>
    </row>
    <row r="2170" spans="1:16" x14ac:dyDescent="0.3">
      <c r="A2170" s="67" t="s">
        <v>4135</v>
      </c>
      <c r="B2170" s="67" t="s">
        <v>4136</v>
      </c>
      <c r="C2170" s="69">
        <v>40182</v>
      </c>
      <c r="D2170" s="13">
        <v>7.9399999999999991E-3</v>
      </c>
      <c r="E2170" s="13"/>
      <c r="F2170" s="13"/>
      <c r="G2170" s="13">
        <v>7.2899999999999996E-3</v>
      </c>
      <c r="H2170" s="13">
        <v>7.4000000000000003E-3</v>
      </c>
      <c r="I2170" s="13">
        <v>5.9699999999999996E-3</v>
      </c>
      <c r="J2170" s="13">
        <v>6.0899999999999999E-3</v>
      </c>
      <c r="K2170" s="13">
        <v>7.0099999999999997E-3</v>
      </c>
      <c r="L2170" s="13">
        <v>7.1199999999999996E-3</v>
      </c>
      <c r="M2170" s="13">
        <v>8.0300000000000007E-3</v>
      </c>
      <c r="N2170" s="13">
        <v>8.5800000000000008E-3</v>
      </c>
      <c r="O2170" s="13">
        <v>8.3099999999999997E-3</v>
      </c>
      <c r="P2170" s="13">
        <v>9.1599999999999997E-3</v>
      </c>
    </row>
    <row r="2171" spans="1:16" x14ac:dyDescent="0.3">
      <c r="A2171" s="67" t="s">
        <v>4144</v>
      </c>
      <c r="B2171" s="67" t="s">
        <v>4145</v>
      </c>
      <c r="C2171" s="69">
        <v>39631</v>
      </c>
      <c r="D2171" s="13">
        <v>2.28071</v>
      </c>
      <c r="E2171" s="13">
        <v>2.46448</v>
      </c>
      <c r="F2171" s="13">
        <v>2.2814399999999999</v>
      </c>
      <c r="G2171" s="13">
        <v>2.24302</v>
      </c>
      <c r="H2171" s="13">
        <v>2.27719</v>
      </c>
      <c r="I2171" s="13">
        <v>2.01295</v>
      </c>
      <c r="J2171" s="13">
        <v>1.9351400000000001</v>
      </c>
      <c r="K2171" s="13"/>
      <c r="L2171" s="13">
        <v>2.2056499999999999</v>
      </c>
      <c r="M2171" s="13">
        <v>2.4024999999999999</v>
      </c>
      <c r="N2171" s="13">
        <v>2.4614600000000002</v>
      </c>
      <c r="O2171" s="13">
        <v>2.6639300000000001</v>
      </c>
      <c r="P2171" s="13">
        <v>2.9618500000000001</v>
      </c>
    </row>
    <row r="2172" spans="1:16" x14ac:dyDescent="0.3">
      <c r="A2172" s="67" t="s">
        <v>4146</v>
      </c>
      <c r="B2172" s="67" t="s">
        <v>4147</v>
      </c>
      <c r="C2172" s="69">
        <v>39447</v>
      </c>
      <c r="D2172" s="13"/>
      <c r="E2172" s="13"/>
      <c r="F2172" s="13"/>
      <c r="G2172" s="13"/>
      <c r="H2172" s="13"/>
      <c r="I2172" s="13"/>
      <c r="J2172" s="13"/>
      <c r="K2172" s="13"/>
      <c r="L2172" s="13"/>
      <c r="M2172" s="13"/>
      <c r="N2172" s="13"/>
      <c r="O2172" s="13"/>
      <c r="P2172" s="13"/>
    </row>
    <row r="2173" spans="1:16" x14ac:dyDescent="0.3">
      <c r="A2173" s="67" t="s">
        <v>3894</v>
      </c>
      <c r="B2173" s="67" t="s">
        <v>3895</v>
      </c>
      <c r="C2173" s="69">
        <v>38758</v>
      </c>
      <c r="D2173" s="13"/>
      <c r="E2173" s="13"/>
      <c r="F2173" s="13"/>
      <c r="G2173" s="13"/>
      <c r="H2173" s="13"/>
      <c r="I2173" s="13"/>
      <c r="J2173" s="13">
        <v>1.5709999999999998E-2</v>
      </c>
      <c r="K2173" s="13"/>
      <c r="L2173" s="13"/>
      <c r="M2173" s="13"/>
      <c r="N2173" s="13"/>
      <c r="O2173" s="13"/>
      <c r="P2173" s="13">
        <v>5.1889999999999999E-2</v>
      </c>
    </row>
    <row r="2174" spans="1:16" x14ac:dyDescent="0.3">
      <c r="A2174" s="67" t="s">
        <v>4162</v>
      </c>
      <c r="B2174" s="67" t="s">
        <v>4163</v>
      </c>
      <c r="C2174" s="69">
        <v>38353</v>
      </c>
      <c r="D2174" s="13">
        <v>1.7649999999999999E-2</v>
      </c>
      <c r="E2174" s="13"/>
      <c r="F2174" s="13"/>
      <c r="G2174" s="13">
        <v>1.6930000000000001E-2</v>
      </c>
      <c r="H2174" s="13">
        <v>1.7100000000000001E-2</v>
      </c>
      <c r="I2174" s="13">
        <v>1.4239999999999999E-2</v>
      </c>
      <c r="J2174" s="13">
        <v>1.448E-2</v>
      </c>
      <c r="K2174" s="13">
        <v>1.653E-2</v>
      </c>
      <c r="L2174" s="13">
        <v>1.694E-2</v>
      </c>
      <c r="M2174" s="13">
        <v>1.9130000000000001E-2</v>
      </c>
      <c r="N2174" s="13">
        <v>2.0500000000000001E-2</v>
      </c>
      <c r="O2174" s="13">
        <v>2.308E-2</v>
      </c>
      <c r="P2174" s="13">
        <v>2.6339999999999999E-2</v>
      </c>
    </row>
    <row r="2175" spans="1:16" x14ac:dyDescent="0.3">
      <c r="A2175" s="67" t="s">
        <v>4040</v>
      </c>
      <c r="B2175" s="67" t="s">
        <v>4041</v>
      </c>
      <c r="C2175" s="69">
        <v>37754</v>
      </c>
      <c r="D2175" s="13"/>
      <c r="E2175" s="13"/>
      <c r="F2175" s="13"/>
      <c r="G2175" s="13"/>
      <c r="H2175" s="13"/>
      <c r="I2175" s="13"/>
      <c r="J2175" s="13">
        <v>0.03</v>
      </c>
      <c r="K2175" s="13"/>
      <c r="L2175" s="13"/>
      <c r="M2175" s="13"/>
      <c r="N2175" s="13"/>
      <c r="O2175" s="13"/>
      <c r="P2175" s="13">
        <v>0.06</v>
      </c>
    </row>
    <row r="2176" spans="1:16" x14ac:dyDescent="0.3">
      <c r="A2176" s="67" t="s">
        <v>5046</v>
      </c>
      <c r="B2176" s="67" t="s">
        <v>5047</v>
      </c>
      <c r="C2176" s="69">
        <v>37003</v>
      </c>
      <c r="D2176" s="13"/>
      <c r="E2176" s="13">
        <v>1.2619999999999999E-2</v>
      </c>
      <c r="F2176" s="13">
        <v>1.103E-2</v>
      </c>
      <c r="G2176" s="13">
        <v>1.081E-2</v>
      </c>
      <c r="H2176" s="13"/>
      <c r="I2176" s="13"/>
      <c r="J2176" s="13"/>
      <c r="K2176" s="13"/>
      <c r="L2176" s="13"/>
      <c r="M2176" s="13"/>
      <c r="N2176" s="13"/>
      <c r="O2176" s="13"/>
      <c r="P2176" s="13"/>
    </row>
    <row r="2177" spans="1:16" x14ac:dyDescent="0.3">
      <c r="A2177" s="67" t="s">
        <v>3825</v>
      </c>
      <c r="B2177" s="67" t="s">
        <v>3826</v>
      </c>
      <c r="C2177" s="69">
        <v>36973</v>
      </c>
      <c r="D2177" s="13"/>
      <c r="E2177" s="13"/>
      <c r="F2177" s="13"/>
      <c r="G2177" s="13"/>
      <c r="H2177" s="13"/>
      <c r="I2177" s="13"/>
      <c r="J2177" s="13"/>
      <c r="K2177" s="13"/>
      <c r="L2177" s="13"/>
      <c r="M2177" s="13">
        <v>0.10435999999999999</v>
      </c>
      <c r="N2177" s="13"/>
      <c r="O2177" s="13"/>
      <c r="P2177" s="13"/>
    </row>
    <row r="2178" spans="1:16" x14ac:dyDescent="0.3">
      <c r="A2178" s="67" t="s">
        <v>4150</v>
      </c>
      <c r="B2178" s="67" t="s">
        <v>4151</v>
      </c>
      <c r="C2178" s="69">
        <v>36948</v>
      </c>
      <c r="D2178" s="13">
        <v>4.7730000000000002E-2</v>
      </c>
      <c r="E2178" s="13">
        <v>5.0540000000000002E-2</v>
      </c>
      <c r="F2178" s="13">
        <v>3.1980000000000001E-2</v>
      </c>
      <c r="G2178" s="13">
        <v>3.124E-2</v>
      </c>
      <c r="H2178" s="13">
        <v>3.2480000000000002E-2</v>
      </c>
      <c r="I2178" s="13">
        <v>2.46E-2</v>
      </c>
      <c r="J2178" s="13">
        <v>3.6589999999999998E-2</v>
      </c>
      <c r="K2178" s="13">
        <v>4.0969999999999999E-2</v>
      </c>
      <c r="L2178" s="13">
        <v>4.3380000000000002E-2</v>
      </c>
      <c r="M2178" s="13">
        <v>5.1279999999999999E-2</v>
      </c>
      <c r="N2178" s="13">
        <v>5.2540000000000003E-2</v>
      </c>
      <c r="O2178" s="13">
        <v>5.7029999999999997E-2</v>
      </c>
      <c r="P2178" s="13">
        <v>5.9619999999999999E-2</v>
      </c>
    </row>
    <row r="2179" spans="1:16" x14ac:dyDescent="0.3">
      <c r="A2179" s="67" t="s">
        <v>4156</v>
      </c>
      <c r="B2179" s="67" t="s">
        <v>4157</v>
      </c>
      <c r="C2179" s="69">
        <v>36627</v>
      </c>
      <c r="D2179" s="13">
        <v>0.91424000000000005</v>
      </c>
      <c r="E2179" s="13">
        <v>0.97541999999999995</v>
      </c>
      <c r="F2179" s="13">
        <v>0.88388</v>
      </c>
      <c r="G2179" s="13">
        <v>0.88871999999999995</v>
      </c>
      <c r="H2179" s="13">
        <v>0.89737999999999996</v>
      </c>
      <c r="I2179" s="13">
        <v>0.78178999999999998</v>
      </c>
      <c r="J2179" s="13">
        <v>0.76759999999999995</v>
      </c>
      <c r="K2179" s="13"/>
      <c r="L2179" s="13">
        <v>0.86012</v>
      </c>
      <c r="M2179" s="13">
        <v>0.94282999999999995</v>
      </c>
      <c r="N2179" s="13">
        <v>0.97779000000000005</v>
      </c>
      <c r="O2179" s="13">
        <v>1.0613900000000001</v>
      </c>
      <c r="P2179" s="13">
        <v>1.21119</v>
      </c>
    </row>
    <row r="2180" spans="1:16" x14ac:dyDescent="0.3">
      <c r="A2180" s="67" t="s">
        <v>4160</v>
      </c>
      <c r="B2180" s="67" t="s">
        <v>4161</v>
      </c>
      <c r="C2180" s="69">
        <v>36364</v>
      </c>
      <c r="D2180" s="13"/>
      <c r="E2180" s="13"/>
      <c r="F2180" s="13"/>
      <c r="G2180" s="13"/>
      <c r="H2180" s="13"/>
      <c r="I2180" s="13"/>
      <c r="J2180" s="13"/>
      <c r="K2180" s="13"/>
      <c r="L2180" s="13"/>
      <c r="M2180" s="13"/>
      <c r="N2180" s="13"/>
      <c r="O2180" s="13"/>
      <c r="P2180" s="13"/>
    </row>
    <row r="2181" spans="1:16" x14ac:dyDescent="0.3">
      <c r="A2181" s="67" t="s">
        <v>4123</v>
      </c>
      <c r="B2181" s="67" t="s">
        <v>4124</v>
      </c>
      <c r="C2181" s="69">
        <v>36145</v>
      </c>
      <c r="D2181" s="13"/>
      <c r="E2181" s="13"/>
      <c r="F2181" s="13"/>
      <c r="G2181" s="13">
        <v>2.7939799999999999</v>
      </c>
      <c r="H2181" s="13">
        <v>1.7806599999999999</v>
      </c>
      <c r="I2181" s="13">
        <v>1.0838099999999999</v>
      </c>
      <c r="J2181" s="13">
        <v>1.05663</v>
      </c>
      <c r="K2181" s="13">
        <v>1.16923</v>
      </c>
      <c r="L2181" s="13">
        <v>1.2215199999999999</v>
      </c>
      <c r="M2181" s="13">
        <v>1.3408100000000001</v>
      </c>
      <c r="N2181" s="13">
        <v>1.3721399999999999</v>
      </c>
      <c r="O2181" s="13">
        <v>3.0038900000000002</v>
      </c>
      <c r="P2181" s="13">
        <v>3.8142100000000001</v>
      </c>
    </row>
    <row r="2182" spans="1:16" x14ac:dyDescent="0.3">
      <c r="A2182" s="67" t="s">
        <v>4176</v>
      </c>
      <c r="B2182" s="67" t="s">
        <v>4177</v>
      </c>
      <c r="C2182" s="69">
        <v>35251</v>
      </c>
      <c r="D2182" s="13">
        <v>5.1270000000000003E-2</v>
      </c>
      <c r="E2182" s="13">
        <v>5.3780000000000001E-2</v>
      </c>
      <c r="F2182" s="13">
        <v>3.3439999999999998E-2</v>
      </c>
      <c r="G2182" s="13">
        <v>3.2689999999999997E-2</v>
      </c>
      <c r="H2182" s="13">
        <v>3.5650000000000001E-2</v>
      </c>
      <c r="I2182" s="13">
        <v>2.6839999999999999E-2</v>
      </c>
      <c r="J2182" s="13">
        <v>4.0570000000000002E-2</v>
      </c>
      <c r="K2182" s="13">
        <v>4.5080000000000002E-2</v>
      </c>
      <c r="L2182" s="13">
        <v>4.7190000000000003E-2</v>
      </c>
      <c r="M2182" s="13">
        <v>5.3699999999999998E-2</v>
      </c>
      <c r="N2182" s="13">
        <v>5.4149999999999997E-2</v>
      </c>
      <c r="O2182" s="13">
        <v>5.8810000000000001E-2</v>
      </c>
      <c r="P2182" s="13">
        <v>6.0819999999999999E-2</v>
      </c>
    </row>
    <row r="2183" spans="1:16" x14ac:dyDescent="0.3">
      <c r="A2183" s="67" t="s">
        <v>4370</v>
      </c>
      <c r="B2183" s="67" t="s">
        <v>4371</v>
      </c>
      <c r="C2183" s="69">
        <v>34781</v>
      </c>
      <c r="D2183" s="13">
        <v>2.257E-2</v>
      </c>
      <c r="E2183" s="13">
        <v>2.4559999999999998E-2</v>
      </c>
      <c r="F2183" s="13">
        <v>2.247E-2</v>
      </c>
      <c r="G2183" s="13">
        <v>2.1919999999999999E-2</v>
      </c>
      <c r="H2183" s="13">
        <v>2.2190000000000001E-2</v>
      </c>
      <c r="I2183" s="13">
        <v>1.882E-2</v>
      </c>
      <c r="J2183" s="13">
        <v>1.8120000000000001E-2</v>
      </c>
      <c r="K2183" s="13">
        <v>2.0449999999999999E-2</v>
      </c>
      <c r="L2183" s="13">
        <v>2.1999999999999999E-2</v>
      </c>
      <c r="M2183" s="13">
        <v>2.5669999999999998E-2</v>
      </c>
      <c r="N2183" s="13">
        <v>0.13913</v>
      </c>
      <c r="O2183" s="13">
        <v>2.8479999999999998E-2</v>
      </c>
      <c r="P2183" s="13"/>
    </row>
    <row r="2184" spans="1:16" x14ac:dyDescent="0.3">
      <c r="A2184" s="67" t="s">
        <v>5009</v>
      </c>
      <c r="B2184" s="67" t="s">
        <v>5010</v>
      </c>
      <c r="C2184" s="69">
        <v>34409</v>
      </c>
      <c r="D2184" s="13"/>
      <c r="E2184" s="13"/>
      <c r="F2184" s="13"/>
      <c r="G2184" s="13">
        <v>8.4000000000000003E-4</v>
      </c>
      <c r="H2184" s="13"/>
      <c r="I2184" s="13"/>
      <c r="J2184" s="13">
        <v>1.74E-3</v>
      </c>
      <c r="K2184" s="13"/>
      <c r="L2184" s="13"/>
      <c r="M2184" s="13">
        <v>3.3E-3</v>
      </c>
      <c r="N2184" s="13"/>
      <c r="O2184" s="13"/>
      <c r="P2184" s="13"/>
    </row>
    <row r="2185" spans="1:16" x14ac:dyDescent="0.3">
      <c r="A2185" s="67" t="s">
        <v>4174</v>
      </c>
      <c r="B2185" s="67" t="s">
        <v>4175</v>
      </c>
      <c r="C2185" s="69">
        <v>33888</v>
      </c>
      <c r="D2185" s="13">
        <v>1.9789000000000001</v>
      </c>
      <c r="E2185" s="13">
        <v>2.1293000000000002</v>
      </c>
      <c r="F2185" s="13">
        <v>1.97261</v>
      </c>
      <c r="G2185" s="13">
        <v>1.93828</v>
      </c>
      <c r="H2185" s="13">
        <v>1.95739</v>
      </c>
      <c r="I2185" s="13">
        <v>1.70197</v>
      </c>
      <c r="J2185" s="13">
        <v>1.6611499999999999</v>
      </c>
      <c r="K2185" s="13"/>
      <c r="L2185" s="13">
        <v>1.9029700000000001</v>
      </c>
      <c r="M2185" s="13">
        <v>2.0737999999999999</v>
      </c>
      <c r="N2185" s="13">
        <v>2.13788</v>
      </c>
      <c r="O2185" s="13">
        <v>2.30803</v>
      </c>
      <c r="P2185" s="13">
        <v>2.57708</v>
      </c>
    </row>
    <row r="2186" spans="1:16" x14ac:dyDescent="0.3">
      <c r="A2186" s="67" t="s">
        <v>4111</v>
      </c>
      <c r="B2186" s="67" t="s">
        <v>4112</v>
      </c>
      <c r="C2186" s="69">
        <v>33694</v>
      </c>
      <c r="D2186" s="13"/>
      <c r="E2186" s="13"/>
      <c r="F2186" s="13"/>
      <c r="G2186" s="13">
        <v>3.3730000000000003E-2</v>
      </c>
      <c r="H2186" s="13"/>
      <c r="I2186" s="13"/>
      <c r="J2186" s="13">
        <v>2.6380000000000001E-2</v>
      </c>
      <c r="K2186" s="13"/>
      <c r="L2186" s="13"/>
      <c r="M2186" s="13">
        <v>2.9729999999999999E-2</v>
      </c>
      <c r="N2186" s="13"/>
      <c r="O2186" s="13"/>
      <c r="P2186" s="13">
        <v>5.5320000000000001E-2</v>
      </c>
    </row>
    <row r="2187" spans="1:16" x14ac:dyDescent="0.3">
      <c r="A2187" s="67" t="s">
        <v>2719</v>
      </c>
      <c r="B2187" s="67" t="s">
        <v>4226</v>
      </c>
      <c r="C2187" s="69">
        <v>33690</v>
      </c>
      <c r="D2187" s="13"/>
      <c r="E2187" s="13"/>
      <c r="F2187" s="13"/>
      <c r="G2187" s="13">
        <v>0.10717</v>
      </c>
      <c r="H2187" s="13">
        <v>0.10591</v>
      </c>
      <c r="I2187" s="13">
        <v>8.0119999999999997E-2</v>
      </c>
      <c r="J2187" s="13">
        <v>8.1059999999999993E-2</v>
      </c>
      <c r="K2187" s="13">
        <v>6.3740000000000005E-2</v>
      </c>
      <c r="L2187" s="13">
        <v>6.472E-2</v>
      </c>
      <c r="M2187" s="13"/>
      <c r="N2187" s="13">
        <v>7.3450000000000001E-2</v>
      </c>
      <c r="O2187" s="13">
        <v>7.9890000000000003E-2</v>
      </c>
      <c r="P2187" s="13">
        <v>8.8050000000000003E-2</v>
      </c>
    </row>
    <row r="2188" spans="1:16" x14ac:dyDescent="0.3">
      <c r="A2188" s="67" t="s">
        <v>4070</v>
      </c>
      <c r="B2188" s="67" t="s">
        <v>4071</v>
      </c>
      <c r="C2188" s="69">
        <v>33588</v>
      </c>
      <c r="D2188" s="13">
        <v>4.6859999999999999E-2</v>
      </c>
      <c r="E2188" s="13">
        <v>8.4809999999999997E-2</v>
      </c>
      <c r="F2188" s="13">
        <v>7.7499999999999999E-2</v>
      </c>
      <c r="G2188" s="13">
        <v>7.6600000000000001E-2</v>
      </c>
      <c r="H2188" s="13">
        <v>7.6100000000000001E-2</v>
      </c>
      <c r="I2188" s="13">
        <v>6.3539999999999999E-2</v>
      </c>
      <c r="J2188" s="13">
        <v>6.3089999999999993E-2</v>
      </c>
      <c r="K2188" s="13">
        <v>7.0300000000000001E-2</v>
      </c>
      <c r="L2188" s="13">
        <v>7.3330000000000006E-2</v>
      </c>
      <c r="M2188" s="13">
        <v>8.072E-2</v>
      </c>
      <c r="N2188" s="13">
        <v>4.2470000000000001E-2</v>
      </c>
      <c r="O2188" s="13">
        <v>4.5929999999999999E-2</v>
      </c>
      <c r="P2188" s="13">
        <v>5.1749999999999997E-2</v>
      </c>
    </row>
    <row r="2189" spans="1:16" x14ac:dyDescent="0.3">
      <c r="A2189" s="67" t="s">
        <v>3714</v>
      </c>
      <c r="B2189" s="67" t="s">
        <v>3715</v>
      </c>
      <c r="C2189" s="69">
        <v>33128</v>
      </c>
      <c r="D2189" s="13"/>
      <c r="E2189" s="13"/>
      <c r="F2189" s="13"/>
      <c r="G2189" s="13"/>
      <c r="H2189" s="13"/>
      <c r="I2189" s="13"/>
      <c r="J2189" s="13"/>
      <c r="K2189" s="13"/>
      <c r="L2189" s="13"/>
      <c r="M2189" s="13">
        <v>6.6259999999999999E-2</v>
      </c>
      <c r="N2189" s="13">
        <v>2.8389999999999999E-2</v>
      </c>
      <c r="O2189" s="13"/>
      <c r="P2189" s="13">
        <v>0.20105999999999999</v>
      </c>
    </row>
    <row r="2190" spans="1:16" x14ac:dyDescent="0.3">
      <c r="A2190" s="67" t="s">
        <v>5043</v>
      </c>
      <c r="B2190" s="67" t="s">
        <v>3991</v>
      </c>
      <c r="C2190" s="69">
        <v>33048</v>
      </c>
      <c r="D2190" s="13"/>
      <c r="E2190" s="13"/>
      <c r="F2190" s="13"/>
      <c r="G2190" s="13"/>
      <c r="H2190" s="13"/>
      <c r="I2190" s="13"/>
      <c r="J2190" s="13"/>
      <c r="K2190" s="13"/>
      <c r="L2190" s="13"/>
      <c r="M2190" s="13">
        <v>10.29988</v>
      </c>
      <c r="N2190" s="13"/>
      <c r="O2190" s="13"/>
      <c r="P2190" s="13"/>
    </row>
    <row r="2191" spans="1:16" x14ac:dyDescent="0.3">
      <c r="A2191" s="67" t="s">
        <v>5044</v>
      </c>
      <c r="B2191" s="67" t="s">
        <v>5045</v>
      </c>
      <c r="C2191" s="69">
        <v>32971</v>
      </c>
      <c r="D2191" s="13"/>
      <c r="E2191" s="13"/>
      <c r="F2191" s="13"/>
      <c r="G2191" s="13"/>
      <c r="H2191" s="13"/>
      <c r="I2191" s="13"/>
      <c r="J2191" s="13"/>
      <c r="K2191" s="13"/>
      <c r="L2191" s="13"/>
      <c r="M2191" s="13"/>
      <c r="N2191" s="13"/>
      <c r="O2191" s="13"/>
      <c r="P2191" s="13"/>
    </row>
    <row r="2192" spans="1:16" x14ac:dyDescent="0.3">
      <c r="A2192" s="67" t="s">
        <v>5494</v>
      </c>
      <c r="B2192" s="67" t="s">
        <v>5495</v>
      </c>
      <c r="C2192" s="69">
        <v>32864</v>
      </c>
      <c r="D2192" s="13"/>
      <c r="E2192" s="13"/>
      <c r="F2192" s="13"/>
      <c r="G2192" s="13">
        <v>6.0499999999999998E-2</v>
      </c>
      <c r="H2192" s="13"/>
      <c r="I2192" s="13"/>
      <c r="J2192" s="13"/>
      <c r="K2192" s="13"/>
      <c r="L2192" s="13"/>
      <c r="M2192" s="13"/>
      <c r="N2192" s="13"/>
      <c r="O2192" s="13"/>
      <c r="P2192" s="13"/>
    </row>
    <row r="2193" spans="1:16" x14ac:dyDescent="0.3">
      <c r="A2193" s="67" t="s">
        <v>4338</v>
      </c>
      <c r="B2193" s="67" t="s">
        <v>4339</v>
      </c>
      <c r="C2193" s="69">
        <v>32642</v>
      </c>
      <c r="D2193" s="13"/>
      <c r="E2193" s="13"/>
      <c r="F2193" s="13"/>
      <c r="G2193" s="13">
        <v>8.3879999999999996E-2</v>
      </c>
      <c r="H2193" s="13">
        <v>8.2739999999999994E-2</v>
      </c>
      <c r="I2193" s="13">
        <v>5.9959999999999999E-2</v>
      </c>
      <c r="J2193" s="13">
        <v>3.3660000000000002E-2</v>
      </c>
      <c r="K2193" s="13">
        <v>2.1690000000000001E-2</v>
      </c>
      <c r="L2193" s="13">
        <v>2.2419999999999999E-2</v>
      </c>
      <c r="M2193" s="13">
        <v>2.9579999999999999E-2</v>
      </c>
      <c r="N2193" s="13">
        <v>3.0460000000000001E-2</v>
      </c>
      <c r="O2193" s="13"/>
      <c r="P2193" s="13">
        <v>2.5940000000000001E-2</v>
      </c>
    </row>
    <row r="2194" spans="1:16" x14ac:dyDescent="0.3">
      <c r="A2194" s="67" t="s">
        <v>4182</v>
      </c>
      <c r="B2194" s="67" t="s">
        <v>4183</v>
      </c>
      <c r="C2194" s="69">
        <v>32171</v>
      </c>
      <c r="D2194" s="13"/>
      <c r="E2194" s="13"/>
      <c r="F2194" s="13"/>
      <c r="G2194" s="13"/>
      <c r="H2194" s="13"/>
      <c r="I2194" s="13"/>
      <c r="J2194" s="13"/>
      <c r="K2194" s="13"/>
      <c r="L2194" s="13"/>
      <c r="M2194" s="13"/>
      <c r="N2194" s="13"/>
      <c r="O2194" s="13"/>
      <c r="P2194" s="13"/>
    </row>
    <row r="2195" spans="1:16" x14ac:dyDescent="0.3">
      <c r="A2195" s="67" t="s">
        <v>4184</v>
      </c>
      <c r="B2195" s="67" t="s">
        <v>4185</v>
      </c>
      <c r="C2195" s="69">
        <v>31720</v>
      </c>
      <c r="D2195" s="13">
        <v>0.67652000000000001</v>
      </c>
      <c r="E2195" s="13">
        <v>0.73626000000000003</v>
      </c>
      <c r="F2195" s="13">
        <v>0.68161000000000005</v>
      </c>
      <c r="G2195" s="13">
        <v>0.66069</v>
      </c>
      <c r="H2195" s="13">
        <v>0.67186999999999997</v>
      </c>
      <c r="I2195" s="13">
        <v>0.60629999999999995</v>
      </c>
      <c r="J2195" s="13">
        <v>0.57916000000000001</v>
      </c>
      <c r="K2195" s="13"/>
      <c r="L2195" s="13">
        <v>0.65437000000000001</v>
      </c>
      <c r="M2195" s="13">
        <v>0.71357000000000004</v>
      </c>
      <c r="N2195" s="13">
        <v>0.73526999999999998</v>
      </c>
      <c r="O2195" s="13">
        <v>0.81052999999999997</v>
      </c>
      <c r="P2195" s="13">
        <v>0.90508</v>
      </c>
    </row>
    <row r="2196" spans="1:16" x14ac:dyDescent="0.3">
      <c r="A2196" s="67" t="s">
        <v>4366</v>
      </c>
      <c r="B2196" s="67" t="s">
        <v>4367</v>
      </c>
      <c r="C2196" s="69">
        <v>31567</v>
      </c>
      <c r="D2196" s="13">
        <v>0.37071999999999999</v>
      </c>
      <c r="E2196" s="13">
        <v>0.40232000000000001</v>
      </c>
      <c r="F2196" s="13">
        <v>0.36962</v>
      </c>
      <c r="G2196" s="13">
        <v>0.36015999999999998</v>
      </c>
      <c r="H2196" s="13">
        <v>0.36238999999999999</v>
      </c>
      <c r="I2196" s="13">
        <v>0.29243000000000002</v>
      </c>
      <c r="J2196" s="13">
        <v>0.29759999999999998</v>
      </c>
      <c r="K2196" s="13">
        <v>0.33876000000000001</v>
      </c>
      <c r="L2196" s="13">
        <v>0.35822999999999999</v>
      </c>
      <c r="M2196" s="13">
        <v>0.38797999999999999</v>
      </c>
      <c r="N2196" s="13">
        <v>0.41072999999999998</v>
      </c>
      <c r="O2196" s="13">
        <v>0.45684000000000002</v>
      </c>
      <c r="P2196" s="13">
        <v>0.50536999999999999</v>
      </c>
    </row>
    <row r="2197" spans="1:16" x14ac:dyDescent="0.3">
      <c r="A2197" s="67" t="s">
        <v>4186</v>
      </c>
      <c r="B2197" s="67" t="s">
        <v>4187</v>
      </c>
      <c r="C2197" s="69">
        <v>31344</v>
      </c>
      <c r="D2197" s="13"/>
      <c r="E2197" s="13"/>
      <c r="F2197" s="13"/>
      <c r="G2197" s="13"/>
      <c r="H2197" s="13"/>
      <c r="I2197" s="13"/>
      <c r="J2197" s="13"/>
      <c r="K2197" s="13"/>
      <c r="L2197" s="13"/>
      <c r="M2197" s="13"/>
      <c r="N2197" s="13"/>
      <c r="O2197" s="13"/>
      <c r="P2197" s="13">
        <v>1.6910000000000001E-2</v>
      </c>
    </row>
    <row r="2198" spans="1:16" x14ac:dyDescent="0.3">
      <c r="A2198" s="67" t="s">
        <v>4188</v>
      </c>
      <c r="B2198" s="67" t="s">
        <v>4189</v>
      </c>
      <c r="C2198" s="69">
        <v>31008</v>
      </c>
      <c r="D2198" s="13"/>
      <c r="E2198" s="13"/>
      <c r="F2198" s="13"/>
      <c r="G2198" s="13"/>
      <c r="H2198" s="13"/>
      <c r="I2198" s="13"/>
      <c r="J2198" s="13"/>
      <c r="K2198" s="13"/>
      <c r="L2198" s="13"/>
      <c r="M2198" s="13"/>
      <c r="N2198" s="13"/>
      <c r="O2198" s="13"/>
      <c r="P2198" s="13"/>
    </row>
    <row r="2199" spans="1:16" x14ac:dyDescent="0.3">
      <c r="A2199" s="67" t="s">
        <v>4234</v>
      </c>
      <c r="B2199" s="67" t="s">
        <v>4235</v>
      </c>
      <c r="C2199" s="69">
        <v>30881</v>
      </c>
      <c r="D2199" s="13"/>
      <c r="E2199" s="13"/>
      <c r="F2199" s="13"/>
      <c r="G2199" s="13">
        <v>1.261E-2</v>
      </c>
      <c r="H2199" s="13"/>
      <c r="I2199" s="13"/>
      <c r="J2199" s="13">
        <v>1.026E-2</v>
      </c>
      <c r="K2199" s="13"/>
      <c r="L2199" s="13"/>
      <c r="M2199" s="13">
        <v>1.2409999999999999E-2</v>
      </c>
      <c r="N2199" s="13"/>
      <c r="O2199" s="13"/>
      <c r="P2199" s="13">
        <v>1.294E-2</v>
      </c>
    </row>
    <row r="2200" spans="1:16" x14ac:dyDescent="0.3">
      <c r="A2200" s="67" t="s">
        <v>4284</v>
      </c>
      <c r="B2200" s="67" t="s">
        <v>4285</v>
      </c>
      <c r="C2200" s="69">
        <v>30087</v>
      </c>
      <c r="D2200" s="13"/>
      <c r="E2200" s="13"/>
      <c r="F2200" s="13"/>
      <c r="G2200" s="13"/>
      <c r="H2200" s="13"/>
      <c r="I2200" s="13"/>
      <c r="J2200" s="13"/>
      <c r="K2200" s="13"/>
      <c r="L2200" s="13"/>
      <c r="M2200" s="13"/>
      <c r="N2200" s="13"/>
      <c r="O2200" s="13">
        <v>1.14E-2</v>
      </c>
      <c r="P2200" s="13"/>
    </row>
    <row r="2201" spans="1:16" x14ac:dyDescent="0.3">
      <c r="A2201" s="67" t="s">
        <v>4166</v>
      </c>
      <c r="B2201" s="67" t="s">
        <v>4167</v>
      </c>
      <c r="C2201" s="69">
        <v>30051</v>
      </c>
      <c r="D2201" s="13">
        <v>4.8099999999999997E-2</v>
      </c>
      <c r="E2201" s="13"/>
      <c r="F2201" s="13"/>
      <c r="G2201" s="13">
        <v>4.7640000000000002E-2</v>
      </c>
      <c r="H2201" s="13"/>
      <c r="I2201" s="13"/>
      <c r="J2201" s="13"/>
      <c r="K2201" s="13"/>
      <c r="L2201" s="13"/>
      <c r="M2201" s="13">
        <v>5.3990000000000003E-2</v>
      </c>
      <c r="N2201" s="13"/>
      <c r="O2201" s="13"/>
      <c r="P2201" s="13">
        <v>6.7629999999999996E-2</v>
      </c>
    </row>
    <row r="2202" spans="1:16" x14ac:dyDescent="0.3">
      <c r="A2202" s="67" t="s">
        <v>4164</v>
      </c>
      <c r="B2202" s="67" t="s">
        <v>4165</v>
      </c>
      <c r="C2202" s="69">
        <v>29834</v>
      </c>
      <c r="D2202" s="13"/>
      <c r="E2202" s="13"/>
      <c r="F2202" s="13"/>
      <c r="G2202" s="13">
        <v>0.39861000000000002</v>
      </c>
      <c r="H2202" s="13"/>
      <c r="I2202" s="13"/>
      <c r="J2202" s="13">
        <v>0.37073</v>
      </c>
      <c r="K2202" s="13"/>
      <c r="L2202" s="13"/>
      <c r="M2202" s="13">
        <v>0.44506000000000001</v>
      </c>
      <c r="N2202" s="13"/>
      <c r="O2202" s="13"/>
      <c r="P2202" s="13">
        <v>0.49162</v>
      </c>
    </row>
    <row r="2203" spans="1:16" x14ac:dyDescent="0.3">
      <c r="A2203" s="67" t="s">
        <v>4204</v>
      </c>
      <c r="B2203" s="67" t="s">
        <v>4205</v>
      </c>
      <c r="C2203" s="69">
        <v>29296</v>
      </c>
      <c r="D2203" s="13"/>
      <c r="E2203" s="13"/>
      <c r="F2203" s="13"/>
      <c r="G2203" s="13"/>
      <c r="H2203" s="13"/>
      <c r="I2203" s="13"/>
      <c r="J2203" s="13"/>
      <c r="K2203" s="13"/>
      <c r="L2203" s="13"/>
      <c r="M2203" s="13"/>
      <c r="N2203" s="13"/>
      <c r="O2203" s="13"/>
      <c r="P2203" s="13"/>
    </row>
    <row r="2204" spans="1:16" x14ac:dyDescent="0.3">
      <c r="A2204" s="67" t="s">
        <v>4024</v>
      </c>
      <c r="B2204" s="67" t="s">
        <v>4025</v>
      </c>
      <c r="C2204" s="69">
        <v>29201</v>
      </c>
      <c r="D2204" s="13"/>
      <c r="E2204" s="13"/>
      <c r="F2204" s="13"/>
      <c r="G2204" s="13"/>
      <c r="H2204" s="13">
        <v>1.6199999999999999E-2</v>
      </c>
      <c r="I2204" s="13">
        <v>1.302E-2</v>
      </c>
      <c r="J2204" s="13">
        <v>1.3299999999999999E-2</v>
      </c>
      <c r="K2204" s="13"/>
      <c r="L2204" s="13">
        <v>1.5219999999999999E-2</v>
      </c>
      <c r="M2204" s="13">
        <v>1.7479999999999999E-2</v>
      </c>
      <c r="N2204" s="13"/>
      <c r="O2204" s="13">
        <v>2.0379999999999999E-2</v>
      </c>
      <c r="P2204" s="13">
        <v>2.4539999999999999E-2</v>
      </c>
    </row>
    <row r="2205" spans="1:16" x14ac:dyDescent="0.3">
      <c r="A2205" s="67" t="s">
        <v>4210</v>
      </c>
      <c r="B2205" s="67" t="s">
        <v>4211</v>
      </c>
      <c r="C2205" s="69">
        <v>28628</v>
      </c>
      <c r="D2205" s="13"/>
      <c r="E2205" s="13"/>
      <c r="F2205" s="13"/>
      <c r="G2205" s="13"/>
      <c r="H2205" s="13"/>
      <c r="I2205" s="13"/>
      <c r="J2205" s="13"/>
      <c r="K2205" s="13"/>
      <c r="L2205" s="13"/>
      <c r="M2205" s="13"/>
      <c r="N2205" s="13"/>
      <c r="O2205" s="13"/>
      <c r="P2205" s="13"/>
    </row>
    <row r="2206" spans="1:16" x14ac:dyDescent="0.3">
      <c r="A2206" s="67" t="s">
        <v>4212</v>
      </c>
      <c r="B2206" s="67" t="s">
        <v>4213</v>
      </c>
      <c r="C2206" s="69">
        <v>28563</v>
      </c>
      <c r="D2206" s="13"/>
      <c r="E2206" s="13"/>
      <c r="F2206" s="13"/>
      <c r="G2206" s="13"/>
      <c r="H2206" s="13"/>
      <c r="I2206" s="13"/>
      <c r="J2206" s="13"/>
      <c r="K2206" s="13"/>
      <c r="L2206" s="13"/>
      <c r="M2206" s="13"/>
      <c r="N2206" s="13"/>
      <c r="O2206" s="13"/>
      <c r="P2206" s="13"/>
    </row>
    <row r="2207" spans="1:16" x14ac:dyDescent="0.3">
      <c r="A2207" s="67" t="s">
        <v>4200</v>
      </c>
      <c r="B2207" s="67" t="s">
        <v>4201</v>
      </c>
      <c r="C2207" s="69">
        <v>28423</v>
      </c>
      <c r="D2207" s="13">
        <v>1.231E-2</v>
      </c>
      <c r="E2207" s="13"/>
      <c r="F2207" s="13"/>
      <c r="G2207" s="13">
        <v>1.176E-2</v>
      </c>
      <c r="H2207" s="13">
        <v>1.191E-2</v>
      </c>
      <c r="I2207" s="13">
        <v>9.8200000000000006E-3</v>
      </c>
      <c r="J2207" s="13">
        <v>1.005E-2</v>
      </c>
      <c r="K2207" s="13">
        <v>1.155E-2</v>
      </c>
      <c r="L2207" s="13">
        <v>1.179E-2</v>
      </c>
      <c r="M2207" s="13">
        <v>1.329E-2</v>
      </c>
      <c r="N2207" s="13">
        <v>1.422E-2</v>
      </c>
      <c r="O2207" s="13">
        <v>1.549E-2</v>
      </c>
      <c r="P2207" s="13">
        <v>1.7409999999999998E-2</v>
      </c>
    </row>
    <row r="2208" spans="1:16" x14ac:dyDescent="0.3">
      <c r="A2208" s="67" t="s">
        <v>5496</v>
      </c>
      <c r="B2208" s="67" t="s">
        <v>5497</v>
      </c>
      <c r="C2208" s="69">
        <v>28319</v>
      </c>
      <c r="D2208" s="13"/>
      <c r="E2208" s="13"/>
      <c r="F2208" s="13"/>
      <c r="G2208" s="13">
        <v>2.3630000000000002E-2</v>
      </c>
      <c r="H2208" s="13">
        <v>2.3779999999999999E-2</v>
      </c>
      <c r="I2208" s="13">
        <v>1.8020000000000001E-2</v>
      </c>
      <c r="J2208" s="13">
        <v>1.8329999999999999E-2</v>
      </c>
      <c r="K2208" s="13"/>
      <c r="L2208" s="13"/>
      <c r="M2208" s="13">
        <v>2.3730000000000001E-2</v>
      </c>
      <c r="N2208" s="13"/>
      <c r="O2208" s="13"/>
      <c r="P2208" s="13"/>
    </row>
    <row r="2209" spans="1:16" x14ac:dyDescent="0.3">
      <c r="A2209" s="67" t="s">
        <v>4172</v>
      </c>
      <c r="B2209" s="67" t="s">
        <v>4173</v>
      </c>
      <c r="C2209" s="69">
        <v>28317</v>
      </c>
      <c r="D2209" s="13">
        <v>0.12595999999999999</v>
      </c>
      <c r="E2209" s="13"/>
      <c r="F2209" s="13"/>
      <c r="G2209" s="13">
        <v>0.15809000000000001</v>
      </c>
      <c r="H2209" s="13"/>
      <c r="I2209" s="13"/>
      <c r="J2209" s="13">
        <v>0.10700999999999999</v>
      </c>
      <c r="K2209" s="13"/>
      <c r="L2209" s="13"/>
      <c r="M2209" s="13">
        <v>0.10907</v>
      </c>
      <c r="N2209" s="13"/>
      <c r="O2209" s="13"/>
      <c r="P2209" s="13">
        <v>0.13199</v>
      </c>
    </row>
    <row r="2210" spans="1:16" x14ac:dyDescent="0.3">
      <c r="A2210" s="67" t="s">
        <v>5498</v>
      </c>
      <c r="B2210" s="67" t="s">
        <v>5499</v>
      </c>
      <c r="C2210" s="69">
        <v>27752</v>
      </c>
      <c r="D2210" s="13">
        <v>0.13344</v>
      </c>
      <c r="E2210" s="13"/>
      <c r="F2210" s="13"/>
      <c r="G2210" s="13"/>
      <c r="H2210" s="13"/>
      <c r="I2210" s="13"/>
      <c r="J2210" s="13"/>
      <c r="K2210" s="13"/>
      <c r="L2210" s="13"/>
      <c r="M2210" s="13"/>
      <c r="N2210" s="13"/>
      <c r="O2210" s="13"/>
      <c r="P2210" s="13"/>
    </row>
    <row r="2211" spans="1:16" x14ac:dyDescent="0.3">
      <c r="A2211" s="67" t="s">
        <v>4103</v>
      </c>
      <c r="B2211" s="67" t="s">
        <v>4104</v>
      </c>
      <c r="C2211" s="69">
        <v>27561</v>
      </c>
      <c r="D2211" s="13"/>
      <c r="E2211" s="13"/>
      <c r="F2211" s="13"/>
      <c r="G2211" s="13"/>
      <c r="H2211" s="13"/>
      <c r="I2211" s="13"/>
      <c r="J2211" s="13">
        <v>2.7899999999999999E-3</v>
      </c>
      <c r="K2211" s="13"/>
      <c r="L2211" s="13"/>
      <c r="M2211" s="13"/>
      <c r="N2211" s="13"/>
      <c r="O2211" s="13"/>
      <c r="P2211" s="13">
        <v>4.9100000000000003E-3</v>
      </c>
    </row>
    <row r="2212" spans="1:16" x14ac:dyDescent="0.3">
      <c r="A2212" s="67" t="s">
        <v>4148</v>
      </c>
      <c r="B2212" s="67" t="s">
        <v>4149</v>
      </c>
      <c r="C2212" s="69">
        <v>27227</v>
      </c>
      <c r="D2212" s="13"/>
      <c r="E2212" s="13"/>
      <c r="F2212" s="13">
        <v>1.157E-2</v>
      </c>
      <c r="G2212" s="13">
        <v>1.085E-2</v>
      </c>
      <c r="H2212" s="13">
        <v>1.0800000000000001E-2</v>
      </c>
      <c r="I2212" s="13">
        <v>8.9899999999999997E-3</v>
      </c>
      <c r="J2212" s="13">
        <v>8.7200000000000003E-3</v>
      </c>
      <c r="K2212" s="13">
        <v>9.7300000000000008E-3</v>
      </c>
      <c r="L2212" s="13">
        <v>1.027E-2</v>
      </c>
      <c r="M2212" s="13">
        <v>1.137E-2</v>
      </c>
      <c r="N2212" s="13">
        <v>1.189E-2</v>
      </c>
      <c r="O2212" s="13">
        <v>1.3129999999999999E-2</v>
      </c>
      <c r="P2212" s="13">
        <v>1.5389999999999999E-2</v>
      </c>
    </row>
    <row r="2213" spans="1:16" x14ac:dyDescent="0.3">
      <c r="A2213" s="67" t="s">
        <v>5058</v>
      </c>
      <c r="B2213" s="67" t="s">
        <v>5059</v>
      </c>
      <c r="C2213" s="69">
        <v>27170</v>
      </c>
      <c r="D2213" s="13"/>
      <c r="E2213" s="13">
        <v>1.2024699999999999</v>
      </c>
      <c r="F2213" s="13">
        <v>1.08951</v>
      </c>
      <c r="G2213" s="13">
        <v>1.0625199999999999</v>
      </c>
      <c r="H2213" s="13">
        <v>0.85311000000000003</v>
      </c>
      <c r="I2213" s="13">
        <v>0.64658000000000004</v>
      </c>
      <c r="J2213" s="13">
        <v>0.65171999999999997</v>
      </c>
      <c r="K2213" s="13">
        <v>0.73839999999999995</v>
      </c>
      <c r="L2213" s="13">
        <v>0.80556000000000005</v>
      </c>
      <c r="M2213" s="13">
        <v>0.87890000000000001</v>
      </c>
      <c r="N2213" s="13"/>
      <c r="O2213" s="13"/>
      <c r="P2213" s="13"/>
    </row>
    <row r="2214" spans="1:16" x14ac:dyDescent="0.3">
      <c r="A2214" s="67" t="s">
        <v>4236</v>
      </c>
      <c r="B2214" s="67" t="s">
        <v>4237</v>
      </c>
      <c r="C2214" s="69">
        <v>26636</v>
      </c>
      <c r="D2214" s="13">
        <v>0.41456999999999999</v>
      </c>
      <c r="E2214" s="13">
        <v>0.44618000000000002</v>
      </c>
      <c r="F2214" s="13">
        <v>0.41075</v>
      </c>
      <c r="G2214" s="13">
        <v>0.40039000000000002</v>
      </c>
      <c r="H2214" s="13">
        <v>0.39928999999999998</v>
      </c>
      <c r="I2214" s="13">
        <v>0.33622000000000002</v>
      </c>
      <c r="J2214" s="13">
        <v>0.32589000000000001</v>
      </c>
      <c r="K2214" s="13">
        <v>0.37158000000000002</v>
      </c>
      <c r="L2214" s="13">
        <v>0.39143</v>
      </c>
      <c r="M2214" s="13">
        <v>0.42582999999999999</v>
      </c>
      <c r="N2214" s="13">
        <v>0.43967000000000001</v>
      </c>
      <c r="O2214" s="13">
        <v>0.49552000000000002</v>
      </c>
      <c r="P2214" s="13">
        <v>0.54518</v>
      </c>
    </row>
    <row r="2215" spans="1:16" x14ac:dyDescent="0.3">
      <c r="A2215" s="67" t="s">
        <v>4220</v>
      </c>
      <c r="B2215" s="67" t="s">
        <v>4221</v>
      </c>
      <c r="C2215" s="69">
        <v>26469</v>
      </c>
      <c r="D2215" s="13"/>
      <c r="E2215" s="13"/>
      <c r="F2215" s="13"/>
      <c r="G2215" s="13"/>
      <c r="H2215" s="13"/>
      <c r="I2215" s="13"/>
      <c r="J2215" s="13"/>
      <c r="K2215" s="13"/>
      <c r="L2215" s="13"/>
      <c r="M2215" s="13"/>
      <c r="N2215" s="13"/>
      <c r="O2215" s="13"/>
      <c r="P2215" s="13"/>
    </row>
    <row r="2216" spans="1:16" x14ac:dyDescent="0.3">
      <c r="A2216" s="67" t="s">
        <v>4224</v>
      </c>
      <c r="B2216" s="67" t="s">
        <v>4225</v>
      </c>
      <c r="C2216" s="69">
        <v>26137</v>
      </c>
      <c r="D2216" s="13"/>
      <c r="E2216" s="13"/>
      <c r="F2216" s="13"/>
      <c r="G2216" s="13"/>
      <c r="H2216" s="13"/>
      <c r="I2216" s="13"/>
      <c r="J2216" s="13"/>
      <c r="K2216" s="13"/>
      <c r="L2216" s="13"/>
      <c r="M2216" s="13"/>
      <c r="N2216" s="13"/>
      <c r="O2216" s="13"/>
      <c r="P2216" s="13"/>
    </row>
    <row r="2217" spans="1:16" x14ac:dyDescent="0.3">
      <c r="A2217" s="67" t="s">
        <v>4227</v>
      </c>
      <c r="B2217" s="67" t="s">
        <v>4228</v>
      </c>
      <c r="C2217" s="69">
        <v>25533</v>
      </c>
      <c r="D2217" s="13"/>
      <c r="E2217" s="13"/>
      <c r="F2217" s="13"/>
      <c r="G2217" s="13"/>
      <c r="H2217" s="13"/>
      <c r="I2217" s="13"/>
      <c r="J2217" s="13"/>
      <c r="K2217" s="13"/>
      <c r="L2217" s="13"/>
      <c r="M2217" s="13"/>
      <c r="N2217" s="13"/>
      <c r="O2217" s="13"/>
      <c r="P2217" s="13">
        <v>7.1959999999999996E-2</v>
      </c>
    </row>
    <row r="2218" spans="1:16" x14ac:dyDescent="0.3">
      <c r="A2218" s="67" t="s">
        <v>5500</v>
      </c>
      <c r="B2218" s="67" t="s">
        <v>5501</v>
      </c>
      <c r="C2218" s="69">
        <v>25204</v>
      </c>
      <c r="D2218" s="13"/>
      <c r="E2218" s="13">
        <v>1.4800000000000001E-2</v>
      </c>
      <c r="F2218" s="13">
        <v>1.5089999999999999E-2</v>
      </c>
      <c r="G2218" s="13">
        <v>1.601E-2</v>
      </c>
      <c r="H2218" s="13"/>
      <c r="I2218" s="13"/>
      <c r="J2218" s="13"/>
      <c r="K2218" s="13"/>
      <c r="L2218" s="13"/>
      <c r="M2218" s="13"/>
      <c r="N2218" s="13"/>
      <c r="O2218" s="13"/>
      <c r="P2218" s="13"/>
    </row>
    <row r="2219" spans="1:16" x14ac:dyDescent="0.3">
      <c r="A2219" s="67" t="s">
        <v>4127</v>
      </c>
      <c r="B2219" s="67" t="s">
        <v>4128</v>
      </c>
      <c r="C2219" s="69">
        <v>24878</v>
      </c>
      <c r="D2219" s="13"/>
      <c r="E2219" s="13"/>
      <c r="F2219" s="13"/>
      <c r="G2219" s="13">
        <v>3.2499999999999999E-3</v>
      </c>
      <c r="H2219" s="13"/>
      <c r="I2219" s="13"/>
      <c r="J2219" s="13">
        <v>4.7499999999999999E-3</v>
      </c>
      <c r="K2219" s="13"/>
      <c r="L2219" s="13"/>
      <c r="M2219" s="13">
        <v>5.77E-3</v>
      </c>
      <c r="N2219" s="13"/>
      <c r="O2219" s="13"/>
      <c r="P2219" s="13">
        <v>7.2899999999999996E-3</v>
      </c>
    </row>
    <row r="2220" spans="1:16" x14ac:dyDescent="0.3">
      <c r="A2220" s="67" t="s">
        <v>5502</v>
      </c>
      <c r="B2220" s="67" t="s">
        <v>5503</v>
      </c>
      <c r="C2220" s="69">
        <v>24685</v>
      </c>
      <c r="D2220" s="13"/>
      <c r="E2220" s="13">
        <v>8.8999999999999995E-4</v>
      </c>
      <c r="F2220" s="13">
        <v>8.0000000000000004E-4</v>
      </c>
      <c r="G2220" s="13">
        <v>7.2929999999999995E-2</v>
      </c>
      <c r="H2220" s="13">
        <v>7.4200000000000002E-2</v>
      </c>
      <c r="I2220" s="13">
        <v>6.4070000000000002E-2</v>
      </c>
      <c r="J2220" s="13">
        <v>6.4269999999999994E-2</v>
      </c>
      <c r="K2220" s="13">
        <v>7.3779999999999998E-2</v>
      </c>
      <c r="L2220" s="13">
        <v>7.4550000000000005E-2</v>
      </c>
      <c r="M2220" s="13">
        <v>8.1589999999999996E-2</v>
      </c>
      <c r="N2220" s="13">
        <v>9.4799999999999995E-2</v>
      </c>
      <c r="O2220" s="13">
        <v>0.10507</v>
      </c>
      <c r="P2220" s="13">
        <v>0.10959000000000001</v>
      </c>
    </row>
    <row r="2221" spans="1:16" x14ac:dyDescent="0.3">
      <c r="A2221" s="67" t="s">
        <v>4229</v>
      </c>
      <c r="B2221" s="67" t="s">
        <v>4230</v>
      </c>
      <c r="C2221" s="69">
        <v>24469</v>
      </c>
      <c r="D2221" s="13">
        <v>2.2620900000000002</v>
      </c>
      <c r="E2221" s="13">
        <v>2.4440900000000001</v>
      </c>
      <c r="F2221" s="13">
        <v>2.2621600000000002</v>
      </c>
      <c r="G2221" s="13">
        <v>2.2239900000000001</v>
      </c>
      <c r="H2221" s="13">
        <v>2.25847</v>
      </c>
      <c r="I2221" s="13">
        <v>1.99661</v>
      </c>
      <c r="J2221" s="13">
        <v>1.92137</v>
      </c>
      <c r="K2221" s="13"/>
      <c r="L2221" s="13">
        <v>2.1966299999999999</v>
      </c>
      <c r="M2221" s="13">
        <v>2.37778</v>
      </c>
      <c r="N2221" s="13">
        <v>2.4522400000000002</v>
      </c>
      <c r="O2221" s="13">
        <v>2.6576300000000002</v>
      </c>
      <c r="P2221" s="13">
        <v>2.9373200000000002</v>
      </c>
    </row>
    <row r="2222" spans="1:16" x14ac:dyDescent="0.3">
      <c r="A2222" s="67" t="s">
        <v>4238</v>
      </c>
      <c r="B2222" s="67" t="s">
        <v>4239</v>
      </c>
      <c r="C2222" s="69">
        <v>24445</v>
      </c>
      <c r="D2222" s="13"/>
      <c r="E2222" s="13"/>
      <c r="F2222" s="13"/>
      <c r="G2222" s="13">
        <v>2.205E-2</v>
      </c>
      <c r="H2222" s="13"/>
      <c r="I2222" s="13"/>
      <c r="J2222" s="13">
        <v>1.9179999999999999E-2</v>
      </c>
      <c r="K2222" s="13"/>
      <c r="L2222" s="13"/>
      <c r="M2222" s="13">
        <v>2.7060000000000001E-2</v>
      </c>
      <c r="N2222" s="13"/>
      <c r="O2222" s="13"/>
      <c r="P2222" s="13">
        <v>4.02E-2</v>
      </c>
    </row>
    <row r="2223" spans="1:16" x14ac:dyDescent="0.3">
      <c r="A2223" s="67" t="s">
        <v>4258</v>
      </c>
      <c r="B2223" s="67" t="s">
        <v>4259</v>
      </c>
      <c r="C2223" s="69">
        <v>23926</v>
      </c>
      <c r="D2223" s="13">
        <v>0.28183999999999998</v>
      </c>
      <c r="E2223" s="13"/>
      <c r="F2223" s="13"/>
      <c r="G2223" s="13">
        <v>0.32691999999999999</v>
      </c>
      <c r="H2223" s="13"/>
      <c r="I2223" s="13"/>
      <c r="J2223" s="13">
        <v>0.26046999999999998</v>
      </c>
      <c r="K2223" s="13"/>
      <c r="L2223" s="13"/>
      <c r="M2223" s="13">
        <v>0.33134000000000002</v>
      </c>
      <c r="N2223" s="13"/>
      <c r="O2223" s="13"/>
      <c r="P2223" s="13">
        <v>0.42806</v>
      </c>
    </row>
    <row r="2224" spans="1:16" x14ac:dyDescent="0.3">
      <c r="A2224" s="67" t="s">
        <v>4231</v>
      </c>
      <c r="B2224" s="67" t="s">
        <v>4232</v>
      </c>
      <c r="C2224" s="69">
        <v>23880</v>
      </c>
      <c r="D2224" s="13">
        <v>2.3949999999999999E-2</v>
      </c>
      <c r="E2224" s="13"/>
      <c r="F2224" s="13"/>
      <c r="G2224" s="13">
        <v>2.264E-2</v>
      </c>
      <c r="H2224" s="13">
        <v>2.2849999999999999E-2</v>
      </c>
      <c r="I2224" s="13">
        <v>1.916E-2</v>
      </c>
      <c r="J2224" s="13"/>
      <c r="K2224" s="13"/>
      <c r="L2224" s="13">
        <v>2.2710000000000001E-2</v>
      </c>
      <c r="M2224" s="13">
        <v>2.5680000000000001E-2</v>
      </c>
      <c r="N2224" s="13">
        <v>2.7230000000000001E-2</v>
      </c>
      <c r="O2224" s="13">
        <v>3.159E-2</v>
      </c>
      <c r="P2224" s="13">
        <v>3.6459999999999999E-2</v>
      </c>
    </row>
    <row r="2225" spans="1:16" x14ac:dyDescent="0.3">
      <c r="A2225" s="67" t="s">
        <v>4129</v>
      </c>
      <c r="B2225" s="67" t="s">
        <v>4130</v>
      </c>
      <c r="C2225" s="69">
        <v>23545</v>
      </c>
      <c r="D2225" s="13"/>
      <c r="E2225" s="13"/>
      <c r="F2225" s="13">
        <v>1.73E-3</v>
      </c>
      <c r="G2225" s="13">
        <v>1.66E-3</v>
      </c>
      <c r="H2225" s="13">
        <v>1.6199999999999999E-3</v>
      </c>
      <c r="I2225" s="13">
        <v>1.2700000000000001E-3</v>
      </c>
      <c r="J2225" s="13">
        <v>1.2600000000000001E-3</v>
      </c>
      <c r="K2225" s="13">
        <v>1.4300000000000001E-3</v>
      </c>
      <c r="L2225" s="13">
        <v>1.47E-3</v>
      </c>
      <c r="M2225" s="13">
        <v>1.6199999999999999E-3</v>
      </c>
      <c r="N2225" s="13">
        <v>1.67E-3</v>
      </c>
      <c r="O2225" s="13">
        <v>1.8400000000000001E-3</v>
      </c>
      <c r="P2225" s="13">
        <v>2.6800000000000001E-3</v>
      </c>
    </row>
    <row r="2226" spans="1:16" x14ac:dyDescent="0.3">
      <c r="A2226" s="67" t="s">
        <v>5032</v>
      </c>
      <c r="B2226" s="67" t="s">
        <v>5033</v>
      </c>
      <c r="C2226" s="69">
        <v>23512</v>
      </c>
      <c r="D2226" s="13">
        <v>0.28836000000000001</v>
      </c>
      <c r="E2226" s="13"/>
      <c r="F2226" s="13">
        <v>0.23366999999999999</v>
      </c>
      <c r="G2226" s="13"/>
      <c r="H2226" s="13"/>
      <c r="I2226" s="13"/>
      <c r="J2226" s="13"/>
      <c r="K2226" s="13">
        <v>0.46582000000000001</v>
      </c>
      <c r="L2226" s="13"/>
      <c r="M2226" s="13"/>
      <c r="N2226" s="13"/>
      <c r="O2226" s="13"/>
      <c r="P2226" s="13"/>
    </row>
    <row r="2227" spans="1:16" x14ac:dyDescent="0.3">
      <c r="A2227" s="67" t="s">
        <v>5504</v>
      </c>
      <c r="B2227" s="67" t="s">
        <v>5505</v>
      </c>
      <c r="C2227" s="69">
        <v>23508</v>
      </c>
      <c r="D2227" s="13">
        <v>0.13350000000000001</v>
      </c>
      <c r="E2227" s="13"/>
      <c r="F2227" s="13"/>
      <c r="G2227" s="13"/>
      <c r="H2227" s="13"/>
      <c r="I2227" s="13"/>
      <c r="J2227" s="13"/>
      <c r="K2227" s="13"/>
      <c r="L2227" s="13"/>
      <c r="M2227" s="13"/>
      <c r="N2227" s="13"/>
      <c r="O2227" s="13"/>
      <c r="P2227" s="13"/>
    </row>
    <row r="2228" spans="1:16" x14ac:dyDescent="0.3">
      <c r="A2228" s="67" t="s">
        <v>4276</v>
      </c>
      <c r="B2228" s="67" t="s">
        <v>4277</v>
      </c>
      <c r="C2228" s="69">
        <v>23493</v>
      </c>
      <c r="D2228" s="13">
        <v>0.82723000000000002</v>
      </c>
      <c r="E2228" s="13">
        <v>0.84567999999999999</v>
      </c>
      <c r="F2228" s="13">
        <v>0.77390999999999999</v>
      </c>
      <c r="G2228" s="13">
        <v>0.75849</v>
      </c>
      <c r="H2228" s="13">
        <v>0.78420000000000001</v>
      </c>
      <c r="I2228" s="13">
        <v>0.61316999999999999</v>
      </c>
      <c r="J2228" s="13">
        <v>0.61063000000000001</v>
      </c>
      <c r="K2228" s="13">
        <v>0.65941000000000005</v>
      </c>
      <c r="L2228" s="13">
        <v>0.68716999999999995</v>
      </c>
      <c r="M2228" s="13">
        <v>0.80073000000000005</v>
      </c>
      <c r="N2228" s="13">
        <v>0.80191000000000001</v>
      </c>
      <c r="O2228" s="13">
        <v>0.95874000000000004</v>
      </c>
      <c r="P2228" s="13">
        <v>0.88024000000000002</v>
      </c>
    </row>
    <row r="2229" spans="1:16" x14ac:dyDescent="0.3">
      <c r="A2229" s="67" t="s">
        <v>4242</v>
      </c>
      <c r="B2229" s="67" t="s">
        <v>4243</v>
      </c>
      <c r="C2229" s="69">
        <v>23431</v>
      </c>
      <c r="D2229" s="13"/>
      <c r="E2229" s="13"/>
      <c r="F2229" s="13"/>
      <c r="G2229" s="13"/>
      <c r="H2229" s="13"/>
      <c r="I2229" s="13"/>
      <c r="J2229" s="13"/>
      <c r="K2229" s="13"/>
      <c r="L2229" s="13"/>
      <c r="M2229" s="13"/>
      <c r="N2229" s="13"/>
      <c r="O2229" s="13"/>
      <c r="P2229" s="13"/>
    </row>
    <row r="2230" spans="1:16" x14ac:dyDescent="0.3">
      <c r="A2230" s="67" t="s">
        <v>4288</v>
      </c>
      <c r="B2230" s="67" t="s">
        <v>4289</v>
      </c>
      <c r="C2230" s="69">
        <v>23245</v>
      </c>
      <c r="D2230" s="13">
        <v>1.04823</v>
      </c>
      <c r="E2230" s="13">
        <v>1.1522600000000001</v>
      </c>
      <c r="F2230" s="13">
        <v>1.05308</v>
      </c>
      <c r="G2230" s="13">
        <v>1.0228200000000001</v>
      </c>
      <c r="H2230" s="13">
        <v>1.07131</v>
      </c>
      <c r="I2230" s="13">
        <v>0.92808999999999997</v>
      </c>
      <c r="J2230" s="13">
        <v>0.89953000000000005</v>
      </c>
      <c r="K2230" s="13"/>
      <c r="L2230" s="13">
        <v>1.04705</v>
      </c>
      <c r="M2230" s="13">
        <v>1.13002</v>
      </c>
      <c r="N2230" s="13">
        <v>1.16808</v>
      </c>
      <c r="O2230" s="13">
        <v>1.2789699999999999</v>
      </c>
      <c r="P2230" s="13">
        <v>1.41672</v>
      </c>
    </row>
    <row r="2231" spans="1:16" x14ac:dyDescent="0.3">
      <c r="A2231" s="67" t="s">
        <v>4270</v>
      </c>
      <c r="B2231" s="67" t="s">
        <v>4271</v>
      </c>
      <c r="C2231" s="69">
        <v>22796</v>
      </c>
      <c r="D2231" s="13"/>
      <c r="E2231" s="13"/>
      <c r="F2231" s="13"/>
      <c r="G2231" s="13"/>
      <c r="H2231" s="13"/>
      <c r="I2231" s="13"/>
      <c r="J2231" s="13"/>
      <c r="K2231" s="13"/>
      <c r="L2231" s="13">
        <v>1.00885</v>
      </c>
      <c r="M2231" s="13">
        <v>1.0797699999999999</v>
      </c>
      <c r="N2231" s="13">
        <v>1.11625</v>
      </c>
      <c r="O2231" s="13">
        <v>0.97887000000000002</v>
      </c>
      <c r="P2231" s="13">
        <v>1.0801799999999999</v>
      </c>
    </row>
    <row r="2232" spans="1:16" x14ac:dyDescent="0.3">
      <c r="A2232" s="67" t="s">
        <v>3520</v>
      </c>
      <c r="B2232" s="67" t="s">
        <v>3521</v>
      </c>
      <c r="C2232" s="69">
        <v>22727</v>
      </c>
      <c r="D2232" s="13"/>
      <c r="E2232" s="13">
        <v>0.32353999999999999</v>
      </c>
      <c r="F2232" s="13">
        <v>0.35216999999999998</v>
      </c>
      <c r="G2232" s="13">
        <v>0.34061000000000002</v>
      </c>
      <c r="H2232" s="13">
        <v>0.32101000000000002</v>
      </c>
      <c r="I2232" s="13">
        <v>0.26014999999999999</v>
      </c>
      <c r="J2232" s="13">
        <v>0.27879999999999999</v>
      </c>
      <c r="K2232" s="13">
        <v>0.30836000000000002</v>
      </c>
      <c r="L2232" s="13">
        <v>0.31674999999999998</v>
      </c>
      <c r="M2232" s="13">
        <v>0.26249</v>
      </c>
      <c r="N2232" s="13">
        <v>0.54188000000000003</v>
      </c>
      <c r="O2232" s="13">
        <v>0.44366</v>
      </c>
      <c r="P2232" s="13">
        <v>0.45227000000000001</v>
      </c>
    </row>
    <row r="2233" spans="1:16" x14ac:dyDescent="0.3">
      <c r="A2233" s="67" t="s">
        <v>4170</v>
      </c>
      <c r="B2233" s="67" t="s">
        <v>4171</v>
      </c>
      <c r="C2233" s="69">
        <v>22459</v>
      </c>
      <c r="D2233" s="13"/>
      <c r="E2233" s="13">
        <v>7.2489999999999999E-2</v>
      </c>
      <c r="F2233" s="13">
        <v>6.1170000000000002E-2</v>
      </c>
      <c r="G2233" s="13">
        <v>6.1019999999999998E-2</v>
      </c>
      <c r="H2233" s="13">
        <v>6.5839999999999996E-2</v>
      </c>
      <c r="I2233" s="13">
        <v>5.7979999999999997E-2</v>
      </c>
      <c r="J2233" s="13">
        <v>5.722E-2</v>
      </c>
      <c r="K2233" s="13">
        <v>7.9070000000000001E-2</v>
      </c>
      <c r="L2233" s="13">
        <v>8.2849999999999993E-2</v>
      </c>
      <c r="M2233" s="13">
        <v>9.3939999999999996E-2</v>
      </c>
      <c r="N2233" s="13">
        <v>9.8799999999999999E-2</v>
      </c>
      <c r="O2233" s="13">
        <v>0.11119</v>
      </c>
      <c r="P2233" s="13"/>
    </row>
    <row r="2234" spans="1:16" x14ac:dyDescent="0.3">
      <c r="A2234" s="67" t="s">
        <v>4101</v>
      </c>
      <c r="B2234" s="67" t="s">
        <v>4102</v>
      </c>
      <c r="C2234" s="69">
        <v>22206</v>
      </c>
      <c r="D2234" s="13"/>
      <c r="E2234" s="13"/>
      <c r="F2234" s="13">
        <v>3.2499999999999999E-3</v>
      </c>
      <c r="G2234" s="13">
        <v>3.0400000000000002E-3</v>
      </c>
      <c r="H2234" s="13">
        <v>2.98E-3</v>
      </c>
      <c r="I2234" s="13">
        <v>2.32E-3</v>
      </c>
      <c r="J2234" s="13">
        <v>4.5500000000000002E-3</v>
      </c>
      <c r="K2234" s="13">
        <v>5.2900000000000004E-3</v>
      </c>
      <c r="L2234" s="13">
        <v>5.3E-3</v>
      </c>
      <c r="M2234" s="13">
        <v>5.8399999999999997E-3</v>
      </c>
      <c r="N2234" s="13">
        <v>5.4400000000000004E-3</v>
      </c>
      <c r="O2234" s="13">
        <v>6.5799999999999999E-3</v>
      </c>
      <c r="P2234" s="13">
        <v>7.0899999999999999E-3</v>
      </c>
    </row>
    <row r="2235" spans="1:16" x14ac:dyDescent="0.3">
      <c r="A2235" s="67" t="s">
        <v>4250</v>
      </c>
      <c r="B2235" s="67" t="s">
        <v>4251</v>
      </c>
      <c r="C2235" s="69">
        <v>22128</v>
      </c>
      <c r="D2235" s="13"/>
      <c r="E2235" s="13"/>
      <c r="F2235" s="13"/>
      <c r="G2235" s="13"/>
      <c r="H2235" s="13"/>
      <c r="I2235" s="13"/>
      <c r="J2235" s="13"/>
      <c r="K2235" s="13"/>
      <c r="L2235" s="13"/>
      <c r="M2235" s="13"/>
      <c r="N2235" s="13"/>
      <c r="O2235" s="13"/>
      <c r="P2235" s="13"/>
    </row>
    <row r="2236" spans="1:16" x14ac:dyDescent="0.3">
      <c r="A2236" s="67" t="s">
        <v>5056</v>
      </c>
      <c r="B2236" s="67" t="s">
        <v>5057</v>
      </c>
      <c r="C2236" s="69">
        <v>21927</v>
      </c>
      <c r="D2236" s="13">
        <v>0.10267</v>
      </c>
      <c r="E2236" s="13">
        <v>0.11141</v>
      </c>
      <c r="F2236" s="13">
        <v>0.10202</v>
      </c>
      <c r="G2236" s="13">
        <v>0.1003</v>
      </c>
      <c r="H2236" s="13"/>
      <c r="I2236" s="13"/>
      <c r="J2236" s="13"/>
      <c r="K2236" s="13"/>
      <c r="L2236" s="13"/>
      <c r="M2236" s="13"/>
      <c r="N2236" s="13"/>
      <c r="O2236" s="13"/>
      <c r="P2236" s="13"/>
    </row>
    <row r="2237" spans="1:16" x14ac:dyDescent="0.3">
      <c r="A2237" s="67" t="s">
        <v>4290</v>
      </c>
      <c r="B2237" s="67" t="s">
        <v>4291</v>
      </c>
      <c r="C2237" s="69">
        <v>21842</v>
      </c>
      <c r="D2237" s="13">
        <v>4.8099999999999997E-2</v>
      </c>
      <c r="E2237" s="13">
        <v>5.4050000000000001E-2</v>
      </c>
      <c r="F2237" s="13">
        <v>4.9919999999999999E-2</v>
      </c>
      <c r="G2237" s="13">
        <v>4.8719999999999999E-2</v>
      </c>
      <c r="H2237" s="13">
        <v>4.8529999999999997E-2</v>
      </c>
      <c r="I2237" s="13">
        <v>4.1279999999999997E-2</v>
      </c>
      <c r="J2237" s="13">
        <v>4.0469999999999999E-2</v>
      </c>
      <c r="K2237" s="13">
        <v>4.5719999999999997E-2</v>
      </c>
      <c r="L2237" s="13">
        <v>4.863E-2</v>
      </c>
      <c r="M2237" s="13">
        <v>5.432E-2</v>
      </c>
      <c r="N2237" s="13">
        <v>5.6070000000000002E-2</v>
      </c>
      <c r="O2237" s="13">
        <v>6.2899999999999998E-2</v>
      </c>
      <c r="P2237" s="13">
        <v>7.5039999999999996E-2</v>
      </c>
    </row>
    <row r="2238" spans="1:16" x14ac:dyDescent="0.3">
      <c r="A2238" s="67" t="s">
        <v>4256</v>
      </c>
      <c r="B2238" s="67" t="s">
        <v>4257</v>
      </c>
      <c r="C2238" s="69">
        <v>21821</v>
      </c>
      <c r="D2238" s="13"/>
      <c r="E2238" s="13"/>
      <c r="F2238" s="13"/>
      <c r="G2238" s="13"/>
      <c r="H2238" s="13"/>
      <c r="I2238" s="13"/>
      <c r="J2238" s="13"/>
      <c r="K2238" s="13"/>
      <c r="L2238" s="13"/>
      <c r="M2238" s="13"/>
      <c r="N2238" s="13"/>
      <c r="O2238" s="13"/>
      <c r="P2238" s="13"/>
    </row>
    <row r="2239" spans="1:16" x14ac:dyDescent="0.3">
      <c r="A2239" s="67" t="s">
        <v>4252</v>
      </c>
      <c r="B2239" s="67" t="s">
        <v>4253</v>
      </c>
      <c r="C2239" s="69">
        <v>21819</v>
      </c>
      <c r="D2239" s="13"/>
      <c r="E2239" s="13">
        <v>0.10535</v>
      </c>
      <c r="F2239" s="13">
        <v>0.13589000000000001</v>
      </c>
      <c r="G2239" s="13">
        <v>0.13669999999999999</v>
      </c>
      <c r="H2239" s="13">
        <v>0.11104</v>
      </c>
      <c r="I2239" s="13">
        <v>8.5819999999999994E-2</v>
      </c>
      <c r="J2239" s="13">
        <v>8.5540000000000005E-2</v>
      </c>
      <c r="K2239" s="13">
        <v>9.6250000000000002E-2</v>
      </c>
      <c r="L2239" s="13">
        <v>0.12953000000000001</v>
      </c>
      <c r="M2239" s="13">
        <v>0.13475000000000001</v>
      </c>
      <c r="N2239" s="13">
        <v>0.14099</v>
      </c>
      <c r="O2239" s="13">
        <v>0.12589</v>
      </c>
      <c r="P2239" s="13">
        <v>0.22055</v>
      </c>
    </row>
    <row r="2240" spans="1:16" x14ac:dyDescent="0.3">
      <c r="A2240" s="67" t="s">
        <v>5506</v>
      </c>
      <c r="B2240" s="67" t="s">
        <v>5507</v>
      </c>
      <c r="C2240" s="69">
        <v>21719</v>
      </c>
      <c r="D2240" s="13"/>
      <c r="E2240" s="13"/>
      <c r="F2240" s="13"/>
      <c r="G2240" s="13"/>
      <c r="H2240" s="13"/>
      <c r="I2240" s="13"/>
      <c r="J2240" s="13"/>
      <c r="K2240" s="13"/>
      <c r="L2240" s="13"/>
      <c r="M2240" s="13"/>
      <c r="N2240" s="13"/>
      <c r="O2240" s="13"/>
      <c r="P2240" s="13"/>
    </row>
    <row r="2241" spans="1:16" x14ac:dyDescent="0.3">
      <c r="A2241" s="67" t="s">
        <v>5052</v>
      </c>
      <c r="B2241" s="67" t="s">
        <v>4260</v>
      </c>
      <c r="C2241" s="69">
        <v>21703</v>
      </c>
      <c r="D2241" s="13"/>
      <c r="E2241" s="13"/>
      <c r="F2241" s="13"/>
      <c r="G2241" s="13"/>
      <c r="H2241" s="13"/>
      <c r="I2241" s="13"/>
      <c r="J2241" s="13"/>
      <c r="K2241" s="13"/>
      <c r="L2241" s="13"/>
      <c r="M2241" s="13"/>
      <c r="N2241" s="13"/>
      <c r="O2241" s="13"/>
      <c r="P2241" s="13"/>
    </row>
    <row r="2242" spans="1:16" x14ac:dyDescent="0.3">
      <c r="A2242" s="67" t="s">
        <v>4261</v>
      </c>
      <c r="B2242" s="67" t="s">
        <v>4262</v>
      </c>
      <c r="C2242" s="69">
        <v>21684</v>
      </c>
      <c r="D2242" s="13"/>
      <c r="E2242" s="13"/>
      <c r="F2242" s="13"/>
      <c r="G2242" s="13"/>
      <c r="H2242" s="13"/>
      <c r="I2242" s="13"/>
      <c r="J2242" s="13"/>
      <c r="K2242" s="13"/>
      <c r="L2242" s="13"/>
      <c r="M2242" s="13"/>
      <c r="N2242" s="13"/>
      <c r="O2242" s="13"/>
      <c r="P2242" s="13"/>
    </row>
    <row r="2243" spans="1:16" x14ac:dyDescent="0.3">
      <c r="A2243" s="67" t="s">
        <v>4244</v>
      </c>
      <c r="B2243" s="67" t="s">
        <v>4245</v>
      </c>
      <c r="C2243" s="69">
        <v>21585</v>
      </c>
      <c r="D2243" s="13"/>
      <c r="E2243" s="13">
        <v>0.76993999999999996</v>
      </c>
      <c r="F2243" s="13">
        <v>0.64871999999999996</v>
      </c>
      <c r="G2243" s="13">
        <v>0.63463999999999998</v>
      </c>
      <c r="H2243" s="13">
        <v>0.68255999999999994</v>
      </c>
      <c r="I2243" s="13">
        <v>0.59347000000000005</v>
      </c>
      <c r="J2243" s="13">
        <v>0.53869</v>
      </c>
      <c r="K2243" s="13">
        <v>0.61204000000000003</v>
      </c>
      <c r="L2243" s="13">
        <v>0.62194000000000005</v>
      </c>
      <c r="M2243" s="13">
        <v>0.68547000000000002</v>
      </c>
      <c r="N2243" s="13">
        <v>0.76502999999999999</v>
      </c>
      <c r="O2243" s="13">
        <v>0.81932000000000005</v>
      </c>
      <c r="P2243" s="13">
        <v>0.85409000000000002</v>
      </c>
    </row>
    <row r="2244" spans="1:16" x14ac:dyDescent="0.3">
      <c r="A2244" s="67" t="s">
        <v>5508</v>
      </c>
      <c r="B2244" s="67" t="s">
        <v>5509</v>
      </c>
      <c r="C2244" s="69">
        <v>21470</v>
      </c>
      <c r="D2244" s="13"/>
      <c r="E2244" s="13"/>
      <c r="F2244" s="13"/>
      <c r="G2244" s="13"/>
      <c r="H2244" s="13">
        <v>4.1110000000000001E-2</v>
      </c>
      <c r="I2244" s="13"/>
      <c r="J2244" s="13"/>
      <c r="K2244" s="13">
        <v>3.807E-2</v>
      </c>
      <c r="L2244" s="13"/>
      <c r="M2244" s="13"/>
      <c r="N2244" s="13">
        <v>4.5179999999999998E-2</v>
      </c>
      <c r="O2244" s="13"/>
      <c r="P2244" s="13"/>
    </row>
    <row r="2245" spans="1:16" x14ac:dyDescent="0.3">
      <c r="A2245" s="67" t="s">
        <v>4178</v>
      </c>
      <c r="B2245" s="67" t="s">
        <v>4179</v>
      </c>
      <c r="C2245" s="69">
        <v>21389</v>
      </c>
      <c r="D2245" s="13"/>
      <c r="E2245" s="13"/>
      <c r="F2245" s="13"/>
      <c r="G2245" s="13">
        <v>1.7809999999999999E-2</v>
      </c>
      <c r="H2245" s="13"/>
      <c r="I2245" s="13"/>
      <c r="J2245" s="13">
        <v>2.853E-2</v>
      </c>
      <c r="K2245" s="13"/>
      <c r="L2245" s="13"/>
      <c r="M2245" s="13">
        <v>2.4219999999999998E-2</v>
      </c>
      <c r="N2245" s="13"/>
      <c r="O2245" s="13"/>
      <c r="P2245" s="13">
        <v>2.3480000000000001E-2</v>
      </c>
    </row>
    <row r="2246" spans="1:16" x14ac:dyDescent="0.3">
      <c r="A2246" s="67" t="s">
        <v>5055</v>
      </c>
      <c r="B2246" s="67" t="s">
        <v>4263</v>
      </c>
      <c r="C2246" s="69">
        <v>21131</v>
      </c>
      <c r="D2246" s="13"/>
      <c r="E2246" s="13"/>
      <c r="F2246" s="13"/>
      <c r="G2246" s="13"/>
      <c r="H2246" s="13"/>
      <c r="I2246" s="13"/>
      <c r="J2246" s="13"/>
      <c r="K2246" s="13"/>
      <c r="L2246" s="13"/>
      <c r="M2246" s="13"/>
      <c r="N2246" s="13"/>
      <c r="O2246" s="13"/>
      <c r="P2246" s="13"/>
    </row>
    <row r="2247" spans="1:16" x14ac:dyDescent="0.3">
      <c r="A2247" s="67" t="s">
        <v>4313</v>
      </c>
      <c r="B2247" s="67" t="s">
        <v>4314</v>
      </c>
      <c r="C2247" s="69">
        <v>21113</v>
      </c>
      <c r="D2247" s="13"/>
      <c r="E2247" s="13">
        <v>2.4469999999999999E-2</v>
      </c>
      <c r="F2247" s="13">
        <v>2.2259999999999999E-2</v>
      </c>
      <c r="G2247" s="13">
        <v>2.2950000000000002E-2</v>
      </c>
      <c r="H2247" s="13">
        <v>1.3299999999999999E-2</v>
      </c>
      <c r="I2247" s="13">
        <v>1.3339999999999999E-2</v>
      </c>
      <c r="J2247" s="13">
        <v>1.414E-2</v>
      </c>
      <c r="K2247" s="13">
        <v>1.6029999999999999E-2</v>
      </c>
      <c r="L2247" s="13">
        <v>1.7149999999999999E-2</v>
      </c>
      <c r="M2247" s="13">
        <v>1.6910000000000001E-2</v>
      </c>
      <c r="N2247" s="13">
        <v>1.7010000000000001E-2</v>
      </c>
      <c r="O2247" s="13">
        <v>1.8519999999999998E-2</v>
      </c>
      <c r="P2247" s="13">
        <v>2.1010000000000001E-2</v>
      </c>
    </row>
    <row r="2248" spans="1:16" x14ac:dyDescent="0.3">
      <c r="A2248" s="67" t="s">
        <v>4246</v>
      </c>
      <c r="B2248" s="67" t="s">
        <v>4247</v>
      </c>
      <c r="C2248" s="69">
        <v>20910</v>
      </c>
      <c r="D2248" s="13">
        <v>2.7229199999999998</v>
      </c>
      <c r="E2248" s="13">
        <v>2.9459399999999998</v>
      </c>
      <c r="F2248" s="13">
        <v>2.7354799999999999</v>
      </c>
      <c r="G2248" s="13">
        <v>2.69163</v>
      </c>
      <c r="H2248" s="13">
        <v>2.71679</v>
      </c>
      <c r="I2248" s="13">
        <v>2.39703</v>
      </c>
      <c r="J2248" s="13">
        <v>2.3079399999999999</v>
      </c>
      <c r="K2248" s="13"/>
      <c r="L2248" s="13">
        <v>2.6442399999999999</v>
      </c>
      <c r="M2248" s="13">
        <v>2.8477600000000001</v>
      </c>
      <c r="N2248" s="13">
        <v>2.9483600000000001</v>
      </c>
      <c r="O2248" s="13">
        <v>3.1902300000000001</v>
      </c>
      <c r="P2248" s="13">
        <v>3.54027</v>
      </c>
    </row>
    <row r="2249" spans="1:16" x14ac:dyDescent="0.3">
      <c r="A2249" s="67" t="s">
        <v>4168</v>
      </c>
      <c r="B2249" s="67" t="s">
        <v>4169</v>
      </c>
      <c r="C2249" s="69">
        <v>20638</v>
      </c>
      <c r="D2249" s="13"/>
      <c r="E2249" s="13"/>
      <c r="F2249" s="13"/>
      <c r="G2249" s="13"/>
      <c r="H2249" s="13"/>
      <c r="I2249" s="13"/>
      <c r="J2249" s="13">
        <v>0.01</v>
      </c>
      <c r="K2249" s="13"/>
      <c r="L2249" s="13"/>
      <c r="M2249" s="13"/>
      <c r="N2249" s="13"/>
      <c r="O2249" s="13"/>
      <c r="P2249" s="13">
        <v>0.02</v>
      </c>
    </row>
    <row r="2250" spans="1:16" x14ac:dyDescent="0.3">
      <c r="A2250" s="67" t="s">
        <v>4272</v>
      </c>
      <c r="B2250" s="67" t="s">
        <v>4273</v>
      </c>
      <c r="C2250" s="69">
        <v>20417</v>
      </c>
      <c r="D2250" s="13"/>
      <c r="E2250" s="13"/>
      <c r="F2250" s="13"/>
      <c r="G2250" s="13"/>
      <c r="H2250" s="13"/>
      <c r="I2250" s="13"/>
      <c r="J2250" s="13"/>
      <c r="K2250" s="13"/>
      <c r="L2250" s="13"/>
      <c r="M2250" s="13"/>
      <c r="N2250" s="13"/>
      <c r="O2250" s="13"/>
      <c r="P2250" s="13"/>
    </row>
    <row r="2251" spans="1:16" x14ac:dyDescent="0.3">
      <c r="A2251" s="67" t="s">
        <v>4180</v>
      </c>
      <c r="B2251" s="67" t="s">
        <v>4181</v>
      </c>
      <c r="C2251" s="69">
        <v>20308</v>
      </c>
      <c r="D2251" s="13"/>
      <c r="E2251" s="13"/>
      <c r="F2251" s="13"/>
      <c r="G2251" s="13">
        <v>9.4450000000000006E-2</v>
      </c>
      <c r="H2251" s="13">
        <v>0.10131</v>
      </c>
      <c r="I2251" s="13">
        <v>8.2409999999999997E-2</v>
      </c>
      <c r="J2251" s="13">
        <v>7.9329999999999998E-2</v>
      </c>
      <c r="K2251" s="13">
        <v>8.8599999999999998E-2</v>
      </c>
      <c r="L2251" s="13">
        <v>9.4530000000000003E-2</v>
      </c>
      <c r="M2251" s="13">
        <v>0.10631</v>
      </c>
      <c r="N2251" s="13">
        <v>0.10936</v>
      </c>
      <c r="O2251" s="13">
        <v>0.12343</v>
      </c>
      <c r="P2251" s="13">
        <v>0.13553999999999999</v>
      </c>
    </row>
    <row r="2252" spans="1:16" x14ac:dyDescent="0.3">
      <c r="A2252" s="67" t="s">
        <v>4274</v>
      </c>
      <c r="B2252" s="67" t="s">
        <v>4275</v>
      </c>
      <c r="C2252" s="69">
        <v>19735</v>
      </c>
      <c r="D2252" s="13"/>
      <c r="E2252" s="13"/>
      <c r="F2252" s="13"/>
      <c r="G2252" s="13"/>
      <c r="H2252" s="13"/>
      <c r="I2252" s="13"/>
      <c r="J2252" s="13"/>
      <c r="K2252" s="13"/>
      <c r="L2252" s="13"/>
      <c r="M2252" s="13"/>
      <c r="N2252" s="13"/>
      <c r="O2252" s="13"/>
      <c r="P2252" s="13"/>
    </row>
    <row r="2253" spans="1:16" x14ac:dyDescent="0.3">
      <c r="A2253" s="67" t="s">
        <v>4397</v>
      </c>
      <c r="B2253" s="67" t="s">
        <v>4398</v>
      </c>
      <c r="C2253" s="69">
        <v>19538</v>
      </c>
      <c r="D2253" s="13">
        <v>1.6369999999999999E-2</v>
      </c>
      <c r="E2253" s="13"/>
      <c r="F2253" s="13"/>
      <c r="G2253" s="13">
        <v>1.431E-2</v>
      </c>
      <c r="H2253" s="13"/>
      <c r="I2253" s="13"/>
      <c r="J2253" s="13">
        <v>9.9100000000000004E-3</v>
      </c>
      <c r="K2253" s="13"/>
      <c r="L2253" s="13"/>
      <c r="M2253" s="13">
        <v>1.4189999999999999E-2</v>
      </c>
      <c r="N2253" s="13"/>
      <c r="O2253" s="13"/>
      <c r="P2253" s="13">
        <v>1.137E-2</v>
      </c>
    </row>
    <row r="2254" spans="1:16" x14ac:dyDescent="0.3">
      <c r="A2254" s="67" t="s">
        <v>5510</v>
      </c>
      <c r="B2254" s="67" t="s">
        <v>5061</v>
      </c>
      <c r="C2254" s="69">
        <v>19523</v>
      </c>
      <c r="D2254" s="13"/>
      <c r="E2254" s="13"/>
      <c r="F2254" s="13"/>
      <c r="G2254" s="13"/>
      <c r="H2254" s="13"/>
      <c r="I2254" s="13"/>
      <c r="J2254" s="13"/>
      <c r="K2254" s="13"/>
      <c r="L2254" s="13"/>
      <c r="M2254" s="13">
        <v>0.33624999999999999</v>
      </c>
      <c r="N2254" s="13"/>
      <c r="O2254" s="13"/>
      <c r="P2254" s="13"/>
    </row>
    <row r="2255" spans="1:16" x14ac:dyDescent="0.3">
      <c r="A2255" s="67" t="s">
        <v>4192</v>
      </c>
      <c r="B2255" s="67" t="s">
        <v>4193</v>
      </c>
      <c r="C2255" s="69">
        <v>19360</v>
      </c>
      <c r="D2255" s="13"/>
      <c r="E2255" s="13"/>
      <c r="F2255" s="13">
        <v>5.6600000000000001E-3</v>
      </c>
      <c r="G2255" s="13">
        <v>5.5900000000000004E-3</v>
      </c>
      <c r="H2255" s="13">
        <v>5.47E-3</v>
      </c>
      <c r="I2255" s="13">
        <v>4.3499999999999997E-3</v>
      </c>
      <c r="J2255" s="13">
        <v>4.2399999999999998E-3</v>
      </c>
      <c r="K2255" s="13">
        <v>4.7400000000000003E-3</v>
      </c>
      <c r="L2255" s="13">
        <v>4.9500000000000004E-3</v>
      </c>
      <c r="M2255" s="13">
        <v>5.4799999999999996E-3</v>
      </c>
      <c r="N2255" s="13">
        <v>5.6299999999999996E-3</v>
      </c>
      <c r="O2255" s="13">
        <v>6.11E-3</v>
      </c>
      <c r="P2255" s="13">
        <v>6.5199999999999998E-3</v>
      </c>
    </row>
    <row r="2256" spans="1:16" x14ac:dyDescent="0.3">
      <c r="A2256" s="67" t="s">
        <v>4278</v>
      </c>
      <c r="B2256" s="67" t="s">
        <v>4279</v>
      </c>
      <c r="C2256" s="69">
        <v>19340</v>
      </c>
      <c r="D2256" s="13"/>
      <c r="E2256" s="13"/>
      <c r="F2256" s="13"/>
      <c r="G2256" s="13"/>
      <c r="H2256" s="13"/>
      <c r="I2256" s="13"/>
      <c r="J2256" s="13"/>
      <c r="K2256" s="13"/>
      <c r="L2256" s="13"/>
      <c r="M2256" s="13"/>
      <c r="N2256" s="13"/>
      <c r="O2256" s="13"/>
      <c r="P2256" s="13">
        <v>1.3679999999999999E-2</v>
      </c>
    </row>
    <row r="2257" spans="1:16" x14ac:dyDescent="0.3">
      <c r="A2257" s="67" t="s">
        <v>4280</v>
      </c>
      <c r="B2257" s="67" t="s">
        <v>4281</v>
      </c>
      <c r="C2257" s="69">
        <v>19282</v>
      </c>
      <c r="D2257" s="13"/>
      <c r="E2257" s="13"/>
      <c r="F2257" s="13"/>
      <c r="G2257" s="13"/>
      <c r="H2257" s="13"/>
      <c r="I2257" s="13"/>
      <c r="J2257" s="13"/>
      <c r="K2257" s="13"/>
      <c r="L2257" s="13"/>
      <c r="M2257" s="13"/>
      <c r="N2257" s="13"/>
      <c r="O2257" s="13"/>
      <c r="P2257" s="13"/>
    </row>
    <row r="2258" spans="1:16" x14ac:dyDescent="0.3">
      <c r="A2258" s="67" t="s">
        <v>5067</v>
      </c>
      <c r="B2258" s="67" t="s">
        <v>5068</v>
      </c>
      <c r="C2258" s="69">
        <v>19257</v>
      </c>
      <c r="D2258" s="13">
        <v>2.6929999999999999E-2</v>
      </c>
      <c r="E2258" s="13">
        <v>2.946E-2</v>
      </c>
      <c r="F2258" s="13">
        <v>2.717E-2</v>
      </c>
      <c r="G2258" s="13">
        <v>2.656E-2</v>
      </c>
      <c r="H2258" s="13">
        <v>2.6509999999999999E-2</v>
      </c>
      <c r="I2258" s="13">
        <v>2.1819999999999999E-2</v>
      </c>
      <c r="J2258" s="13">
        <v>2.1309999999999999E-2</v>
      </c>
      <c r="K2258" s="13">
        <v>4.8559999999999999E-2</v>
      </c>
      <c r="L2258" s="13">
        <v>5.21E-2</v>
      </c>
      <c r="M2258" s="13"/>
      <c r="N2258" s="13"/>
      <c r="O2258" s="13"/>
      <c r="P2258" s="13"/>
    </row>
    <row r="2259" spans="1:16" x14ac:dyDescent="0.3">
      <c r="A2259" s="67" t="s">
        <v>4082</v>
      </c>
      <c r="B2259" s="67" t="s">
        <v>4083</v>
      </c>
      <c r="C2259" s="69">
        <v>19044</v>
      </c>
      <c r="D2259" s="13"/>
      <c r="E2259" s="13"/>
      <c r="F2259" s="13"/>
      <c r="G2259" s="13"/>
      <c r="H2259" s="13"/>
      <c r="I2259" s="13"/>
      <c r="J2259" s="13">
        <v>0.17630999999999999</v>
      </c>
      <c r="K2259" s="13"/>
      <c r="L2259" s="13"/>
      <c r="M2259" s="13">
        <v>0.23308999999999999</v>
      </c>
      <c r="N2259" s="13"/>
      <c r="O2259" s="13"/>
      <c r="P2259" s="13">
        <v>0.28238000000000002</v>
      </c>
    </row>
    <row r="2260" spans="1:16" x14ac:dyDescent="0.3">
      <c r="A2260" s="67" t="s">
        <v>4463</v>
      </c>
      <c r="B2260" s="67" t="s">
        <v>4464</v>
      </c>
      <c r="C2260" s="69">
        <v>18852</v>
      </c>
      <c r="D2260" s="13">
        <v>0.63534999999999997</v>
      </c>
      <c r="E2260" s="13">
        <v>0.67125000000000001</v>
      </c>
      <c r="F2260" s="13">
        <v>0.62036999999999998</v>
      </c>
      <c r="G2260" s="13">
        <v>0.60492000000000001</v>
      </c>
      <c r="H2260" s="13">
        <v>0.62122999999999995</v>
      </c>
      <c r="I2260" s="13">
        <v>0.46007999999999999</v>
      </c>
      <c r="J2260" s="13">
        <v>0.50434999999999997</v>
      </c>
      <c r="K2260" s="13">
        <v>8.9679999999999996E-2</v>
      </c>
      <c r="L2260" s="13">
        <v>9.3429999999999999E-2</v>
      </c>
      <c r="M2260" s="13">
        <v>0.10482</v>
      </c>
      <c r="N2260" s="13">
        <v>0.10607</v>
      </c>
      <c r="O2260" s="13">
        <v>0.11773</v>
      </c>
      <c r="P2260" s="13">
        <v>0.1235</v>
      </c>
    </row>
    <row r="2261" spans="1:16" x14ac:dyDescent="0.3">
      <c r="A2261" s="67" t="s">
        <v>4286</v>
      </c>
      <c r="B2261" s="67" t="s">
        <v>4287</v>
      </c>
      <c r="C2261" s="69">
        <v>18815</v>
      </c>
      <c r="D2261" s="13"/>
      <c r="E2261" s="13"/>
      <c r="F2261" s="13"/>
      <c r="G2261" s="13"/>
      <c r="H2261" s="13"/>
      <c r="I2261" s="13"/>
      <c r="J2261" s="13"/>
      <c r="K2261" s="13"/>
      <c r="L2261" s="13"/>
      <c r="M2261" s="13"/>
      <c r="N2261" s="13"/>
      <c r="O2261" s="13"/>
      <c r="P2261" s="13"/>
    </row>
    <row r="2262" spans="1:16" x14ac:dyDescent="0.3">
      <c r="A2262" s="67" t="s">
        <v>4299</v>
      </c>
      <c r="B2262" s="67" t="s">
        <v>4300</v>
      </c>
      <c r="C2262" s="69">
        <v>18696</v>
      </c>
      <c r="D2262" s="13">
        <v>0.64493999999999996</v>
      </c>
      <c r="E2262" s="13">
        <v>0.70543999999999996</v>
      </c>
      <c r="F2262" s="13">
        <v>0.64319000000000004</v>
      </c>
      <c r="G2262" s="13">
        <v>0.63105</v>
      </c>
      <c r="H2262" s="13">
        <v>0.64285999999999999</v>
      </c>
      <c r="I2262" s="13">
        <v>0.56244000000000005</v>
      </c>
      <c r="J2262" s="13">
        <v>0.55162</v>
      </c>
      <c r="K2262" s="13"/>
      <c r="L2262" s="13">
        <v>0.62122999999999995</v>
      </c>
      <c r="M2262" s="13">
        <v>0.67449000000000003</v>
      </c>
      <c r="N2262" s="13">
        <v>0.70176000000000005</v>
      </c>
      <c r="O2262" s="13">
        <v>0.76831000000000005</v>
      </c>
      <c r="P2262" s="13">
        <v>0.86121999999999999</v>
      </c>
    </row>
    <row r="2263" spans="1:16" x14ac:dyDescent="0.3">
      <c r="A2263" s="67" t="s">
        <v>5069</v>
      </c>
      <c r="B2263" s="67" t="s">
        <v>3619</v>
      </c>
      <c r="C2263" s="69">
        <v>18586</v>
      </c>
      <c r="D2263" s="13"/>
      <c r="E2263" s="13"/>
      <c r="F2263" s="13"/>
      <c r="G2263" s="13"/>
      <c r="H2263" s="13">
        <v>1.7299999999999999E-2</v>
      </c>
      <c r="I2263" s="13">
        <v>1.306E-2</v>
      </c>
      <c r="J2263" s="13">
        <v>1.285E-2</v>
      </c>
      <c r="K2263" s="13">
        <v>0.11453000000000001</v>
      </c>
      <c r="L2263" s="13">
        <v>0.11618000000000001</v>
      </c>
      <c r="M2263" s="13">
        <v>0.12692000000000001</v>
      </c>
      <c r="N2263" s="13">
        <v>0.11881</v>
      </c>
      <c r="O2263" s="13">
        <v>0.13497000000000001</v>
      </c>
      <c r="P2263" s="13">
        <v>0.15916</v>
      </c>
    </row>
    <row r="2264" spans="1:16" x14ac:dyDescent="0.3">
      <c r="A2264" s="67" t="s">
        <v>4266</v>
      </c>
      <c r="B2264" s="67" t="s">
        <v>4267</v>
      </c>
      <c r="C2264" s="69">
        <v>18386</v>
      </c>
      <c r="D2264" s="13">
        <v>0.10811999999999999</v>
      </c>
      <c r="E2264" s="13">
        <v>0.12456</v>
      </c>
      <c r="F2264" s="13">
        <v>8.7090000000000001E-2</v>
      </c>
      <c r="G2264" s="13">
        <v>7.4010000000000006E-2</v>
      </c>
      <c r="H2264" s="13">
        <v>6.4460000000000003E-2</v>
      </c>
      <c r="I2264" s="13">
        <v>6.4000000000000001E-2</v>
      </c>
      <c r="J2264" s="13">
        <v>7.7840000000000006E-2</v>
      </c>
      <c r="K2264" s="13">
        <v>9.1420000000000001E-2</v>
      </c>
      <c r="L2264" s="13">
        <v>9.826E-2</v>
      </c>
      <c r="M2264" s="13">
        <v>0.11328000000000001</v>
      </c>
      <c r="N2264" s="13">
        <v>0.15589</v>
      </c>
      <c r="O2264" s="13">
        <v>0.24954000000000001</v>
      </c>
      <c r="P2264" s="13">
        <v>0.21819</v>
      </c>
    </row>
    <row r="2265" spans="1:16" x14ac:dyDescent="0.3">
      <c r="A2265" s="67" t="s">
        <v>4206</v>
      </c>
      <c r="B2265" s="67" t="s">
        <v>4207</v>
      </c>
      <c r="C2265" s="69">
        <v>18385</v>
      </c>
      <c r="D2265" s="13"/>
      <c r="E2265" s="13"/>
      <c r="F2265" s="13"/>
      <c r="G2265" s="13"/>
      <c r="H2265" s="13"/>
      <c r="I2265" s="13"/>
      <c r="J2265" s="13"/>
      <c r="K2265" s="13"/>
      <c r="L2265" s="13">
        <v>1.533E-2</v>
      </c>
      <c r="M2265" s="13">
        <v>1.7069999999999998E-2</v>
      </c>
      <c r="N2265" s="13">
        <v>2.0310000000000002E-2</v>
      </c>
      <c r="O2265" s="13">
        <v>2.18E-2</v>
      </c>
      <c r="P2265" s="13">
        <v>2.5389999999999999E-2</v>
      </c>
    </row>
    <row r="2266" spans="1:16" x14ac:dyDescent="0.3">
      <c r="A2266" s="67" t="s">
        <v>4292</v>
      </c>
      <c r="B2266" s="67" t="s">
        <v>4293</v>
      </c>
      <c r="C2266" s="69">
        <v>18218</v>
      </c>
      <c r="D2266" s="13"/>
      <c r="E2266" s="13"/>
      <c r="F2266" s="13"/>
      <c r="G2266" s="13"/>
      <c r="H2266" s="13"/>
      <c r="I2266" s="13"/>
      <c r="J2266" s="13"/>
      <c r="K2266" s="13"/>
      <c r="L2266" s="13"/>
      <c r="M2266" s="13"/>
      <c r="N2266" s="13"/>
      <c r="O2266" s="13"/>
      <c r="P2266" s="13"/>
    </row>
    <row r="2267" spans="1:16" x14ac:dyDescent="0.3">
      <c r="A2267" s="67" t="s">
        <v>4154</v>
      </c>
      <c r="B2267" s="67" t="s">
        <v>4155</v>
      </c>
      <c r="C2267" s="69">
        <v>18142</v>
      </c>
      <c r="D2267" s="13"/>
      <c r="E2267" s="13"/>
      <c r="F2267" s="13"/>
      <c r="G2267" s="13"/>
      <c r="H2267" s="13"/>
      <c r="I2267" s="13"/>
      <c r="J2267" s="13"/>
      <c r="K2267" s="13"/>
      <c r="L2267" s="13">
        <v>8.4930000000000005E-2</v>
      </c>
      <c r="M2267" s="13"/>
      <c r="N2267" s="13"/>
      <c r="O2267" s="13"/>
      <c r="P2267" s="13"/>
    </row>
    <row r="2268" spans="1:16" x14ac:dyDescent="0.3">
      <c r="A2268" s="67" t="s">
        <v>5512</v>
      </c>
      <c r="B2268" s="67" t="s">
        <v>5513</v>
      </c>
      <c r="C2268" s="69">
        <v>17367</v>
      </c>
      <c r="D2268" s="13"/>
      <c r="E2268" s="13"/>
      <c r="F2268" s="13"/>
      <c r="G2268" s="13"/>
      <c r="H2268" s="13"/>
      <c r="I2268" s="13"/>
      <c r="J2268" s="13"/>
      <c r="K2268" s="13"/>
      <c r="L2268" s="13"/>
      <c r="M2268" s="13"/>
      <c r="N2268" s="13"/>
      <c r="O2268" s="13"/>
      <c r="P2268" s="13"/>
    </row>
    <row r="2269" spans="1:16" x14ac:dyDescent="0.3">
      <c r="A2269" s="67" t="s">
        <v>5514</v>
      </c>
      <c r="B2269" s="67" t="s">
        <v>5515</v>
      </c>
      <c r="C2269" s="69">
        <v>17262</v>
      </c>
      <c r="D2269" s="13">
        <v>6.7909999999999998E-2</v>
      </c>
      <c r="E2269" s="13">
        <v>2.1440000000000001E-2</v>
      </c>
      <c r="F2269" s="13">
        <v>8.4019999999999997E-2</v>
      </c>
      <c r="G2269" s="13"/>
      <c r="H2269" s="13"/>
      <c r="I2269" s="13"/>
      <c r="J2269" s="13"/>
      <c r="K2269" s="13"/>
      <c r="L2269" s="13"/>
      <c r="M2269" s="13"/>
      <c r="N2269" s="13"/>
      <c r="O2269" s="13"/>
      <c r="P2269" s="13"/>
    </row>
    <row r="2270" spans="1:16" x14ac:dyDescent="0.3">
      <c r="A2270" s="67" t="s">
        <v>5074</v>
      </c>
      <c r="B2270" s="67" t="s">
        <v>5075</v>
      </c>
      <c r="C2270" s="69">
        <v>17248</v>
      </c>
      <c r="D2270" s="13">
        <v>0.41663</v>
      </c>
      <c r="E2270" s="13">
        <v>0.45406000000000002</v>
      </c>
      <c r="F2270" s="13">
        <v>0.40094999999999997</v>
      </c>
      <c r="G2270" s="13">
        <v>0.40333000000000002</v>
      </c>
      <c r="H2270" s="13">
        <v>0.38124999999999998</v>
      </c>
      <c r="I2270" s="13">
        <v>0.314</v>
      </c>
      <c r="J2270" s="13">
        <v>0.31502000000000002</v>
      </c>
      <c r="K2270" s="13">
        <v>0.34650999999999998</v>
      </c>
      <c r="L2270" s="13"/>
      <c r="M2270" s="13"/>
      <c r="N2270" s="13"/>
      <c r="O2270" s="13"/>
      <c r="P2270" s="13"/>
    </row>
    <row r="2271" spans="1:16" x14ac:dyDescent="0.3">
      <c r="A2271" s="67" t="s">
        <v>4248</v>
      </c>
      <c r="B2271" s="67" t="s">
        <v>4249</v>
      </c>
      <c r="C2271" s="69">
        <v>16836</v>
      </c>
      <c r="D2271" s="13"/>
      <c r="E2271" s="13">
        <v>0.13292000000000001</v>
      </c>
      <c r="F2271" s="13">
        <v>0.127</v>
      </c>
      <c r="G2271" s="13">
        <v>0.12518000000000001</v>
      </c>
      <c r="H2271" s="13">
        <v>0.12948999999999999</v>
      </c>
      <c r="I2271" s="13">
        <v>0.11293</v>
      </c>
      <c r="J2271" s="13">
        <v>0.14376</v>
      </c>
      <c r="K2271" s="13">
        <v>0.35185</v>
      </c>
      <c r="L2271" s="13">
        <v>0.38238</v>
      </c>
      <c r="M2271" s="13">
        <v>0.40292</v>
      </c>
      <c r="N2271" s="13">
        <v>0.41604999999999998</v>
      </c>
      <c r="O2271" s="13">
        <v>0.53869999999999996</v>
      </c>
      <c r="P2271" s="13">
        <v>0.72216999999999998</v>
      </c>
    </row>
    <row r="2272" spans="1:16" x14ac:dyDescent="0.3">
      <c r="A2272" s="67" t="s">
        <v>5511</v>
      </c>
      <c r="B2272" s="67" t="s">
        <v>4153</v>
      </c>
      <c r="C2272" s="69">
        <v>16509</v>
      </c>
      <c r="D2272" s="13">
        <v>2.743E-2</v>
      </c>
      <c r="E2272" s="13">
        <v>2.7300000000000001E-2</v>
      </c>
      <c r="F2272" s="13">
        <v>2.4209999999999999E-2</v>
      </c>
      <c r="G2272" s="13"/>
      <c r="H2272" s="13">
        <v>2.2110000000000001E-2</v>
      </c>
      <c r="I2272" s="13">
        <v>1.9779999999999999E-2</v>
      </c>
      <c r="J2272" s="13">
        <v>1.6619999999999999E-2</v>
      </c>
      <c r="K2272" s="13">
        <v>9.8499999999999994E-3</v>
      </c>
      <c r="L2272" s="13">
        <v>1.9949999999999999E-2</v>
      </c>
      <c r="M2272" s="13">
        <v>2.5749999999999999E-2</v>
      </c>
      <c r="N2272" s="13">
        <v>2.9430000000000001E-2</v>
      </c>
      <c r="O2272" s="13">
        <v>3.4389999999999997E-2</v>
      </c>
      <c r="P2272" s="13">
        <v>3.6670000000000001E-2</v>
      </c>
    </row>
    <row r="2273" spans="1:16" x14ac:dyDescent="0.3">
      <c r="A2273" s="67" t="s">
        <v>4240</v>
      </c>
      <c r="B2273" s="67" t="s">
        <v>4241</v>
      </c>
      <c r="C2273" s="69">
        <v>16348</v>
      </c>
      <c r="D2273" s="13"/>
      <c r="E2273" s="13"/>
      <c r="F2273" s="13">
        <v>7.6E-3</v>
      </c>
      <c r="G2273" s="13">
        <v>6.6E-3</v>
      </c>
      <c r="H2273" s="13">
        <v>7.0000000000000001E-3</v>
      </c>
      <c r="I2273" s="13">
        <v>5.4799999999999996E-3</v>
      </c>
      <c r="J2273" s="13">
        <v>1.0529999999999999E-2</v>
      </c>
      <c r="K2273" s="13">
        <v>1.264E-2</v>
      </c>
      <c r="L2273" s="13">
        <v>1.286E-2</v>
      </c>
      <c r="M2273" s="13">
        <v>1.017E-2</v>
      </c>
      <c r="N2273" s="13">
        <v>9.6500000000000006E-3</v>
      </c>
      <c r="O2273" s="13">
        <v>1.018E-2</v>
      </c>
      <c r="P2273" s="13">
        <v>1.1270000000000001E-2</v>
      </c>
    </row>
    <row r="2274" spans="1:16" x14ac:dyDescent="0.3">
      <c r="A2274" s="67" t="s">
        <v>5004</v>
      </c>
      <c r="B2274" s="67" t="s">
        <v>5005</v>
      </c>
      <c r="C2274" s="69">
        <v>16239</v>
      </c>
      <c r="D2274" s="13">
        <v>4.7980000000000002E-2</v>
      </c>
      <c r="E2274" s="13"/>
      <c r="F2274" s="13">
        <v>4.2259999999999999E-2</v>
      </c>
      <c r="G2274" s="13"/>
      <c r="H2274" s="13"/>
      <c r="I2274" s="13"/>
      <c r="J2274" s="13"/>
      <c r="K2274" s="13">
        <v>0.17766999999999999</v>
      </c>
      <c r="L2274" s="13"/>
      <c r="M2274" s="13"/>
      <c r="N2274" s="13"/>
      <c r="O2274" s="13"/>
      <c r="P2274" s="13"/>
    </row>
    <row r="2275" spans="1:16" x14ac:dyDescent="0.3">
      <c r="A2275" s="67" t="s">
        <v>4303</v>
      </c>
      <c r="B2275" s="67" t="s">
        <v>4304</v>
      </c>
      <c r="C2275" s="69">
        <v>15997</v>
      </c>
      <c r="D2275" s="13">
        <v>0.64798</v>
      </c>
      <c r="E2275" s="13">
        <v>0.71348999999999996</v>
      </c>
      <c r="F2275" s="13">
        <v>0.65932000000000002</v>
      </c>
      <c r="G2275" s="13">
        <v>0.67606999999999995</v>
      </c>
      <c r="H2275" s="13">
        <v>0.68906999999999996</v>
      </c>
      <c r="I2275" s="13">
        <v>0.57343999999999995</v>
      </c>
      <c r="J2275" s="13">
        <v>0.53639000000000003</v>
      </c>
      <c r="K2275" s="13"/>
      <c r="L2275" s="13">
        <v>0.64941000000000004</v>
      </c>
      <c r="M2275" s="13">
        <v>0.71560999999999997</v>
      </c>
      <c r="N2275" s="13">
        <v>0.72968999999999995</v>
      </c>
      <c r="O2275" s="13">
        <v>0.78554000000000002</v>
      </c>
      <c r="P2275" s="13">
        <v>0.85365999999999997</v>
      </c>
    </row>
    <row r="2276" spans="1:16" x14ac:dyDescent="0.3">
      <c r="A2276" s="67" t="s">
        <v>4324</v>
      </c>
      <c r="B2276" s="67" t="s">
        <v>4325</v>
      </c>
      <c r="C2276" s="69">
        <v>15750</v>
      </c>
      <c r="D2276" s="13">
        <v>6.1650000000000003E-2</v>
      </c>
      <c r="E2276" s="13">
        <v>6.3920000000000005E-2</v>
      </c>
      <c r="F2276" s="13">
        <v>6.0449999999999997E-2</v>
      </c>
      <c r="G2276" s="13">
        <v>6.1219999999999997E-2</v>
      </c>
      <c r="H2276" s="13">
        <v>5.892E-2</v>
      </c>
      <c r="I2276" s="13">
        <v>4.5019999999999998E-2</v>
      </c>
      <c r="J2276" s="13">
        <v>4.0250000000000001E-2</v>
      </c>
      <c r="K2276" s="13">
        <v>4.6530000000000002E-2</v>
      </c>
      <c r="L2276" s="13">
        <v>4.6800000000000001E-2</v>
      </c>
      <c r="M2276" s="13">
        <v>5.4870000000000002E-2</v>
      </c>
      <c r="N2276" s="13">
        <v>5.7169999999999999E-2</v>
      </c>
      <c r="O2276" s="13">
        <v>7.4060000000000001E-2</v>
      </c>
      <c r="P2276" s="13">
        <v>7.6899999999999996E-2</v>
      </c>
    </row>
    <row r="2277" spans="1:16" x14ac:dyDescent="0.3">
      <c r="A2277" s="67" t="s">
        <v>4590</v>
      </c>
      <c r="B2277" s="67" t="s">
        <v>4591</v>
      </c>
      <c r="C2277" s="69">
        <v>15002</v>
      </c>
      <c r="D2277" s="13">
        <v>0.47800999999999999</v>
      </c>
      <c r="E2277" s="13">
        <v>0.51212000000000002</v>
      </c>
      <c r="F2277" s="13">
        <v>0.47183000000000003</v>
      </c>
      <c r="G2277" s="13">
        <v>0.45926</v>
      </c>
      <c r="H2277" s="13">
        <v>0.49857000000000001</v>
      </c>
      <c r="I2277" s="13">
        <v>0.42288999999999999</v>
      </c>
      <c r="J2277" s="13">
        <v>0.41271000000000002</v>
      </c>
      <c r="K2277" s="13">
        <v>0.43919000000000002</v>
      </c>
      <c r="L2277" s="13">
        <v>0.46049000000000001</v>
      </c>
      <c r="M2277" s="13">
        <v>0.49997999999999998</v>
      </c>
      <c r="N2277" s="13"/>
      <c r="O2277" s="13"/>
      <c r="P2277" s="13"/>
    </row>
    <row r="2278" spans="1:16" x14ac:dyDescent="0.3">
      <c r="A2278" s="67" t="s">
        <v>5065</v>
      </c>
      <c r="B2278" s="67" t="s">
        <v>4317</v>
      </c>
      <c r="C2278" s="69">
        <v>14865</v>
      </c>
      <c r="D2278" s="13"/>
      <c r="E2278" s="13"/>
      <c r="F2278" s="13"/>
      <c r="G2278" s="13"/>
      <c r="H2278" s="13"/>
      <c r="I2278" s="13"/>
      <c r="J2278" s="13"/>
      <c r="K2278" s="13"/>
      <c r="L2278" s="13"/>
      <c r="M2278" s="13"/>
      <c r="N2278" s="13"/>
      <c r="O2278" s="13"/>
      <c r="P2278" s="13"/>
    </row>
    <row r="2279" spans="1:16" x14ac:dyDescent="0.3">
      <c r="A2279" s="67" t="s">
        <v>4318</v>
      </c>
      <c r="B2279" s="67" t="s">
        <v>4319</v>
      </c>
      <c r="C2279" s="69">
        <v>14841</v>
      </c>
      <c r="D2279" s="13"/>
      <c r="E2279" s="13"/>
      <c r="F2279" s="13"/>
      <c r="G2279" s="13"/>
      <c r="H2279" s="13"/>
      <c r="I2279" s="13"/>
      <c r="J2279" s="13"/>
      <c r="K2279" s="13"/>
      <c r="L2279" s="13"/>
      <c r="M2279" s="13"/>
      <c r="N2279" s="13"/>
      <c r="O2279" s="13"/>
      <c r="P2279" s="13"/>
    </row>
    <row r="2280" spans="1:16" x14ac:dyDescent="0.3">
      <c r="A2280" s="67" t="s">
        <v>4320</v>
      </c>
      <c r="B2280" s="67" t="s">
        <v>4321</v>
      </c>
      <c r="C2280" s="69">
        <v>14774</v>
      </c>
      <c r="D2280" s="13">
        <v>0.31168000000000001</v>
      </c>
      <c r="E2280" s="13">
        <v>0.33827000000000002</v>
      </c>
      <c r="F2280" s="13">
        <v>0.31223000000000001</v>
      </c>
      <c r="G2280" s="13">
        <v>0.30091000000000001</v>
      </c>
      <c r="H2280" s="13">
        <v>0.3221</v>
      </c>
      <c r="I2280" s="13">
        <v>0.27492</v>
      </c>
      <c r="J2280" s="13">
        <v>0.25890000000000002</v>
      </c>
      <c r="K2280" s="13"/>
      <c r="L2280" s="13">
        <v>0.31367</v>
      </c>
      <c r="M2280" s="13">
        <v>0.33182</v>
      </c>
      <c r="N2280" s="13">
        <v>0.35133999999999999</v>
      </c>
      <c r="O2280" s="13">
        <v>0.38922000000000001</v>
      </c>
      <c r="P2280" s="13">
        <v>0.42742000000000002</v>
      </c>
    </row>
    <row r="2281" spans="1:16" x14ac:dyDescent="0.3">
      <c r="A2281" s="67" t="s">
        <v>5066</v>
      </c>
      <c r="B2281" s="67" t="s">
        <v>4386</v>
      </c>
      <c r="C2281" s="69">
        <v>14741</v>
      </c>
      <c r="D2281" s="13">
        <v>4.7239999999999997E-2</v>
      </c>
      <c r="E2281" s="13">
        <v>5.1139999999999998E-2</v>
      </c>
      <c r="F2281" s="13">
        <v>4.6980000000000001E-2</v>
      </c>
      <c r="G2281" s="13">
        <v>4.6089999999999999E-2</v>
      </c>
      <c r="H2281" s="13">
        <v>4.5530000000000001E-2</v>
      </c>
      <c r="I2281" s="13">
        <v>2.623E-2</v>
      </c>
      <c r="J2281" s="13">
        <v>2.5669999999999998E-2</v>
      </c>
      <c r="K2281" s="13">
        <v>2.93E-2</v>
      </c>
      <c r="L2281" s="13">
        <v>3.1130000000000001E-2</v>
      </c>
      <c r="M2281" s="13">
        <v>3.3750000000000002E-2</v>
      </c>
      <c r="N2281" s="13">
        <v>4.5159999999999999E-2</v>
      </c>
      <c r="O2281" s="13">
        <v>5.0869999999999999E-2</v>
      </c>
      <c r="P2281" s="13">
        <v>5.7070000000000003E-2</v>
      </c>
    </row>
    <row r="2282" spans="1:16" x14ac:dyDescent="0.3">
      <c r="A2282" s="67" t="s">
        <v>4322</v>
      </c>
      <c r="B2282" s="67" t="s">
        <v>4323</v>
      </c>
      <c r="C2282" s="69">
        <v>14701</v>
      </c>
      <c r="D2282" s="13"/>
      <c r="E2282" s="13"/>
      <c r="F2282" s="13"/>
      <c r="G2282" s="13"/>
      <c r="H2282" s="13"/>
      <c r="I2282" s="13"/>
      <c r="J2282" s="13"/>
      <c r="K2282" s="13"/>
      <c r="L2282" s="13"/>
      <c r="M2282" s="13"/>
      <c r="N2282" s="13"/>
      <c r="O2282" s="13"/>
      <c r="P2282" s="13"/>
    </row>
    <row r="2283" spans="1:16" x14ac:dyDescent="0.3">
      <c r="A2283" s="67" t="s">
        <v>3349</v>
      </c>
      <c r="B2283" s="67" t="s">
        <v>3350</v>
      </c>
      <c r="C2283" s="69">
        <v>13951</v>
      </c>
      <c r="D2283" s="13"/>
      <c r="E2283" s="13"/>
      <c r="F2283" s="13"/>
      <c r="G2283" s="13">
        <v>4.2000000000000002E-4</v>
      </c>
      <c r="H2283" s="13"/>
      <c r="I2283" s="13"/>
      <c r="J2283" s="13"/>
      <c r="K2283" s="13"/>
      <c r="L2283" s="13"/>
      <c r="M2283" s="13">
        <v>9.3000000000000005E-4</v>
      </c>
      <c r="N2283" s="13"/>
      <c r="O2283" s="13"/>
      <c r="P2283" s="13"/>
    </row>
    <row r="2284" spans="1:16" x14ac:dyDescent="0.3">
      <c r="A2284" s="67" t="s">
        <v>4395</v>
      </c>
      <c r="B2284" s="67" t="s">
        <v>4396</v>
      </c>
      <c r="C2284" s="69">
        <v>13675</v>
      </c>
      <c r="D2284" s="13"/>
      <c r="E2284" s="13"/>
      <c r="F2284" s="13"/>
      <c r="G2284" s="13"/>
      <c r="H2284" s="13"/>
      <c r="I2284" s="13"/>
      <c r="J2284" s="13"/>
      <c r="K2284" s="13"/>
      <c r="L2284" s="13"/>
      <c r="M2284" s="13"/>
      <c r="N2284" s="13"/>
      <c r="O2284" s="13"/>
      <c r="P2284" s="13"/>
    </row>
    <row r="2285" spans="1:16" x14ac:dyDescent="0.3">
      <c r="A2285" s="67" t="s">
        <v>4336</v>
      </c>
      <c r="B2285" s="67" t="s">
        <v>4337</v>
      </c>
      <c r="C2285" s="69">
        <v>13287</v>
      </c>
      <c r="D2285" s="13">
        <v>2.2791899999999998</v>
      </c>
      <c r="E2285" s="13">
        <v>2.4628299999999999</v>
      </c>
      <c r="F2285" s="13">
        <v>2.2819799999999999</v>
      </c>
      <c r="G2285" s="13">
        <v>2.2435499999999999</v>
      </c>
      <c r="H2285" s="13">
        <v>2.2777500000000002</v>
      </c>
      <c r="I2285" s="13">
        <v>2.0012400000000001</v>
      </c>
      <c r="J2285" s="13">
        <v>1.93923</v>
      </c>
      <c r="K2285" s="13"/>
      <c r="L2285" s="13">
        <v>2.2041200000000001</v>
      </c>
      <c r="M2285" s="13">
        <v>2.4009999999999998</v>
      </c>
      <c r="N2285" s="13">
        <v>2.4597600000000002</v>
      </c>
      <c r="O2285" s="13">
        <v>2.6620900000000001</v>
      </c>
      <c r="P2285" s="13">
        <v>2.9598300000000002</v>
      </c>
    </row>
    <row r="2286" spans="1:16" x14ac:dyDescent="0.3">
      <c r="A2286" s="67" t="s">
        <v>5072</v>
      </c>
      <c r="B2286" s="67" t="s">
        <v>4329</v>
      </c>
      <c r="C2286" s="69">
        <v>13284</v>
      </c>
      <c r="D2286" s="13">
        <v>2.3970000000000002E-2</v>
      </c>
      <c r="E2286" s="13"/>
      <c r="F2286" s="13"/>
      <c r="G2286" s="13">
        <v>2.266E-2</v>
      </c>
      <c r="H2286" s="13">
        <v>2.2880000000000001E-2</v>
      </c>
      <c r="I2286" s="13">
        <v>1.9189999999999999E-2</v>
      </c>
      <c r="J2286" s="13">
        <v>1.9369999999999998E-2</v>
      </c>
      <c r="K2286" s="13"/>
      <c r="L2286" s="13">
        <v>2.274E-2</v>
      </c>
      <c r="M2286" s="13">
        <v>2.571E-2</v>
      </c>
      <c r="N2286" s="13">
        <v>2.726E-2</v>
      </c>
      <c r="O2286" s="13">
        <v>3.1629999999999998E-2</v>
      </c>
      <c r="P2286" s="13">
        <v>3.6510000000000001E-2</v>
      </c>
    </row>
    <row r="2287" spans="1:16" x14ac:dyDescent="0.3">
      <c r="A2287" s="67" t="s">
        <v>4332</v>
      </c>
      <c r="B2287" s="67" t="s">
        <v>4333</v>
      </c>
      <c r="C2287" s="69">
        <v>13258</v>
      </c>
      <c r="D2287" s="13"/>
      <c r="E2287" s="13"/>
      <c r="F2287" s="13"/>
      <c r="G2287" s="13"/>
      <c r="H2287" s="13"/>
      <c r="I2287" s="13"/>
      <c r="J2287" s="13"/>
      <c r="K2287" s="13"/>
      <c r="L2287" s="13"/>
      <c r="M2287" s="13"/>
      <c r="N2287" s="13"/>
      <c r="O2287" s="13"/>
      <c r="P2287" s="13"/>
    </row>
    <row r="2288" spans="1:16" x14ac:dyDescent="0.3">
      <c r="A2288" s="67" t="s">
        <v>4264</v>
      </c>
      <c r="B2288" s="67" t="s">
        <v>4265</v>
      </c>
      <c r="C2288" s="69">
        <v>12940</v>
      </c>
      <c r="D2288" s="13"/>
      <c r="E2288" s="13"/>
      <c r="F2288" s="13"/>
      <c r="G2288" s="13"/>
      <c r="H2288" s="13"/>
      <c r="I2288" s="13"/>
      <c r="J2288" s="13"/>
      <c r="K2288" s="13"/>
      <c r="L2288" s="13">
        <v>1.7659999999999999E-2</v>
      </c>
      <c r="M2288" s="13">
        <v>2.0129999999999999E-2</v>
      </c>
      <c r="N2288" s="13">
        <v>2.2360000000000001E-2</v>
      </c>
      <c r="O2288" s="13">
        <v>2.513E-2</v>
      </c>
      <c r="P2288" s="13">
        <v>2.7779999999999999E-2</v>
      </c>
    </row>
    <row r="2289" spans="1:16" x14ac:dyDescent="0.3">
      <c r="A2289" s="67" t="s">
        <v>4198</v>
      </c>
      <c r="B2289" s="67" t="s">
        <v>4199</v>
      </c>
      <c r="C2289" s="69">
        <v>12358</v>
      </c>
      <c r="D2289" s="13">
        <v>0.13333999999999999</v>
      </c>
      <c r="E2289" s="13">
        <v>0.14799999999999999</v>
      </c>
      <c r="F2289" s="13">
        <v>0.13316</v>
      </c>
      <c r="G2289" s="13">
        <v>0.12706999999999999</v>
      </c>
      <c r="H2289" s="13">
        <v>0.12551999999999999</v>
      </c>
      <c r="I2289" s="13">
        <v>0.10291</v>
      </c>
      <c r="J2289" s="13">
        <v>0.10166</v>
      </c>
      <c r="K2289" s="13">
        <v>0.11385000000000001</v>
      </c>
      <c r="L2289" s="13">
        <v>0.12198000000000001</v>
      </c>
      <c r="M2289" s="13">
        <v>0.13738</v>
      </c>
      <c r="N2289" s="13">
        <v>0.14216000000000001</v>
      </c>
      <c r="O2289" s="13"/>
      <c r="P2289" s="13"/>
    </row>
    <row r="2290" spans="1:16" x14ac:dyDescent="0.3">
      <c r="A2290" s="67" t="s">
        <v>4301</v>
      </c>
      <c r="B2290" s="67" t="s">
        <v>4302</v>
      </c>
      <c r="C2290" s="69">
        <v>12304</v>
      </c>
      <c r="D2290" s="13"/>
      <c r="E2290" s="13"/>
      <c r="F2290" s="13">
        <v>2.5899999999999999E-3</v>
      </c>
      <c r="G2290" s="13">
        <v>2.4599999999999999E-3</v>
      </c>
      <c r="H2290" s="13">
        <v>2.3800000000000002E-3</v>
      </c>
      <c r="I2290" s="13">
        <v>1.89E-3</v>
      </c>
      <c r="J2290" s="13">
        <v>1.8600000000000001E-3</v>
      </c>
      <c r="K2290" s="13">
        <v>2.0799999999999998E-3</v>
      </c>
      <c r="L2290" s="13">
        <v>2.1800000000000001E-3</v>
      </c>
      <c r="M2290" s="13">
        <v>2.4499999999999999E-3</v>
      </c>
      <c r="N2290" s="13">
        <v>2.5300000000000001E-3</v>
      </c>
      <c r="O2290" s="13">
        <v>2.82E-3</v>
      </c>
      <c r="P2290" s="13">
        <v>3.0799999999999998E-3</v>
      </c>
    </row>
    <row r="2291" spans="1:16" x14ac:dyDescent="0.3">
      <c r="A2291" s="67" t="s">
        <v>4422</v>
      </c>
      <c r="B2291" s="67" t="s">
        <v>4423</v>
      </c>
      <c r="C2291" s="69">
        <v>12028</v>
      </c>
      <c r="D2291" s="13">
        <v>0.38191999999999998</v>
      </c>
      <c r="E2291" s="13"/>
      <c r="F2291" s="13"/>
      <c r="G2291" s="13">
        <v>0.20868999999999999</v>
      </c>
      <c r="H2291" s="13"/>
      <c r="I2291" s="13"/>
      <c r="J2291" s="13">
        <v>0.25967000000000001</v>
      </c>
      <c r="K2291" s="13"/>
      <c r="L2291" s="13"/>
      <c r="M2291" s="13">
        <v>0.39445000000000002</v>
      </c>
      <c r="N2291" s="13"/>
      <c r="O2291" s="13"/>
      <c r="P2291" s="13">
        <v>0.14349999999999999</v>
      </c>
    </row>
    <row r="2292" spans="1:16" x14ac:dyDescent="0.3">
      <c r="A2292" s="67" t="s">
        <v>5073</v>
      </c>
      <c r="B2292" s="67" t="s">
        <v>4344</v>
      </c>
      <c r="C2292" s="69">
        <v>11966</v>
      </c>
      <c r="D2292" s="13"/>
      <c r="E2292" s="13"/>
      <c r="F2292" s="13"/>
      <c r="G2292" s="13"/>
      <c r="H2292" s="13"/>
      <c r="I2292" s="13"/>
      <c r="J2292" s="13"/>
      <c r="K2292" s="13"/>
      <c r="L2292" s="13"/>
      <c r="M2292" s="13"/>
      <c r="N2292" s="13"/>
      <c r="O2292" s="13"/>
      <c r="P2292" s="13"/>
    </row>
    <row r="2293" spans="1:16" x14ac:dyDescent="0.3">
      <c r="A2293" s="67" t="s">
        <v>4592</v>
      </c>
      <c r="B2293" s="67" t="s">
        <v>4593</v>
      </c>
      <c r="C2293" s="69">
        <v>11675</v>
      </c>
      <c r="D2293" s="13"/>
      <c r="E2293" s="13"/>
      <c r="F2293" s="13"/>
      <c r="G2293" s="13">
        <v>3.356E-2</v>
      </c>
      <c r="H2293" s="13">
        <v>3.4070000000000003E-2</v>
      </c>
      <c r="I2293" s="13">
        <v>2.7390000000000001E-2</v>
      </c>
      <c r="J2293" s="13">
        <v>2.811E-2</v>
      </c>
      <c r="K2293" s="13">
        <v>3.1579999999999997E-2</v>
      </c>
      <c r="L2293" s="13">
        <v>3.3369999999999997E-2</v>
      </c>
      <c r="M2293" s="13">
        <v>3.739E-2</v>
      </c>
      <c r="N2293" s="13">
        <v>3.7170000000000002E-2</v>
      </c>
      <c r="O2293" s="13">
        <v>4.104E-2</v>
      </c>
      <c r="P2293" s="13">
        <v>4.2470000000000001E-2</v>
      </c>
    </row>
    <row r="2294" spans="1:16" x14ac:dyDescent="0.3">
      <c r="A2294" s="67" t="s">
        <v>5516</v>
      </c>
      <c r="B2294" s="67" t="s">
        <v>5517</v>
      </c>
      <c r="C2294" s="69">
        <v>11583</v>
      </c>
      <c r="D2294" s="13"/>
      <c r="E2294" s="13"/>
      <c r="F2294" s="13">
        <v>3.7650000000000003E-2</v>
      </c>
      <c r="G2294" s="13">
        <v>3.6850000000000001E-2</v>
      </c>
      <c r="H2294" s="13"/>
      <c r="I2294" s="13"/>
      <c r="J2294" s="13"/>
      <c r="K2294" s="13"/>
      <c r="L2294" s="13"/>
      <c r="M2294" s="13"/>
      <c r="N2294" s="13"/>
      <c r="O2294" s="13"/>
      <c r="P2294" s="13"/>
    </row>
    <row r="2295" spans="1:16" x14ac:dyDescent="0.3">
      <c r="A2295" s="67" t="s">
        <v>4268</v>
      </c>
      <c r="B2295" s="67" t="s">
        <v>4269</v>
      </c>
      <c r="C2295" s="69">
        <v>11443</v>
      </c>
      <c r="D2295" s="13"/>
      <c r="E2295" s="13"/>
      <c r="F2295" s="13"/>
      <c r="G2295" s="13">
        <v>5.4269999999999999E-2</v>
      </c>
      <c r="H2295" s="13">
        <v>5.7369999999999997E-2</v>
      </c>
      <c r="I2295" s="13">
        <v>4.521E-2</v>
      </c>
      <c r="J2295" s="13">
        <v>4.521E-2</v>
      </c>
      <c r="K2295" s="13">
        <v>5.0840000000000003E-2</v>
      </c>
      <c r="L2295" s="13">
        <v>5.289E-2</v>
      </c>
      <c r="M2295" s="13">
        <v>5.9630000000000002E-2</v>
      </c>
      <c r="N2295" s="13">
        <v>6.1379999999999997E-2</v>
      </c>
      <c r="O2295" s="13">
        <v>6.7879999999999996E-2</v>
      </c>
      <c r="P2295" s="13">
        <v>7.1410000000000001E-2</v>
      </c>
    </row>
    <row r="2296" spans="1:16" x14ac:dyDescent="0.3">
      <c r="A2296" s="67" t="s">
        <v>4334</v>
      </c>
      <c r="B2296" s="67" t="s">
        <v>4335</v>
      </c>
      <c r="C2296" s="69">
        <v>11056</v>
      </c>
      <c r="D2296" s="13"/>
      <c r="E2296" s="13"/>
      <c r="F2296" s="13">
        <v>2.4599999999999999E-3</v>
      </c>
      <c r="G2296" s="13">
        <v>2.3400000000000001E-3</v>
      </c>
      <c r="H2296" s="13">
        <v>2.2499999999999998E-3</v>
      </c>
      <c r="I2296" s="13">
        <v>1.7899999999999999E-3</v>
      </c>
      <c r="J2296" s="13">
        <v>1.7600000000000001E-3</v>
      </c>
      <c r="K2296" s="13">
        <v>1.98E-3</v>
      </c>
      <c r="L2296" s="13">
        <v>2.0400000000000001E-3</v>
      </c>
      <c r="M2296" s="13">
        <v>2.2499999999999998E-3</v>
      </c>
      <c r="N2296" s="13">
        <v>2.3E-3</v>
      </c>
      <c r="O2296" s="13">
        <v>2.5000000000000001E-3</v>
      </c>
      <c r="P2296" s="13">
        <v>2.2499999999999998E-3</v>
      </c>
    </row>
    <row r="2297" spans="1:16" x14ac:dyDescent="0.3">
      <c r="A2297" s="67" t="s">
        <v>4305</v>
      </c>
      <c r="B2297" s="67" t="s">
        <v>4306</v>
      </c>
      <c r="C2297" s="69">
        <v>10718</v>
      </c>
      <c r="D2297" s="13"/>
      <c r="E2297" s="13"/>
      <c r="F2297" s="13"/>
      <c r="G2297" s="13">
        <v>9.3539999999999998E-2</v>
      </c>
      <c r="H2297" s="13"/>
      <c r="I2297" s="13"/>
      <c r="J2297" s="13">
        <v>8.2699999999999996E-2</v>
      </c>
      <c r="K2297" s="13"/>
      <c r="L2297" s="13"/>
      <c r="M2297" s="13">
        <v>0.10811999999999999</v>
      </c>
      <c r="N2297" s="13"/>
      <c r="O2297" s="13"/>
      <c r="P2297" s="13">
        <v>0.17594000000000001</v>
      </c>
    </row>
    <row r="2298" spans="1:16" x14ac:dyDescent="0.3">
      <c r="A2298" s="67" t="s">
        <v>4358</v>
      </c>
      <c r="B2298" s="67" t="s">
        <v>4359</v>
      </c>
      <c r="C2298" s="69">
        <v>10716</v>
      </c>
      <c r="D2298" s="13">
        <v>1.23E-2</v>
      </c>
      <c r="E2298" s="13"/>
      <c r="F2298" s="13"/>
      <c r="G2298" s="13">
        <v>1.176E-2</v>
      </c>
      <c r="H2298" s="13">
        <v>1.191E-2</v>
      </c>
      <c r="I2298" s="13">
        <v>9.8200000000000006E-3</v>
      </c>
      <c r="J2298" s="13">
        <v>1.005E-2</v>
      </c>
      <c r="K2298" s="13">
        <v>1.155E-2</v>
      </c>
      <c r="L2298" s="13">
        <v>1.179E-2</v>
      </c>
      <c r="M2298" s="13">
        <v>1.329E-2</v>
      </c>
      <c r="N2298" s="13">
        <v>1.4250000000000001E-2</v>
      </c>
      <c r="O2298" s="13">
        <v>1.549E-2</v>
      </c>
      <c r="P2298" s="13">
        <v>1.7409999999999998E-2</v>
      </c>
    </row>
    <row r="2299" spans="1:16" x14ac:dyDescent="0.3">
      <c r="A2299" s="67" t="s">
        <v>4360</v>
      </c>
      <c r="B2299" s="67" t="s">
        <v>4361</v>
      </c>
      <c r="C2299" s="69">
        <v>10342</v>
      </c>
      <c r="D2299" s="13"/>
      <c r="E2299" s="13">
        <v>0.24304000000000001</v>
      </c>
      <c r="F2299" s="13">
        <v>0.22484999999999999</v>
      </c>
      <c r="G2299" s="13">
        <v>0.22958000000000001</v>
      </c>
      <c r="H2299" s="13">
        <v>0.32673000000000002</v>
      </c>
      <c r="I2299" s="13">
        <v>0.26268000000000002</v>
      </c>
      <c r="J2299" s="13">
        <v>0.56938</v>
      </c>
      <c r="K2299" s="13">
        <v>0.48532999999999998</v>
      </c>
      <c r="L2299" s="13">
        <v>0.50036000000000003</v>
      </c>
      <c r="M2299" s="13">
        <v>0.25763000000000003</v>
      </c>
      <c r="N2299" s="13">
        <v>0.25007000000000001</v>
      </c>
      <c r="O2299" s="13">
        <v>0.70660999999999996</v>
      </c>
      <c r="P2299" s="13">
        <v>0.80840000000000001</v>
      </c>
    </row>
    <row r="2300" spans="1:16" x14ac:dyDescent="0.3">
      <c r="A2300" s="67" t="s">
        <v>4141</v>
      </c>
      <c r="B2300" s="67" t="s">
        <v>4142</v>
      </c>
      <c r="C2300" s="69">
        <v>10328</v>
      </c>
      <c r="D2300" s="13">
        <v>4.292E-2</v>
      </c>
      <c r="E2300" s="13">
        <v>4.743E-2</v>
      </c>
      <c r="F2300" s="13">
        <v>4.4639999999999999E-2</v>
      </c>
      <c r="G2300" s="13">
        <v>4.1709999999999997E-2</v>
      </c>
      <c r="H2300" s="13">
        <v>4.5679999999999998E-2</v>
      </c>
      <c r="I2300" s="13">
        <v>3.3210000000000003E-2</v>
      </c>
      <c r="J2300" s="13">
        <v>3.4189999999999998E-2</v>
      </c>
      <c r="K2300" s="13">
        <v>4.054E-2</v>
      </c>
      <c r="L2300" s="13">
        <v>4.3049999999999998E-2</v>
      </c>
      <c r="M2300" s="13">
        <v>4.9169999999999998E-2</v>
      </c>
      <c r="N2300" s="13">
        <v>4.9459999999999997E-2</v>
      </c>
      <c r="O2300" s="13">
        <v>5.6149999999999999E-2</v>
      </c>
      <c r="P2300" s="13">
        <v>5.9159999999999997E-2</v>
      </c>
    </row>
    <row r="2301" spans="1:16" x14ac:dyDescent="0.3">
      <c r="A2301" s="67" t="s">
        <v>4362</v>
      </c>
      <c r="B2301" s="67" t="s">
        <v>4363</v>
      </c>
      <c r="C2301" s="69">
        <v>10163</v>
      </c>
      <c r="D2301" s="13">
        <v>0.42853000000000002</v>
      </c>
      <c r="E2301" s="13"/>
      <c r="F2301" s="13"/>
      <c r="G2301" s="13">
        <v>0.41335</v>
      </c>
      <c r="H2301" s="13"/>
      <c r="I2301" s="13"/>
      <c r="J2301" s="13">
        <v>0.33983000000000002</v>
      </c>
      <c r="K2301" s="13"/>
      <c r="L2301" s="13"/>
      <c r="M2301" s="13">
        <v>0.44672000000000001</v>
      </c>
      <c r="N2301" s="13"/>
      <c r="O2301" s="13"/>
      <c r="P2301" s="13">
        <v>0.52271999999999996</v>
      </c>
    </row>
    <row r="2302" spans="1:16" x14ac:dyDescent="0.3">
      <c r="A2302" s="67" t="s">
        <v>5084</v>
      </c>
      <c r="B2302" s="67" t="s">
        <v>5085</v>
      </c>
      <c r="C2302" s="69">
        <v>9842</v>
      </c>
      <c r="D2302" s="13">
        <v>4.5645699999999998</v>
      </c>
      <c r="E2302" s="13"/>
      <c r="F2302" s="13">
        <v>4.6050300000000002</v>
      </c>
      <c r="G2302" s="13"/>
      <c r="H2302" s="13"/>
      <c r="I2302" s="13"/>
      <c r="J2302" s="13"/>
      <c r="K2302" s="13">
        <v>3.9508700000000001</v>
      </c>
      <c r="L2302" s="13"/>
      <c r="M2302" s="13"/>
      <c r="N2302" s="13"/>
      <c r="O2302" s="13"/>
      <c r="P2302" s="13"/>
    </row>
    <row r="2303" spans="1:16" x14ac:dyDescent="0.3">
      <c r="A2303" s="67" t="s">
        <v>5518</v>
      </c>
      <c r="B2303" s="67" t="s">
        <v>5519</v>
      </c>
      <c r="C2303" s="69">
        <v>9800</v>
      </c>
      <c r="D2303" s="13">
        <v>2.5520000000000001E-2</v>
      </c>
      <c r="E2303" s="13">
        <v>2.674E-2</v>
      </c>
      <c r="F2303" s="13">
        <v>2.4469999999999999E-2</v>
      </c>
      <c r="G2303" s="13">
        <v>2.419E-2</v>
      </c>
      <c r="H2303" s="13"/>
      <c r="I2303" s="13"/>
      <c r="J2303" s="13"/>
      <c r="K2303" s="13"/>
      <c r="L2303" s="13"/>
      <c r="M2303" s="13"/>
      <c r="N2303" s="13"/>
      <c r="O2303" s="13"/>
      <c r="P2303" s="13"/>
    </row>
    <row r="2304" spans="1:16" x14ac:dyDescent="0.3">
      <c r="A2304" s="67" t="s">
        <v>5076</v>
      </c>
      <c r="B2304" s="67" t="s">
        <v>4357</v>
      </c>
      <c r="C2304" s="69">
        <v>9552</v>
      </c>
      <c r="D2304" s="13"/>
      <c r="E2304" s="13"/>
      <c r="F2304" s="13"/>
      <c r="G2304" s="13"/>
      <c r="H2304" s="13"/>
      <c r="I2304" s="13"/>
      <c r="J2304" s="13"/>
      <c r="K2304" s="13"/>
      <c r="L2304" s="13"/>
      <c r="M2304" s="13"/>
      <c r="N2304" s="13"/>
      <c r="O2304" s="13"/>
      <c r="P2304" s="13"/>
    </row>
    <row r="2305" spans="1:16" x14ac:dyDescent="0.3">
      <c r="A2305" s="67" t="s">
        <v>4364</v>
      </c>
      <c r="B2305" s="67" t="s">
        <v>4365</v>
      </c>
      <c r="C2305" s="69">
        <v>9298</v>
      </c>
      <c r="D2305" s="13"/>
      <c r="E2305" s="13"/>
      <c r="F2305" s="13"/>
      <c r="G2305" s="13"/>
      <c r="H2305" s="13"/>
      <c r="I2305" s="13"/>
      <c r="J2305" s="13"/>
      <c r="K2305" s="13"/>
      <c r="L2305" s="13"/>
      <c r="M2305" s="13"/>
      <c r="N2305" s="13"/>
      <c r="O2305" s="13"/>
      <c r="P2305" s="13"/>
    </row>
    <row r="2306" spans="1:16" x14ac:dyDescent="0.3">
      <c r="A2306" s="67" t="s">
        <v>4282</v>
      </c>
      <c r="B2306" s="67" t="s">
        <v>4283</v>
      </c>
      <c r="C2306" s="69">
        <v>9167</v>
      </c>
      <c r="D2306" s="13"/>
      <c r="E2306" s="13"/>
      <c r="F2306" s="13">
        <v>1.73E-3</v>
      </c>
      <c r="G2306" s="13">
        <v>1.66E-3</v>
      </c>
      <c r="H2306" s="13">
        <v>1.6199999999999999E-3</v>
      </c>
      <c r="I2306" s="13">
        <v>1.2700000000000001E-3</v>
      </c>
      <c r="J2306" s="13">
        <v>1.2700000000000001E-3</v>
      </c>
      <c r="K2306" s="13">
        <v>1.4400000000000001E-3</v>
      </c>
      <c r="L2306" s="13">
        <v>1.48E-3</v>
      </c>
      <c r="M2306" s="13">
        <v>1.6299999999999999E-3</v>
      </c>
      <c r="N2306" s="13">
        <v>1.6800000000000001E-3</v>
      </c>
      <c r="O2306" s="13">
        <v>1.8500000000000001E-3</v>
      </c>
      <c r="P2306" s="13">
        <v>2.7000000000000001E-3</v>
      </c>
    </row>
    <row r="2307" spans="1:16" x14ac:dyDescent="0.3">
      <c r="A2307" s="67" t="s">
        <v>3965</v>
      </c>
      <c r="B2307" s="67" t="s">
        <v>3966</v>
      </c>
      <c r="C2307" s="69">
        <v>9043</v>
      </c>
      <c r="D2307" s="13"/>
      <c r="E2307" s="13"/>
      <c r="F2307" s="13"/>
      <c r="G2307" s="13">
        <v>0.88605999999999996</v>
      </c>
      <c r="H2307" s="13"/>
      <c r="I2307" s="13"/>
      <c r="J2307" s="13">
        <v>0.72313000000000005</v>
      </c>
      <c r="K2307" s="13"/>
      <c r="L2307" s="13"/>
      <c r="M2307" s="13">
        <v>0.92739000000000005</v>
      </c>
      <c r="N2307" s="13"/>
      <c r="O2307" s="13"/>
      <c r="P2307" s="13">
        <v>1.1623300000000001</v>
      </c>
    </row>
    <row r="2308" spans="1:16" x14ac:dyDescent="0.3">
      <c r="A2308" s="67" t="s">
        <v>5079</v>
      </c>
      <c r="B2308" s="67" t="s">
        <v>4294</v>
      </c>
      <c r="C2308" s="69">
        <v>9043</v>
      </c>
      <c r="D2308" s="13"/>
      <c r="E2308" s="13"/>
      <c r="F2308" s="13"/>
      <c r="G2308" s="13"/>
      <c r="H2308" s="13"/>
      <c r="I2308" s="13"/>
      <c r="J2308" s="13"/>
      <c r="K2308" s="13"/>
      <c r="L2308" s="13">
        <v>2.0990000000000002E-2</v>
      </c>
      <c r="M2308" s="13">
        <v>2.3349999999999999E-2</v>
      </c>
      <c r="N2308" s="13">
        <v>2.393E-2</v>
      </c>
      <c r="O2308" s="13">
        <v>2.5999999999999999E-2</v>
      </c>
      <c r="P2308" s="13">
        <v>3.1009999999999999E-2</v>
      </c>
    </row>
    <row r="2309" spans="1:16" x14ac:dyDescent="0.3">
      <c r="A2309" s="67" t="s">
        <v>4399</v>
      </c>
      <c r="B2309" s="67" t="s">
        <v>4400</v>
      </c>
      <c r="C2309" s="69">
        <v>8799</v>
      </c>
      <c r="D2309" s="13"/>
      <c r="E2309" s="13"/>
      <c r="F2309" s="13">
        <v>6.6610000000000003E-2</v>
      </c>
      <c r="G2309" s="13">
        <v>6.5420000000000006E-2</v>
      </c>
      <c r="H2309" s="13">
        <v>6.8379999999999996E-2</v>
      </c>
      <c r="I2309" s="13">
        <v>5.638E-2</v>
      </c>
      <c r="J2309" s="13">
        <v>7.4940000000000007E-2</v>
      </c>
      <c r="K2309" s="13">
        <v>0.17677000000000001</v>
      </c>
      <c r="L2309" s="13">
        <v>0.18936</v>
      </c>
      <c r="M2309" s="13">
        <v>0.19943</v>
      </c>
      <c r="N2309" s="13"/>
      <c r="O2309" s="13">
        <v>0.27276</v>
      </c>
      <c r="P2309" s="13">
        <v>0.43142999999999998</v>
      </c>
    </row>
    <row r="2310" spans="1:16" x14ac:dyDescent="0.3">
      <c r="A2310" s="67" t="s">
        <v>4295</v>
      </c>
      <c r="B2310" s="67" t="s">
        <v>4296</v>
      </c>
      <c r="C2310" s="69">
        <v>8785</v>
      </c>
      <c r="D2310" s="13"/>
      <c r="E2310" s="13"/>
      <c r="F2310" s="13"/>
      <c r="G2310" s="13"/>
      <c r="H2310" s="13"/>
      <c r="I2310" s="13"/>
      <c r="J2310" s="13">
        <v>1.5169999999999999E-2</v>
      </c>
      <c r="K2310" s="13"/>
      <c r="L2310" s="13"/>
      <c r="M2310" s="13"/>
      <c r="N2310" s="13"/>
      <c r="O2310" s="13"/>
      <c r="P2310" s="13">
        <v>2.7779999999999999E-2</v>
      </c>
    </row>
    <row r="2311" spans="1:16" x14ac:dyDescent="0.3">
      <c r="A2311" s="67" t="s">
        <v>5088</v>
      </c>
      <c r="B2311" s="67" t="s">
        <v>5089</v>
      </c>
      <c r="C2311" s="69">
        <v>8117</v>
      </c>
      <c r="D2311" s="13">
        <v>2.8656199999999998</v>
      </c>
      <c r="E2311" s="13"/>
      <c r="F2311" s="13">
        <v>2.8719800000000002</v>
      </c>
      <c r="G2311" s="13"/>
      <c r="H2311" s="13"/>
      <c r="I2311" s="13"/>
      <c r="J2311" s="13"/>
      <c r="K2311" s="13">
        <v>2.5972200000000001</v>
      </c>
      <c r="L2311" s="13"/>
      <c r="M2311" s="13"/>
      <c r="N2311" s="13"/>
      <c r="O2311" s="13"/>
      <c r="P2311" s="13"/>
    </row>
    <row r="2312" spans="1:16" x14ac:dyDescent="0.3">
      <c r="A2312" s="67" t="s">
        <v>5086</v>
      </c>
      <c r="B2312" s="67" t="s">
        <v>5087</v>
      </c>
      <c r="C2312" s="69">
        <v>7998</v>
      </c>
      <c r="D2312" s="13"/>
      <c r="E2312" s="13">
        <v>7.0000000000000001E-3</v>
      </c>
      <c r="F2312" s="13">
        <v>6.0499999999999998E-3</v>
      </c>
      <c r="G2312" s="13">
        <v>5.7499999999999999E-3</v>
      </c>
      <c r="H2312" s="13">
        <v>5.3899999999999998E-3</v>
      </c>
      <c r="I2312" s="13"/>
      <c r="J2312" s="13"/>
      <c r="K2312" s="13"/>
      <c r="L2312" s="13"/>
      <c r="M2312" s="13"/>
      <c r="N2312" s="13"/>
      <c r="O2312" s="13"/>
      <c r="P2312" s="13"/>
    </row>
    <row r="2313" spans="1:16" x14ac:dyDescent="0.3">
      <c r="A2313" s="67" t="s">
        <v>4374</v>
      </c>
      <c r="B2313" s="67" t="s">
        <v>4375</v>
      </c>
      <c r="C2313" s="69">
        <v>7990</v>
      </c>
      <c r="D2313" s="13"/>
      <c r="E2313" s="13"/>
      <c r="F2313" s="13"/>
      <c r="G2313" s="13"/>
      <c r="H2313" s="13"/>
      <c r="I2313" s="13"/>
      <c r="J2313" s="13"/>
      <c r="K2313" s="13"/>
      <c r="L2313" s="13"/>
      <c r="M2313" s="13"/>
      <c r="N2313" s="13"/>
      <c r="O2313" s="13"/>
      <c r="P2313" s="13"/>
    </row>
    <row r="2314" spans="1:16" x14ac:dyDescent="0.3">
      <c r="A2314" s="67" t="s">
        <v>4376</v>
      </c>
      <c r="B2314" s="67" t="s">
        <v>4377</v>
      </c>
      <c r="C2314" s="69">
        <v>7823</v>
      </c>
      <c r="D2314" s="13"/>
      <c r="E2314" s="13"/>
      <c r="F2314" s="13"/>
      <c r="G2314" s="13"/>
      <c r="H2314" s="13"/>
      <c r="I2314" s="13"/>
      <c r="J2314" s="13"/>
      <c r="K2314" s="13"/>
      <c r="L2314" s="13"/>
      <c r="M2314" s="13"/>
      <c r="N2314" s="13"/>
      <c r="O2314" s="13"/>
      <c r="P2314" s="13"/>
    </row>
    <row r="2315" spans="1:16" x14ac:dyDescent="0.3">
      <c r="A2315" s="67" t="s">
        <v>5070</v>
      </c>
      <c r="B2315" s="67" t="s">
        <v>5071</v>
      </c>
      <c r="C2315" s="69">
        <v>7763</v>
      </c>
      <c r="D2315" s="13"/>
      <c r="E2315" s="13"/>
      <c r="F2315" s="13"/>
      <c r="G2315" s="13">
        <v>8.4000000000000003E-4</v>
      </c>
      <c r="H2315" s="13"/>
      <c r="I2315" s="13"/>
      <c r="J2315" s="13">
        <v>1.4300000000000001E-3</v>
      </c>
      <c r="K2315" s="13"/>
      <c r="L2315" s="13"/>
      <c r="M2315" s="13">
        <v>3.2000000000000002E-3</v>
      </c>
      <c r="N2315" s="13"/>
      <c r="O2315" s="13"/>
      <c r="P2315" s="13"/>
    </row>
    <row r="2316" spans="1:16" x14ac:dyDescent="0.3">
      <c r="A2316" s="67" t="s">
        <v>4389</v>
      </c>
      <c r="B2316" s="67" t="s">
        <v>4390</v>
      </c>
      <c r="C2316" s="69">
        <v>7712</v>
      </c>
      <c r="D2316" s="13">
        <v>0.34431</v>
      </c>
      <c r="E2316" s="13">
        <v>0.37942999999999999</v>
      </c>
      <c r="F2316" s="13">
        <v>0.34581000000000001</v>
      </c>
      <c r="G2316" s="13">
        <v>0.34125</v>
      </c>
      <c r="H2316" s="13">
        <v>0.34644999999999998</v>
      </c>
      <c r="I2316" s="13">
        <v>0.30885000000000001</v>
      </c>
      <c r="J2316" s="13">
        <v>0.29387999999999997</v>
      </c>
      <c r="K2316" s="13"/>
      <c r="L2316" s="13">
        <v>0.33540999999999999</v>
      </c>
      <c r="M2316" s="13">
        <v>0.36487000000000003</v>
      </c>
      <c r="N2316" s="13">
        <v>0.37418000000000001</v>
      </c>
      <c r="O2316" s="13">
        <v>0.41732000000000002</v>
      </c>
      <c r="P2316" s="13">
        <v>0.46922000000000003</v>
      </c>
    </row>
    <row r="2317" spans="1:16" x14ac:dyDescent="0.3">
      <c r="A2317" s="67" t="s">
        <v>4378</v>
      </c>
      <c r="B2317" s="67" t="s">
        <v>4379</v>
      </c>
      <c r="C2317" s="69">
        <v>7695</v>
      </c>
      <c r="D2317" s="13"/>
      <c r="E2317" s="13"/>
      <c r="F2317" s="13"/>
      <c r="G2317" s="13"/>
      <c r="H2317" s="13"/>
      <c r="I2317" s="13"/>
      <c r="J2317" s="13"/>
      <c r="K2317" s="13"/>
      <c r="L2317" s="13"/>
      <c r="M2317" s="13"/>
      <c r="N2317" s="13"/>
      <c r="O2317" s="13"/>
      <c r="P2317" s="13"/>
    </row>
    <row r="2318" spans="1:16" x14ac:dyDescent="0.3">
      <c r="A2318" s="67" t="s">
        <v>4349</v>
      </c>
      <c r="B2318" s="67" t="s">
        <v>4350</v>
      </c>
      <c r="C2318" s="69">
        <v>7415</v>
      </c>
      <c r="D2318" s="13"/>
      <c r="E2318" s="13"/>
      <c r="F2318" s="13"/>
      <c r="G2318" s="13">
        <v>9.1039999999999996E-2</v>
      </c>
      <c r="H2318" s="13"/>
      <c r="I2318" s="13"/>
      <c r="J2318" s="13">
        <v>8.2129999999999995E-2</v>
      </c>
      <c r="K2318" s="13"/>
      <c r="L2318" s="13"/>
      <c r="M2318" s="13"/>
      <c r="N2318" s="13"/>
      <c r="O2318" s="13"/>
      <c r="P2318" s="13">
        <v>0.1729</v>
      </c>
    </row>
    <row r="2319" spans="1:16" x14ac:dyDescent="0.3">
      <c r="A2319" s="67" t="s">
        <v>4380</v>
      </c>
      <c r="B2319" s="67" t="s">
        <v>4381</v>
      </c>
      <c r="C2319" s="69">
        <v>7358</v>
      </c>
      <c r="D2319" s="13"/>
      <c r="E2319" s="13"/>
      <c r="F2319" s="13"/>
      <c r="G2319" s="13"/>
      <c r="H2319" s="13"/>
      <c r="I2319" s="13"/>
      <c r="J2319" s="13"/>
      <c r="K2319" s="13"/>
      <c r="L2319" s="13"/>
      <c r="M2319" s="13"/>
      <c r="N2319" s="13"/>
      <c r="O2319" s="13"/>
      <c r="P2319" s="13"/>
    </row>
    <row r="2320" spans="1:16" x14ac:dyDescent="0.3">
      <c r="A2320" s="67" t="s">
        <v>5520</v>
      </c>
      <c r="B2320" s="67" t="s">
        <v>5521</v>
      </c>
      <c r="C2320" s="69">
        <v>7327</v>
      </c>
      <c r="D2320" s="13"/>
      <c r="E2320" s="13"/>
      <c r="F2320" s="13"/>
      <c r="G2320" s="13"/>
      <c r="H2320" s="13"/>
      <c r="I2320" s="13"/>
      <c r="J2320" s="13"/>
      <c r="K2320" s="13"/>
      <c r="L2320" s="13"/>
      <c r="M2320" s="13"/>
      <c r="N2320" s="13"/>
      <c r="O2320" s="13"/>
      <c r="P2320" s="13"/>
    </row>
    <row r="2321" spans="1:16" x14ac:dyDescent="0.3">
      <c r="A2321" s="67" t="s">
        <v>4384</v>
      </c>
      <c r="B2321" s="67" t="s">
        <v>4385</v>
      </c>
      <c r="C2321" s="69">
        <v>7226</v>
      </c>
      <c r="D2321" s="13"/>
      <c r="E2321" s="13"/>
      <c r="F2321" s="13"/>
      <c r="G2321" s="13"/>
      <c r="H2321" s="13"/>
      <c r="I2321" s="13"/>
      <c r="J2321" s="13"/>
      <c r="K2321" s="13"/>
      <c r="L2321" s="13"/>
      <c r="M2321" s="13"/>
      <c r="N2321" s="13"/>
      <c r="O2321" s="13"/>
      <c r="P2321" s="13"/>
    </row>
    <row r="2322" spans="1:16" x14ac:dyDescent="0.3">
      <c r="A2322" s="67" t="s">
        <v>4391</v>
      </c>
      <c r="B2322" s="67" t="s">
        <v>4392</v>
      </c>
      <c r="C2322" s="69">
        <v>7082</v>
      </c>
      <c r="D2322" s="13"/>
      <c r="E2322" s="13"/>
      <c r="F2322" s="13"/>
      <c r="G2322" s="13"/>
      <c r="H2322" s="13"/>
      <c r="I2322" s="13"/>
      <c r="J2322" s="13"/>
      <c r="K2322" s="13"/>
      <c r="L2322" s="13"/>
      <c r="M2322" s="13"/>
      <c r="N2322" s="13"/>
      <c r="O2322" s="13"/>
      <c r="P2322" s="13"/>
    </row>
    <row r="2323" spans="1:16" x14ac:dyDescent="0.3">
      <c r="A2323" s="67" t="s">
        <v>4347</v>
      </c>
      <c r="B2323" s="67" t="s">
        <v>4348</v>
      </c>
      <c r="C2323" s="69">
        <v>6855</v>
      </c>
      <c r="D2323" s="13"/>
      <c r="E2323" s="13"/>
      <c r="F2323" s="13"/>
      <c r="G2323" s="13"/>
      <c r="H2323" s="13"/>
      <c r="I2323" s="13"/>
      <c r="J2323" s="13">
        <v>5.7499999999999999E-3</v>
      </c>
      <c r="K2323" s="13"/>
      <c r="L2323" s="13"/>
      <c r="M2323" s="13"/>
      <c r="N2323" s="13"/>
      <c r="O2323" s="13"/>
      <c r="P2323" s="13">
        <v>1.057E-2</v>
      </c>
    </row>
    <row r="2324" spans="1:16" x14ac:dyDescent="0.3">
      <c r="A2324" s="67" t="s">
        <v>4393</v>
      </c>
      <c r="B2324" s="67" t="s">
        <v>4394</v>
      </c>
      <c r="C2324" s="69">
        <v>6607</v>
      </c>
      <c r="D2324" s="13">
        <v>2.7367900000000001</v>
      </c>
      <c r="E2324" s="13">
        <v>2.9628199999999998</v>
      </c>
      <c r="F2324" s="13">
        <v>2.7239800000000001</v>
      </c>
      <c r="G2324" s="13">
        <v>2.6746799999999999</v>
      </c>
      <c r="H2324" s="13">
        <v>2.7305100000000002</v>
      </c>
      <c r="I2324" s="13">
        <v>2.3981599999999998</v>
      </c>
      <c r="J2324" s="13">
        <v>2.3107600000000001</v>
      </c>
      <c r="K2324" s="13"/>
      <c r="L2324" s="13">
        <v>2.6341999999999999</v>
      </c>
      <c r="M2324" s="13">
        <v>2.8682300000000001</v>
      </c>
      <c r="N2324" s="13">
        <v>2.9669699999999999</v>
      </c>
      <c r="O2324" s="13">
        <v>3.2156799999999999</v>
      </c>
      <c r="P2324" s="13">
        <v>3.5697299999999998</v>
      </c>
    </row>
    <row r="2325" spans="1:16" x14ac:dyDescent="0.3">
      <c r="A2325" s="67" t="s">
        <v>4401</v>
      </c>
      <c r="B2325" s="67" t="s">
        <v>4402</v>
      </c>
      <c r="C2325" s="69">
        <v>6376</v>
      </c>
      <c r="D2325" s="13">
        <v>0.64337999999999995</v>
      </c>
      <c r="E2325" s="13">
        <v>0.71386000000000005</v>
      </c>
      <c r="F2325" s="13">
        <v>0.65466999999999997</v>
      </c>
      <c r="G2325" s="13">
        <v>0.68035000000000001</v>
      </c>
      <c r="H2325" s="13">
        <v>0.68755999999999995</v>
      </c>
      <c r="I2325" s="13">
        <v>0.58094000000000001</v>
      </c>
      <c r="J2325" s="13">
        <v>0.54947999999999997</v>
      </c>
      <c r="K2325" s="13"/>
      <c r="L2325" s="13">
        <v>0.64</v>
      </c>
      <c r="M2325" s="13">
        <v>0.70338000000000001</v>
      </c>
      <c r="N2325" s="13">
        <v>0.70870999999999995</v>
      </c>
      <c r="O2325" s="13">
        <v>0.77097000000000004</v>
      </c>
      <c r="P2325" s="13">
        <v>0.85524999999999995</v>
      </c>
    </row>
    <row r="2326" spans="1:16" x14ac:dyDescent="0.3">
      <c r="A2326" s="67" t="s">
        <v>4403</v>
      </c>
      <c r="B2326" s="67" t="s">
        <v>4404</v>
      </c>
      <c r="C2326" s="69">
        <v>6347</v>
      </c>
      <c r="D2326" s="13"/>
      <c r="E2326" s="13"/>
      <c r="F2326" s="13"/>
      <c r="G2326" s="13"/>
      <c r="H2326" s="13"/>
      <c r="I2326" s="13"/>
      <c r="J2326" s="13"/>
      <c r="K2326" s="13"/>
      <c r="L2326" s="13"/>
      <c r="M2326" s="13"/>
      <c r="N2326" s="13"/>
      <c r="O2326" s="13"/>
      <c r="P2326" s="13"/>
    </row>
    <row r="2327" spans="1:16" x14ac:dyDescent="0.3">
      <c r="A2327" s="67" t="s">
        <v>5093</v>
      </c>
      <c r="B2327" s="67" t="s">
        <v>5094</v>
      </c>
      <c r="C2327" s="69">
        <v>6092</v>
      </c>
      <c r="D2327" s="13"/>
      <c r="E2327" s="13">
        <v>3.2689999999999997E-2</v>
      </c>
      <c r="F2327" s="13">
        <v>3.0020000000000002E-2</v>
      </c>
      <c r="G2327" s="13">
        <v>2.4830000000000001E-2</v>
      </c>
      <c r="H2327" s="13">
        <v>2.5049999999999999E-2</v>
      </c>
      <c r="I2327" s="13">
        <v>2.486E-2</v>
      </c>
      <c r="J2327" s="13">
        <v>3.4459999999999998E-2</v>
      </c>
      <c r="K2327" s="13"/>
      <c r="L2327" s="13"/>
      <c r="M2327" s="13"/>
      <c r="N2327" s="13"/>
      <c r="O2327" s="13"/>
      <c r="P2327" s="13"/>
    </row>
    <row r="2328" spans="1:16" x14ac:dyDescent="0.3">
      <c r="A2328" s="67" t="s">
        <v>4372</v>
      </c>
      <c r="B2328" s="67" t="s">
        <v>4373</v>
      </c>
      <c r="C2328" s="69">
        <v>6076</v>
      </c>
      <c r="D2328" s="13"/>
      <c r="E2328" s="13"/>
      <c r="F2328" s="13">
        <v>7.5199999999999998E-3</v>
      </c>
      <c r="G2328" s="13">
        <v>7.1799999999999998E-3</v>
      </c>
      <c r="H2328" s="13">
        <v>7.0600000000000003E-3</v>
      </c>
      <c r="I2328" s="13">
        <v>5.7600000000000004E-3</v>
      </c>
      <c r="J2328" s="13">
        <v>5.6600000000000001E-3</v>
      </c>
      <c r="K2328" s="13">
        <v>6.3400000000000001E-3</v>
      </c>
      <c r="L2328" s="13">
        <v>6.6400000000000001E-3</v>
      </c>
      <c r="M2328" s="13">
        <v>7.3699999999999998E-3</v>
      </c>
      <c r="N2328" s="13">
        <v>7.5900000000000004E-3</v>
      </c>
      <c r="O2328" s="13">
        <v>8.2900000000000005E-3</v>
      </c>
      <c r="P2328" s="13">
        <v>9.4999999999999998E-3</v>
      </c>
    </row>
    <row r="2329" spans="1:16" x14ac:dyDescent="0.3">
      <c r="A2329" s="67" t="s">
        <v>4355</v>
      </c>
      <c r="B2329" s="67" t="s">
        <v>4356</v>
      </c>
      <c r="C2329" s="69">
        <v>5920</v>
      </c>
      <c r="D2329" s="13"/>
      <c r="E2329" s="13"/>
      <c r="F2329" s="13"/>
      <c r="G2329" s="13">
        <v>3.3270000000000001E-2</v>
      </c>
      <c r="H2329" s="13">
        <v>3.492E-2</v>
      </c>
      <c r="I2329" s="13">
        <v>2.69E-2</v>
      </c>
      <c r="J2329" s="13">
        <v>2.699E-2</v>
      </c>
      <c r="K2329" s="13">
        <v>3.0640000000000001E-2</v>
      </c>
      <c r="L2329" s="13">
        <v>3.1460000000000002E-2</v>
      </c>
      <c r="M2329" s="13">
        <v>3.5520000000000003E-2</v>
      </c>
      <c r="N2329" s="13">
        <v>3.628E-2</v>
      </c>
      <c r="O2329" s="13">
        <v>4.02E-2</v>
      </c>
      <c r="P2329" s="13">
        <v>4.0989999999999999E-2</v>
      </c>
    </row>
    <row r="2330" spans="1:16" x14ac:dyDescent="0.3">
      <c r="A2330" s="67" t="s">
        <v>4412</v>
      </c>
      <c r="B2330" s="67" t="s">
        <v>4413</v>
      </c>
      <c r="C2330" s="69">
        <v>5664</v>
      </c>
      <c r="D2330" s="13"/>
      <c r="E2330" s="13"/>
      <c r="F2330" s="13"/>
      <c r="G2330" s="13">
        <v>0.55657999999999996</v>
      </c>
      <c r="H2330" s="13"/>
      <c r="I2330" s="13"/>
      <c r="J2330" s="13">
        <v>0.44789000000000001</v>
      </c>
      <c r="K2330" s="13"/>
      <c r="L2330" s="13"/>
      <c r="M2330" s="13">
        <v>0.59086000000000005</v>
      </c>
      <c r="N2330" s="13"/>
      <c r="O2330" s="13"/>
      <c r="P2330" s="13">
        <v>0.73097000000000001</v>
      </c>
    </row>
    <row r="2331" spans="1:16" x14ac:dyDescent="0.3">
      <c r="A2331" s="67" t="s">
        <v>5090</v>
      </c>
      <c r="B2331" s="67" t="s">
        <v>4409</v>
      </c>
      <c r="C2331" s="69">
        <v>5660</v>
      </c>
      <c r="D2331" s="13"/>
      <c r="E2331" s="13"/>
      <c r="F2331" s="13"/>
      <c r="G2331" s="13"/>
      <c r="H2331" s="13"/>
      <c r="I2331" s="13"/>
      <c r="J2331" s="13"/>
      <c r="K2331" s="13"/>
      <c r="L2331" s="13"/>
      <c r="M2331" s="13"/>
      <c r="N2331" s="13"/>
      <c r="O2331" s="13"/>
      <c r="P2331" s="13"/>
    </row>
    <row r="2332" spans="1:16" x14ac:dyDescent="0.3">
      <c r="A2332" s="67" t="s">
        <v>4414</v>
      </c>
      <c r="B2332" s="67" t="s">
        <v>4415</v>
      </c>
      <c r="C2332" s="69">
        <v>5125</v>
      </c>
      <c r="D2332" s="13"/>
      <c r="E2332" s="13"/>
      <c r="F2332" s="13"/>
      <c r="G2332" s="13"/>
      <c r="H2332" s="13"/>
      <c r="I2332" s="13"/>
      <c r="J2332" s="13"/>
      <c r="K2332" s="13"/>
      <c r="L2332" s="13"/>
      <c r="M2332" s="13"/>
      <c r="N2332" s="13"/>
      <c r="O2332" s="13"/>
      <c r="P2332" s="13"/>
    </row>
    <row r="2333" spans="1:16" x14ac:dyDescent="0.3">
      <c r="A2333" s="67" t="s">
        <v>4353</v>
      </c>
      <c r="B2333" s="67" t="s">
        <v>4354</v>
      </c>
      <c r="C2333" s="69">
        <v>5066</v>
      </c>
      <c r="D2333" s="13"/>
      <c r="E2333" s="13"/>
      <c r="F2333" s="13"/>
      <c r="G2333" s="13">
        <v>2.5010000000000001E-2</v>
      </c>
      <c r="H2333" s="13">
        <v>2.6190000000000001E-2</v>
      </c>
      <c r="I2333" s="13">
        <v>1.959E-2</v>
      </c>
      <c r="J2333" s="13">
        <v>1.934E-2</v>
      </c>
      <c r="K2333" s="13">
        <v>2.1999999999999999E-2</v>
      </c>
      <c r="L2333" s="13">
        <v>2.1760000000000002E-2</v>
      </c>
      <c r="M2333" s="13">
        <v>2.479E-2</v>
      </c>
      <c r="N2333" s="13">
        <v>2.8459999999999999E-2</v>
      </c>
      <c r="O2333" s="13">
        <v>3.5499999999999997E-2</v>
      </c>
      <c r="P2333" s="13">
        <v>3.2379999999999999E-2</v>
      </c>
    </row>
    <row r="2334" spans="1:16" x14ac:dyDescent="0.3">
      <c r="A2334" s="67" t="s">
        <v>4342</v>
      </c>
      <c r="B2334" s="67" t="s">
        <v>4343</v>
      </c>
      <c r="C2334" s="69">
        <v>5000</v>
      </c>
      <c r="D2334" s="13"/>
      <c r="E2334" s="13"/>
      <c r="F2334" s="13"/>
      <c r="G2334" s="13"/>
      <c r="H2334" s="13"/>
      <c r="I2334" s="13"/>
      <c r="J2334" s="13">
        <v>0.10989</v>
      </c>
      <c r="K2334" s="13"/>
      <c r="L2334" s="13"/>
      <c r="M2334" s="13">
        <v>0.12909000000000001</v>
      </c>
      <c r="N2334" s="13"/>
      <c r="O2334" s="13"/>
      <c r="P2334" s="13">
        <v>0.1613</v>
      </c>
    </row>
    <row r="2335" spans="1:16" x14ac:dyDescent="0.3">
      <c r="A2335" s="67" t="s">
        <v>4416</v>
      </c>
      <c r="B2335" s="67" t="s">
        <v>4417</v>
      </c>
      <c r="C2335" s="69">
        <v>4904</v>
      </c>
      <c r="D2335" s="13"/>
      <c r="E2335" s="13"/>
      <c r="F2335" s="13"/>
      <c r="G2335" s="13"/>
      <c r="H2335" s="13"/>
      <c r="I2335" s="13"/>
      <c r="J2335" s="13"/>
      <c r="K2335" s="13"/>
      <c r="L2335" s="13"/>
      <c r="M2335" s="13"/>
      <c r="N2335" s="13"/>
      <c r="O2335" s="13"/>
      <c r="P2335" s="13"/>
    </row>
    <row r="2336" spans="1:16" x14ac:dyDescent="0.3">
      <c r="A2336" s="67" t="s">
        <v>4418</v>
      </c>
      <c r="B2336" s="67" t="s">
        <v>4419</v>
      </c>
      <c r="C2336" s="69">
        <v>4841</v>
      </c>
      <c r="D2336" s="13">
        <v>0.28588000000000002</v>
      </c>
      <c r="E2336" s="13"/>
      <c r="F2336" s="13">
        <v>0.28649999999999998</v>
      </c>
      <c r="G2336" s="13">
        <v>0.28510999999999997</v>
      </c>
      <c r="H2336" s="13">
        <v>0.28810999999999998</v>
      </c>
      <c r="I2336" s="13">
        <v>0.23124</v>
      </c>
      <c r="J2336" s="13">
        <v>0.22972000000000001</v>
      </c>
      <c r="K2336" s="13"/>
      <c r="L2336" s="13"/>
      <c r="M2336" s="13">
        <v>1.0315700000000001</v>
      </c>
      <c r="N2336" s="13">
        <v>0.30847999999999998</v>
      </c>
      <c r="O2336" s="13">
        <v>0.32838000000000001</v>
      </c>
      <c r="P2336" s="13">
        <v>0.35548999999999997</v>
      </c>
    </row>
    <row r="2337" spans="1:16" x14ac:dyDescent="0.3">
      <c r="A2337" s="67" t="s">
        <v>4407</v>
      </c>
      <c r="B2337" s="67" t="s">
        <v>4408</v>
      </c>
      <c r="C2337" s="69">
        <v>4789</v>
      </c>
      <c r="D2337" s="13">
        <v>0.11583</v>
      </c>
      <c r="E2337" s="13">
        <v>0.13528999999999999</v>
      </c>
      <c r="F2337" s="13">
        <v>0.12382</v>
      </c>
      <c r="G2337" s="13">
        <v>0.12010999999999999</v>
      </c>
      <c r="H2337" s="13">
        <v>0.14665</v>
      </c>
      <c r="I2337" s="13">
        <v>0.12848999999999999</v>
      </c>
      <c r="J2337" s="13">
        <v>0.1237</v>
      </c>
      <c r="K2337" s="13">
        <v>0.10564</v>
      </c>
      <c r="L2337" s="13">
        <v>0.11099000000000001</v>
      </c>
      <c r="M2337" s="13">
        <v>0.12159</v>
      </c>
      <c r="N2337" s="13">
        <v>0.1145</v>
      </c>
      <c r="O2337" s="13">
        <v>0.12595000000000001</v>
      </c>
      <c r="P2337" s="13">
        <v>0.10562000000000001</v>
      </c>
    </row>
    <row r="2338" spans="1:16" x14ac:dyDescent="0.3">
      <c r="A2338" s="67" t="s">
        <v>4477</v>
      </c>
      <c r="B2338" s="67" t="s">
        <v>4478</v>
      </c>
      <c r="C2338" s="69">
        <v>4654</v>
      </c>
      <c r="D2338" s="13"/>
      <c r="E2338" s="13">
        <v>2.3910000000000001E-2</v>
      </c>
      <c r="F2338" s="13">
        <v>2.222E-2</v>
      </c>
      <c r="G2338" s="13">
        <v>2.222E-2</v>
      </c>
      <c r="H2338" s="13">
        <v>2.2700000000000001E-2</v>
      </c>
      <c r="I2338" s="13">
        <v>1.8190000000000001E-2</v>
      </c>
      <c r="J2338" s="13">
        <v>1.8700000000000001E-2</v>
      </c>
      <c r="K2338" s="13">
        <v>2.0400000000000001E-2</v>
      </c>
      <c r="L2338" s="13">
        <v>1.5310000000000001E-2</v>
      </c>
      <c r="M2338" s="13">
        <v>1.0489999999999999E-2</v>
      </c>
      <c r="N2338" s="13">
        <v>1.099E-2</v>
      </c>
      <c r="O2338" s="13">
        <v>1.234E-2</v>
      </c>
      <c r="P2338" s="13">
        <v>1.396E-2</v>
      </c>
    </row>
    <row r="2339" spans="1:16" x14ac:dyDescent="0.3">
      <c r="A2339" s="67" t="s">
        <v>4420</v>
      </c>
      <c r="B2339" s="67" t="s">
        <v>4421</v>
      </c>
      <c r="C2339" s="69">
        <v>4642</v>
      </c>
      <c r="D2339" s="13"/>
      <c r="E2339" s="13"/>
      <c r="F2339" s="13"/>
      <c r="G2339" s="13"/>
      <c r="H2339" s="13"/>
      <c r="I2339" s="13"/>
      <c r="J2339" s="13"/>
      <c r="K2339" s="13"/>
      <c r="L2339" s="13"/>
      <c r="M2339" s="13"/>
      <c r="N2339" s="13"/>
      <c r="O2339" s="13"/>
      <c r="P2339" s="13"/>
    </row>
    <row r="2340" spans="1:16" x14ac:dyDescent="0.3">
      <c r="A2340" s="67" t="s">
        <v>4426</v>
      </c>
      <c r="B2340" s="67" t="s">
        <v>4427</v>
      </c>
      <c r="C2340" s="69">
        <v>4497</v>
      </c>
      <c r="D2340" s="13">
        <v>0.45967000000000002</v>
      </c>
      <c r="E2340" s="13"/>
      <c r="F2340" s="13">
        <v>0.46044000000000002</v>
      </c>
      <c r="G2340" s="13">
        <v>0.44668000000000002</v>
      </c>
      <c r="H2340" s="13">
        <v>0.46007999999999999</v>
      </c>
      <c r="I2340" s="13">
        <v>0.37690000000000001</v>
      </c>
      <c r="J2340" s="13">
        <v>0.37265999999999999</v>
      </c>
      <c r="K2340" s="13"/>
      <c r="L2340" s="13"/>
      <c r="M2340" s="13">
        <v>1.0316099999999999</v>
      </c>
      <c r="N2340" s="13">
        <v>0.50160000000000005</v>
      </c>
      <c r="O2340" s="13">
        <v>0.53903000000000001</v>
      </c>
      <c r="P2340" s="13">
        <v>0.59036</v>
      </c>
    </row>
    <row r="2341" spans="1:16" x14ac:dyDescent="0.3">
      <c r="A2341" s="67" t="s">
        <v>4424</v>
      </c>
      <c r="B2341" s="67" t="s">
        <v>4425</v>
      </c>
      <c r="C2341" s="69">
        <v>4487</v>
      </c>
      <c r="D2341" s="13"/>
      <c r="E2341" s="13"/>
      <c r="F2341" s="13"/>
      <c r="G2341" s="13"/>
      <c r="H2341" s="13"/>
      <c r="I2341" s="13"/>
      <c r="J2341" s="13"/>
      <c r="K2341" s="13"/>
      <c r="L2341" s="13"/>
      <c r="M2341" s="13">
        <v>6.8000000000000005E-4</v>
      </c>
      <c r="N2341" s="13">
        <v>6.8999999999999997E-4</v>
      </c>
      <c r="O2341" s="13">
        <v>7.6000000000000004E-4</v>
      </c>
      <c r="P2341" s="13">
        <v>8.7000000000000001E-4</v>
      </c>
    </row>
    <row r="2342" spans="1:16" x14ac:dyDescent="0.3">
      <c r="A2342" s="67" t="s">
        <v>5522</v>
      </c>
      <c r="B2342" s="67" t="s">
        <v>5523</v>
      </c>
      <c r="C2342" s="69">
        <v>4478</v>
      </c>
      <c r="D2342" s="13"/>
      <c r="E2342" s="13"/>
      <c r="F2342" s="13"/>
      <c r="G2342" s="13"/>
      <c r="H2342" s="13"/>
      <c r="I2342" s="13"/>
      <c r="J2342" s="13"/>
      <c r="K2342" s="13"/>
      <c r="L2342" s="13"/>
      <c r="M2342" s="13"/>
      <c r="N2342" s="13"/>
      <c r="O2342" s="13"/>
      <c r="P2342" s="13"/>
    </row>
    <row r="2343" spans="1:16" x14ac:dyDescent="0.3">
      <c r="A2343" s="67" t="s">
        <v>4428</v>
      </c>
      <c r="B2343" s="67" t="s">
        <v>4429</v>
      </c>
      <c r="C2343" s="69">
        <v>4459</v>
      </c>
      <c r="D2343" s="13">
        <v>0.39722000000000002</v>
      </c>
      <c r="E2343" s="13"/>
      <c r="F2343" s="13">
        <v>0.39795000000000003</v>
      </c>
      <c r="G2343" s="13">
        <v>0.38962000000000002</v>
      </c>
      <c r="H2343" s="13">
        <v>0.39857999999999999</v>
      </c>
      <c r="I2343" s="13">
        <v>0.32412999999999997</v>
      </c>
      <c r="J2343" s="13">
        <v>0.32103999999999999</v>
      </c>
      <c r="K2343" s="13"/>
      <c r="L2343" s="13"/>
      <c r="M2343" s="13">
        <v>1.0315000000000001</v>
      </c>
      <c r="N2343" s="13">
        <v>0.43175000000000002</v>
      </c>
      <c r="O2343" s="13">
        <v>0.46238000000000001</v>
      </c>
      <c r="P2343" s="13">
        <v>0.50429999999999997</v>
      </c>
    </row>
    <row r="2344" spans="1:16" x14ac:dyDescent="0.3">
      <c r="A2344" s="67" t="s">
        <v>5097</v>
      </c>
      <c r="B2344" s="67" t="s">
        <v>5098</v>
      </c>
      <c r="C2344" s="69">
        <v>4264</v>
      </c>
      <c r="D2344" s="13">
        <v>1.29596</v>
      </c>
      <c r="E2344" s="13"/>
      <c r="F2344" s="13">
        <v>1.30558</v>
      </c>
      <c r="G2344" s="13"/>
      <c r="H2344" s="13"/>
      <c r="I2344" s="13"/>
      <c r="J2344" s="13"/>
      <c r="K2344" s="13">
        <v>1.1948300000000001</v>
      </c>
      <c r="L2344" s="13"/>
      <c r="M2344" s="13"/>
      <c r="N2344" s="13"/>
      <c r="O2344" s="13"/>
      <c r="P2344" s="13"/>
    </row>
    <row r="2345" spans="1:16" x14ac:dyDescent="0.3">
      <c r="A2345" s="67" t="s">
        <v>5101</v>
      </c>
      <c r="B2345" s="67" t="s">
        <v>5102</v>
      </c>
      <c r="C2345" s="69">
        <v>4245</v>
      </c>
      <c r="D2345" s="13">
        <v>0.41777999999999998</v>
      </c>
      <c r="E2345" s="13">
        <v>0.35594999999999999</v>
      </c>
      <c r="F2345" s="13">
        <v>0.29115999999999997</v>
      </c>
      <c r="G2345" s="13">
        <v>0.28170000000000001</v>
      </c>
      <c r="H2345" s="13">
        <v>0.26606000000000002</v>
      </c>
      <c r="I2345" s="13"/>
      <c r="J2345" s="13"/>
      <c r="K2345" s="13"/>
      <c r="L2345" s="13"/>
      <c r="M2345" s="13"/>
      <c r="N2345" s="13"/>
      <c r="O2345" s="13"/>
      <c r="P2345" s="13"/>
    </row>
    <row r="2346" spans="1:16" x14ac:dyDescent="0.3">
      <c r="A2346" s="67" t="s">
        <v>5103</v>
      </c>
      <c r="B2346" s="67" t="s">
        <v>5104</v>
      </c>
      <c r="C2346" s="69">
        <v>4245</v>
      </c>
      <c r="D2346" s="13">
        <v>0.41776999999999997</v>
      </c>
      <c r="E2346" s="13">
        <v>0.35593999999999998</v>
      </c>
      <c r="F2346" s="13">
        <v>0.29116999999999998</v>
      </c>
      <c r="G2346" s="13">
        <v>0.28170000000000001</v>
      </c>
      <c r="H2346" s="13">
        <v>0.26606000000000002</v>
      </c>
      <c r="I2346" s="13"/>
      <c r="J2346" s="13"/>
      <c r="K2346" s="13"/>
      <c r="L2346" s="13"/>
      <c r="M2346" s="13"/>
      <c r="N2346" s="13"/>
      <c r="O2346" s="13"/>
      <c r="P2346" s="13"/>
    </row>
    <row r="2347" spans="1:16" x14ac:dyDescent="0.3">
      <c r="A2347" s="67" t="s">
        <v>4430</v>
      </c>
      <c r="B2347" s="67" t="s">
        <v>4431</v>
      </c>
      <c r="C2347" s="69">
        <v>4203</v>
      </c>
      <c r="D2347" s="13"/>
      <c r="E2347" s="13"/>
      <c r="F2347" s="13"/>
      <c r="G2347" s="13"/>
      <c r="H2347" s="13"/>
      <c r="I2347" s="13"/>
      <c r="J2347" s="13"/>
      <c r="K2347" s="13"/>
      <c r="L2347" s="13"/>
      <c r="M2347" s="13"/>
      <c r="N2347" s="13"/>
      <c r="O2347" s="13"/>
      <c r="P2347" s="13"/>
    </row>
    <row r="2348" spans="1:16" x14ac:dyDescent="0.3">
      <c r="A2348" s="67" t="s">
        <v>4432</v>
      </c>
      <c r="B2348" s="67" t="s">
        <v>4433</v>
      </c>
      <c r="C2348" s="69">
        <v>4201</v>
      </c>
      <c r="D2348" s="13"/>
      <c r="E2348" s="13"/>
      <c r="F2348" s="13"/>
      <c r="G2348" s="13"/>
      <c r="H2348" s="13"/>
      <c r="I2348" s="13"/>
      <c r="J2348" s="13"/>
      <c r="K2348" s="13"/>
      <c r="L2348" s="13"/>
      <c r="M2348" s="13"/>
      <c r="N2348" s="13"/>
      <c r="O2348" s="13"/>
      <c r="P2348" s="13"/>
    </row>
    <row r="2349" spans="1:16" x14ac:dyDescent="0.3">
      <c r="A2349" s="67" t="s">
        <v>5095</v>
      </c>
      <c r="B2349" s="67" t="s">
        <v>4436</v>
      </c>
      <c r="C2349" s="69">
        <v>4150</v>
      </c>
      <c r="D2349" s="13"/>
      <c r="E2349" s="13"/>
      <c r="F2349" s="13"/>
      <c r="G2349" s="13"/>
      <c r="H2349" s="13"/>
      <c r="I2349" s="13"/>
      <c r="J2349" s="13"/>
      <c r="K2349" s="13"/>
      <c r="L2349" s="13"/>
      <c r="M2349" s="13"/>
      <c r="N2349" s="13"/>
      <c r="O2349" s="13"/>
      <c r="P2349" s="13"/>
    </row>
    <row r="2350" spans="1:16" x14ac:dyDescent="0.3">
      <c r="A2350" s="67" t="s">
        <v>4387</v>
      </c>
      <c r="B2350" s="67" t="s">
        <v>4388</v>
      </c>
      <c r="C2350" s="69">
        <v>4067</v>
      </c>
      <c r="D2350" s="13"/>
      <c r="E2350" s="13"/>
      <c r="F2350" s="13"/>
      <c r="G2350" s="13"/>
      <c r="H2350" s="13"/>
      <c r="I2350" s="13"/>
      <c r="J2350" s="13">
        <v>1.32E-3</v>
      </c>
      <c r="K2350" s="13"/>
      <c r="L2350" s="13"/>
      <c r="M2350" s="13"/>
      <c r="N2350" s="13"/>
      <c r="O2350" s="13"/>
      <c r="P2350" s="13">
        <v>2.3E-3</v>
      </c>
    </row>
    <row r="2351" spans="1:16" x14ac:dyDescent="0.3">
      <c r="A2351" s="67" t="s">
        <v>4467</v>
      </c>
      <c r="B2351" s="67" t="s">
        <v>4468</v>
      </c>
      <c r="C2351" s="69">
        <v>3941</v>
      </c>
      <c r="D2351" s="13">
        <v>0.12775</v>
      </c>
      <c r="E2351" s="13">
        <v>0.13935</v>
      </c>
      <c r="F2351" s="13">
        <v>0.12756000000000001</v>
      </c>
      <c r="G2351" s="13">
        <v>0.12341000000000001</v>
      </c>
      <c r="H2351" s="13">
        <v>0.1235</v>
      </c>
      <c r="I2351" s="13">
        <v>0.10555</v>
      </c>
      <c r="J2351" s="13">
        <v>0.10072</v>
      </c>
      <c r="K2351" s="13">
        <v>0.11441999999999999</v>
      </c>
      <c r="L2351" s="13">
        <v>0.11917999999999999</v>
      </c>
      <c r="M2351" s="13">
        <v>0.13205</v>
      </c>
      <c r="N2351" s="13">
        <v>0.13754</v>
      </c>
      <c r="O2351" s="13">
        <v>0.15454999999999999</v>
      </c>
      <c r="P2351" s="13"/>
    </row>
    <row r="2352" spans="1:16" x14ac:dyDescent="0.3">
      <c r="A2352" s="67" t="s">
        <v>4455</v>
      </c>
      <c r="B2352" s="67" t="s">
        <v>4456</v>
      </c>
      <c r="C2352" s="69">
        <v>3880</v>
      </c>
      <c r="D2352" s="13"/>
      <c r="E2352" s="13">
        <v>6.9300000000000004E-3</v>
      </c>
      <c r="F2352" s="13">
        <v>4.3200000000000001E-3</v>
      </c>
      <c r="G2352" s="13">
        <v>4.3600000000000002E-3</v>
      </c>
      <c r="H2352" s="13">
        <v>4.4600000000000004E-3</v>
      </c>
      <c r="I2352" s="13">
        <v>3.5200000000000001E-3</v>
      </c>
      <c r="J2352" s="13">
        <v>4.6299999999999996E-3</v>
      </c>
      <c r="K2352" s="13">
        <v>5.1999999999999998E-3</v>
      </c>
      <c r="L2352" s="13">
        <v>5.5799999999999999E-3</v>
      </c>
      <c r="M2352" s="13">
        <v>6.4400000000000004E-3</v>
      </c>
      <c r="N2352" s="13">
        <v>6.6899999999999998E-3</v>
      </c>
      <c r="O2352" s="13">
        <v>7.5799999999999999E-3</v>
      </c>
      <c r="P2352" s="13">
        <v>8.1399999999999997E-3</v>
      </c>
    </row>
    <row r="2353" spans="1:16" x14ac:dyDescent="0.3">
      <c r="A2353" s="67" t="s">
        <v>4368</v>
      </c>
      <c r="B2353" s="67" t="s">
        <v>4369</v>
      </c>
      <c r="C2353" s="69">
        <v>3699</v>
      </c>
      <c r="D2353" s="13">
        <v>3.81E-3</v>
      </c>
      <c r="E2353" s="13">
        <v>4.2300000000000003E-3</v>
      </c>
      <c r="F2353" s="13">
        <v>4.1099999999999999E-3</v>
      </c>
      <c r="G2353" s="13">
        <v>4.1399999999999996E-3</v>
      </c>
      <c r="H2353" s="13">
        <v>4.45E-3</v>
      </c>
      <c r="I2353" s="13">
        <v>3.8400000000000001E-3</v>
      </c>
      <c r="J2353" s="13">
        <v>3.7000000000000002E-3</v>
      </c>
      <c r="K2353" s="13">
        <v>3.98E-3</v>
      </c>
      <c r="L2353" s="13">
        <v>4.1799999999999997E-3</v>
      </c>
      <c r="M2353" s="13">
        <v>4.8700000000000002E-3</v>
      </c>
      <c r="N2353" s="13">
        <v>5.47E-3</v>
      </c>
      <c r="O2353" s="13">
        <v>5.94E-3</v>
      </c>
      <c r="P2353" s="13">
        <v>6.7499999999999999E-3</v>
      </c>
    </row>
    <row r="2354" spans="1:16" x14ac:dyDescent="0.3">
      <c r="A2354" s="67" t="s">
        <v>5096</v>
      </c>
      <c r="B2354" s="67" t="s">
        <v>4441</v>
      </c>
      <c r="C2354" s="69">
        <v>3665</v>
      </c>
      <c r="D2354" s="13"/>
      <c r="E2354" s="13"/>
      <c r="F2354" s="13"/>
      <c r="G2354" s="13"/>
      <c r="H2354" s="13"/>
      <c r="I2354" s="13"/>
      <c r="J2354" s="13"/>
      <c r="K2354" s="13"/>
      <c r="L2354" s="13"/>
      <c r="M2354" s="13"/>
      <c r="N2354" s="13"/>
      <c r="O2354" s="13"/>
      <c r="P2354" s="13"/>
    </row>
    <row r="2355" spans="1:16" x14ac:dyDescent="0.3">
      <c r="A2355" s="67" t="s">
        <v>4437</v>
      </c>
      <c r="B2355" s="67" t="s">
        <v>4438</v>
      </c>
      <c r="C2355" s="69">
        <v>3645</v>
      </c>
      <c r="D2355" s="13">
        <v>0.25167</v>
      </c>
      <c r="E2355" s="13">
        <v>0.2752</v>
      </c>
      <c r="F2355" s="13">
        <v>0.25197999999999998</v>
      </c>
      <c r="G2355" s="13">
        <v>0.24645</v>
      </c>
      <c r="H2355" s="13">
        <v>0.25117</v>
      </c>
      <c r="I2355" s="13">
        <v>0.21521999999999999</v>
      </c>
      <c r="J2355" s="13">
        <v>0.21182000000000001</v>
      </c>
      <c r="K2355" s="13"/>
      <c r="L2355" s="13">
        <v>0.25735999999999998</v>
      </c>
      <c r="M2355" s="13">
        <v>0.28871000000000002</v>
      </c>
      <c r="N2355" s="13">
        <v>0.30264999999999997</v>
      </c>
      <c r="O2355" s="13">
        <v>0.33777000000000001</v>
      </c>
      <c r="P2355" s="13">
        <v>0.38834999999999997</v>
      </c>
    </row>
    <row r="2356" spans="1:16" x14ac:dyDescent="0.3">
      <c r="A2356" s="67" t="s">
        <v>4442</v>
      </c>
      <c r="B2356" s="67" t="s">
        <v>4443</v>
      </c>
      <c r="C2356" s="69">
        <v>3639</v>
      </c>
      <c r="D2356" s="13"/>
      <c r="E2356" s="13"/>
      <c r="F2356" s="13"/>
      <c r="G2356" s="13"/>
      <c r="H2356" s="13"/>
      <c r="I2356" s="13"/>
      <c r="J2356" s="13"/>
      <c r="K2356" s="13"/>
      <c r="L2356" s="13"/>
      <c r="M2356" s="13"/>
      <c r="N2356" s="13"/>
      <c r="O2356" s="13"/>
      <c r="P2356" s="13"/>
    </row>
    <row r="2357" spans="1:16" x14ac:dyDescent="0.3">
      <c r="A2357" s="67" t="s">
        <v>4446</v>
      </c>
      <c r="B2357" s="67" t="s">
        <v>4447</v>
      </c>
      <c r="C2357" s="69">
        <v>3513</v>
      </c>
      <c r="D2357" s="13"/>
      <c r="E2357" s="13"/>
      <c r="F2357" s="13"/>
      <c r="G2357" s="13"/>
      <c r="H2357" s="13"/>
      <c r="I2357" s="13"/>
      <c r="J2357" s="13"/>
      <c r="K2357" s="13"/>
      <c r="L2357" s="13"/>
      <c r="M2357" s="13"/>
      <c r="N2357" s="13"/>
      <c r="O2357" s="13"/>
      <c r="P2357" s="13"/>
    </row>
    <row r="2358" spans="1:16" x14ac:dyDescent="0.3">
      <c r="A2358" s="67" t="s">
        <v>4434</v>
      </c>
      <c r="B2358" s="67" t="s">
        <v>4435</v>
      </c>
      <c r="C2358" s="69">
        <v>3418</v>
      </c>
      <c r="D2358" s="13"/>
      <c r="E2358" s="13"/>
      <c r="F2358" s="13"/>
      <c r="G2358" s="13">
        <v>9.7320000000000004E-2</v>
      </c>
      <c r="H2358" s="13"/>
      <c r="I2358" s="13"/>
      <c r="J2358" s="13">
        <v>0.15251000000000001</v>
      </c>
      <c r="K2358" s="13"/>
      <c r="L2358" s="13"/>
      <c r="M2358" s="13">
        <v>0.19292999999999999</v>
      </c>
      <c r="N2358" s="13"/>
      <c r="O2358" s="13"/>
      <c r="P2358" s="13">
        <v>0.2089</v>
      </c>
    </row>
    <row r="2359" spans="1:16" x14ac:dyDescent="0.3">
      <c r="A2359" s="67" t="s">
        <v>4452</v>
      </c>
      <c r="B2359" s="67" t="s">
        <v>4453</v>
      </c>
      <c r="C2359" s="69">
        <v>3364</v>
      </c>
      <c r="D2359" s="13"/>
      <c r="E2359" s="13"/>
      <c r="F2359" s="13"/>
      <c r="G2359" s="13"/>
      <c r="H2359" s="13"/>
      <c r="I2359" s="13"/>
      <c r="J2359" s="13"/>
      <c r="K2359" s="13"/>
      <c r="L2359" s="13"/>
      <c r="M2359" s="13"/>
      <c r="N2359" s="13"/>
      <c r="O2359" s="13"/>
      <c r="P2359" s="13"/>
    </row>
    <row r="2360" spans="1:16" x14ac:dyDescent="0.3">
      <c r="A2360" s="67" t="s">
        <v>2809</v>
      </c>
      <c r="B2360" s="67" t="s">
        <v>2810</v>
      </c>
      <c r="C2360" s="69">
        <v>3314</v>
      </c>
      <c r="D2360" s="13"/>
      <c r="E2360" s="13"/>
      <c r="F2360" s="13"/>
      <c r="G2360" s="13"/>
      <c r="H2360" s="13"/>
      <c r="I2360" s="13">
        <v>1.41405</v>
      </c>
      <c r="J2360" s="13">
        <v>2.4501900000000001</v>
      </c>
      <c r="K2360" s="13">
        <v>2.7325699999999999</v>
      </c>
      <c r="L2360" s="13">
        <v>2.80701</v>
      </c>
      <c r="M2360" s="13">
        <v>3.0444599999999999</v>
      </c>
      <c r="N2360" s="13">
        <v>3.1125799999999999</v>
      </c>
      <c r="O2360" s="13">
        <v>3.3210000000000002</v>
      </c>
      <c r="P2360" s="13">
        <v>3.6788799999999999</v>
      </c>
    </row>
    <row r="2361" spans="1:16" x14ac:dyDescent="0.3">
      <c r="A2361" s="67" t="s">
        <v>4469</v>
      </c>
      <c r="B2361" s="67" t="s">
        <v>4470</v>
      </c>
      <c r="C2361" s="69">
        <v>3275</v>
      </c>
      <c r="D2361" s="13"/>
      <c r="E2361" s="13">
        <v>0.22219</v>
      </c>
      <c r="F2361" s="13">
        <v>0.16234000000000001</v>
      </c>
      <c r="G2361" s="13">
        <v>0.13794999999999999</v>
      </c>
      <c r="H2361" s="13">
        <v>0.16614999999999999</v>
      </c>
      <c r="I2361" s="13">
        <v>0.11991</v>
      </c>
      <c r="J2361" s="13"/>
      <c r="K2361" s="13">
        <v>0.13027</v>
      </c>
      <c r="L2361" s="13">
        <v>0.11923</v>
      </c>
      <c r="M2361" s="13">
        <v>0.15376999999999999</v>
      </c>
      <c r="N2361" s="13">
        <v>0.15332999999999999</v>
      </c>
      <c r="O2361" s="13">
        <v>0.16075999999999999</v>
      </c>
      <c r="P2361" s="13">
        <v>0.20546</v>
      </c>
    </row>
    <row r="2362" spans="1:16" x14ac:dyDescent="0.3">
      <c r="A2362" s="67" t="s">
        <v>4457</v>
      </c>
      <c r="B2362" s="67" t="s">
        <v>4458</v>
      </c>
      <c r="C2362" s="69">
        <v>3229</v>
      </c>
      <c r="D2362" s="13"/>
      <c r="E2362" s="13"/>
      <c r="F2362" s="13"/>
      <c r="G2362" s="13"/>
      <c r="H2362" s="13"/>
      <c r="I2362" s="13"/>
      <c r="J2362" s="13"/>
      <c r="K2362" s="13"/>
      <c r="L2362" s="13"/>
      <c r="M2362" s="13"/>
      <c r="N2362" s="13"/>
      <c r="O2362" s="13"/>
      <c r="P2362" s="13"/>
    </row>
    <row r="2363" spans="1:16" x14ac:dyDescent="0.3">
      <c r="A2363" s="67" t="s">
        <v>3998</v>
      </c>
      <c r="B2363" s="67" t="s">
        <v>3999</v>
      </c>
      <c r="C2363" s="69">
        <v>2835</v>
      </c>
      <c r="D2363" s="13"/>
      <c r="E2363" s="13"/>
      <c r="F2363" s="13"/>
      <c r="G2363" s="13">
        <v>1.9000000000000001E-4</v>
      </c>
      <c r="H2363" s="13"/>
      <c r="I2363" s="13"/>
      <c r="J2363" s="13"/>
      <c r="K2363" s="13"/>
      <c r="L2363" s="13"/>
      <c r="M2363" s="13">
        <v>3.6000000000000002E-4</v>
      </c>
      <c r="N2363" s="13"/>
      <c r="O2363" s="13"/>
      <c r="P2363" s="13"/>
    </row>
    <row r="2364" spans="1:16" x14ac:dyDescent="0.3">
      <c r="A2364" s="67" t="s">
        <v>4444</v>
      </c>
      <c r="B2364" s="67" t="s">
        <v>4445</v>
      </c>
      <c r="C2364" s="69">
        <v>2831</v>
      </c>
      <c r="D2364" s="13">
        <v>3.424E-2</v>
      </c>
      <c r="E2364" s="13"/>
      <c r="F2364" s="13"/>
      <c r="G2364" s="13">
        <v>3.2809999999999999E-2</v>
      </c>
      <c r="H2364" s="13">
        <v>3.6499999999999998E-2</v>
      </c>
      <c r="I2364" s="13">
        <v>2.5749999999999999E-2</v>
      </c>
      <c r="J2364" s="13">
        <v>2.6749999999999999E-2</v>
      </c>
      <c r="K2364" s="13">
        <v>3.2129999999999999E-2</v>
      </c>
      <c r="L2364" s="13">
        <v>3.3570000000000003E-2</v>
      </c>
      <c r="M2364" s="13">
        <v>3.8899999999999997E-2</v>
      </c>
      <c r="N2364" s="13">
        <v>3.9219999999999998E-2</v>
      </c>
      <c r="O2364" s="13">
        <v>4.4540000000000003E-2</v>
      </c>
      <c r="P2364" s="13">
        <v>4.5539999999999997E-2</v>
      </c>
    </row>
    <row r="2365" spans="1:16" x14ac:dyDescent="0.3">
      <c r="A2365" s="67" t="s">
        <v>4465</v>
      </c>
      <c r="B2365" s="67" t="s">
        <v>4466</v>
      </c>
      <c r="C2365" s="69">
        <v>2743</v>
      </c>
      <c r="D2365" s="13"/>
      <c r="E2365" s="13"/>
      <c r="F2365" s="13"/>
      <c r="G2365" s="13"/>
      <c r="H2365" s="13"/>
      <c r="I2365" s="13"/>
      <c r="J2365" s="13"/>
      <c r="K2365" s="13"/>
      <c r="L2365" s="13"/>
      <c r="M2365" s="13"/>
      <c r="N2365" s="13"/>
      <c r="O2365" s="13"/>
      <c r="P2365" s="13"/>
    </row>
    <row r="2366" spans="1:16" x14ac:dyDescent="0.3">
      <c r="A2366" s="67" t="s">
        <v>2725</v>
      </c>
      <c r="B2366" s="67" t="s">
        <v>2726</v>
      </c>
      <c r="C2366" s="69">
        <v>2613</v>
      </c>
      <c r="D2366" s="13"/>
      <c r="E2366" s="13"/>
      <c r="F2366" s="13"/>
      <c r="G2366" s="13"/>
      <c r="H2366" s="13"/>
      <c r="I2366" s="13">
        <v>1.45448</v>
      </c>
      <c r="J2366" s="13">
        <v>2.45906</v>
      </c>
      <c r="K2366" s="13">
        <v>2.7550400000000002</v>
      </c>
      <c r="L2366" s="13">
        <v>2.8201200000000002</v>
      </c>
      <c r="M2366" s="13">
        <v>3.0476299999999998</v>
      </c>
      <c r="N2366" s="13">
        <v>3.1109399999999998</v>
      </c>
      <c r="O2366" s="13">
        <v>3.3257300000000001</v>
      </c>
      <c r="P2366" s="13">
        <v>4.1405900000000004</v>
      </c>
    </row>
    <row r="2367" spans="1:16" x14ac:dyDescent="0.3">
      <c r="A2367" s="67" t="s">
        <v>4439</v>
      </c>
      <c r="B2367" s="67" t="s">
        <v>4440</v>
      </c>
      <c r="C2367" s="69">
        <v>2548</v>
      </c>
      <c r="D2367" s="13"/>
      <c r="E2367" s="13"/>
      <c r="F2367" s="13"/>
      <c r="G2367" s="13">
        <v>0.27348</v>
      </c>
      <c r="H2367" s="13"/>
      <c r="I2367" s="13"/>
      <c r="J2367" s="13">
        <v>0.21648999999999999</v>
      </c>
      <c r="K2367" s="13"/>
      <c r="L2367" s="13"/>
      <c r="M2367" s="13">
        <v>0.28814000000000001</v>
      </c>
      <c r="N2367" s="13"/>
      <c r="O2367" s="13"/>
      <c r="P2367" s="13">
        <v>0.57247999999999999</v>
      </c>
    </row>
    <row r="2368" spans="1:16" x14ac:dyDescent="0.3">
      <c r="A2368" s="67" t="s">
        <v>4471</v>
      </c>
      <c r="B2368" s="67" t="s">
        <v>4472</v>
      </c>
      <c r="C2368" s="69">
        <v>2296</v>
      </c>
      <c r="D2368" s="13">
        <v>2.7229299999999999</v>
      </c>
      <c r="E2368" s="13">
        <v>2.9459399999999998</v>
      </c>
      <c r="F2368" s="13">
        <v>2.7354799999999999</v>
      </c>
      <c r="G2368" s="13">
        <v>2.69163</v>
      </c>
      <c r="H2368" s="13">
        <v>2.71679</v>
      </c>
      <c r="I2368" s="13">
        <v>2.39703</v>
      </c>
      <c r="J2368" s="13">
        <v>2.3079399999999999</v>
      </c>
      <c r="K2368" s="13"/>
      <c r="L2368" s="13">
        <v>2.64425</v>
      </c>
      <c r="M2368" s="13">
        <v>2.8477600000000001</v>
      </c>
      <c r="N2368" s="13">
        <v>2.9483600000000001</v>
      </c>
      <c r="O2368" s="13">
        <v>3.1902300000000001</v>
      </c>
      <c r="P2368" s="13">
        <v>3.54026</v>
      </c>
    </row>
    <row r="2369" spans="1:16" x14ac:dyDescent="0.3">
      <c r="A2369" s="67" t="s">
        <v>5115</v>
      </c>
      <c r="B2369" s="67" t="s">
        <v>5116</v>
      </c>
      <c r="C2369" s="69">
        <v>2200</v>
      </c>
      <c r="D2369" s="13">
        <v>1.51424</v>
      </c>
      <c r="E2369" s="13"/>
      <c r="F2369" s="13">
        <v>1.52982</v>
      </c>
      <c r="G2369" s="13"/>
      <c r="H2369" s="13"/>
      <c r="I2369" s="13"/>
      <c r="J2369" s="13"/>
      <c r="K2369" s="13">
        <v>1.40205</v>
      </c>
      <c r="L2369" s="13"/>
      <c r="M2369" s="13"/>
      <c r="N2369" s="13"/>
      <c r="O2369" s="13"/>
      <c r="P2369" s="13"/>
    </row>
    <row r="2370" spans="1:16" x14ac:dyDescent="0.3">
      <c r="A2370" s="67" t="s">
        <v>4473</v>
      </c>
      <c r="B2370" s="67" t="s">
        <v>4474</v>
      </c>
      <c r="C2370" s="69">
        <v>1966</v>
      </c>
      <c r="D2370" s="13"/>
      <c r="E2370" s="13"/>
      <c r="F2370" s="13"/>
      <c r="G2370" s="13"/>
      <c r="H2370" s="13"/>
      <c r="I2370" s="13"/>
      <c r="J2370" s="13"/>
      <c r="K2370" s="13"/>
      <c r="L2370" s="13"/>
      <c r="M2370" s="13"/>
      <c r="N2370" s="13"/>
      <c r="O2370" s="13"/>
      <c r="P2370" s="13"/>
    </row>
    <row r="2371" spans="1:16" x14ac:dyDescent="0.3">
      <c r="A2371" s="67" t="s">
        <v>4459</v>
      </c>
      <c r="B2371" s="67" t="s">
        <v>4460</v>
      </c>
      <c r="C2371" s="69">
        <v>1827</v>
      </c>
      <c r="D2371" s="13"/>
      <c r="E2371" s="13"/>
      <c r="F2371" s="13"/>
      <c r="G2371" s="13">
        <v>9.7320000000000004E-2</v>
      </c>
      <c r="H2371" s="13"/>
      <c r="I2371" s="13"/>
      <c r="J2371" s="13">
        <v>0.15248999999999999</v>
      </c>
      <c r="K2371" s="13"/>
      <c r="L2371" s="13"/>
      <c r="M2371" s="13">
        <v>0.19292000000000001</v>
      </c>
      <c r="N2371" s="13"/>
      <c r="O2371" s="13"/>
      <c r="P2371" s="13">
        <v>0.2089</v>
      </c>
    </row>
    <row r="2372" spans="1:16" x14ac:dyDescent="0.3">
      <c r="A2372" s="67" t="s">
        <v>5099</v>
      </c>
      <c r="B2372" s="67" t="s">
        <v>5100</v>
      </c>
      <c r="C2372" s="69">
        <v>1687</v>
      </c>
      <c r="D2372" s="13"/>
      <c r="E2372" s="13"/>
      <c r="F2372" s="13"/>
      <c r="G2372" s="13">
        <v>8.4999999999999995E-4</v>
      </c>
      <c r="H2372" s="13"/>
      <c r="I2372" s="13"/>
      <c r="J2372" s="13">
        <v>1.4599999999999999E-3</v>
      </c>
      <c r="K2372" s="13"/>
      <c r="L2372" s="13"/>
      <c r="M2372" s="13">
        <v>3.2200000000000002E-3</v>
      </c>
      <c r="N2372" s="13"/>
      <c r="O2372" s="13"/>
      <c r="P2372" s="13"/>
    </row>
    <row r="2373" spans="1:16" x14ac:dyDescent="0.3">
      <c r="A2373" s="67" t="s">
        <v>4498</v>
      </c>
      <c r="B2373" s="67" t="s">
        <v>4499</v>
      </c>
      <c r="C2373" s="69">
        <v>1636</v>
      </c>
      <c r="D2373" s="13">
        <v>1.4999999999999999E-4</v>
      </c>
      <c r="E2373" s="13">
        <v>1.6000000000000001E-4</v>
      </c>
      <c r="F2373" s="13">
        <v>1.4999999999999999E-4</v>
      </c>
      <c r="G2373" s="13">
        <v>1.3999999999999999E-4</v>
      </c>
      <c r="H2373" s="13">
        <v>1.3999999999999999E-4</v>
      </c>
      <c r="I2373" s="13">
        <v>1.1E-4</v>
      </c>
      <c r="J2373" s="13">
        <v>1.06E-3</v>
      </c>
      <c r="K2373" s="13">
        <v>1.1999999999999999E-3</v>
      </c>
      <c r="L2373" s="13">
        <v>1.1999999999999999E-3</v>
      </c>
      <c r="M2373" s="13">
        <v>2.0300000000000001E-3</v>
      </c>
      <c r="N2373" s="13">
        <v>8.0000000000000007E-5</v>
      </c>
      <c r="O2373" s="13">
        <v>9.0000000000000006E-5</v>
      </c>
      <c r="P2373" s="13">
        <v>1E-4</v>
      </c>
    </row>
    <row r="2374" spans="1:16" x14ac:dyDescent="0.3">
      <c r="A2374" s="67" t="s">
        <v>5120</v>
      </c>
      <c r="B2374" s="67" t="s">
        <v>5121</v>
      </c>
      <c r="C2374" s="69">
        <v>1600</v>
      </c>
      <c r="D2374" s="13"/>
      <c r="E2374" s="13"/>
      <c r="F2374" s="13"/>
      <c r="G2374" s="13">
        <v>3.0300000000000001E-3</v>
      </c>
      <c r="H2374" s="13"/>
      <c r="I2374" s="13"/>
      <c r="J2374" s="13">
        <v>2.32E-3</v>
      </c>
      <c r="K2374" s="13"/>
      <c r="L2374" s="13"/>
      <c r="M2374" s="13">
        <v>2.96E-3</v>
      </c>
      <c r="N2374" s="13"/>
      <c r="O2374" s="13"/>
      <c r="P2374" s="13"/>
    </row>
    <row r="2375" spans="1:16" x14ac:dyDescent="0.3">
      <c r="A2375" s="67" t="s">
        <v>5122</v>
      </c>
      <c r="B2375" s="67" t="s">
        <v>4481</v>
      </c>
      <c r="C2375" s="69">
        <v>1543</v>
      </c>
      <c r="D2375" s="13"/>
      <c r="E2375" s="13"/>
      <c r="F2375" s="13"/>
      <c r="G2375" s="13"/>
      <c r="H2375" s="13"/>
      <c r="I2375" s="13"/>
      <c r="J2375" s="13"/>
      <c r="K2375" s="13"/>
      <c r="L2375" s="13"/>
      <c r="M2375" s="13"/>
      <c r="N2375" s="13"/>
      <c r="O2375" s="13"/>
      <c r="P2375" s="13"/>
    </row>
    <row r="2376" spans="1:16" x14ac:dyDescent="0.3">
      <c r="A2376" s="67" t="s">
        <v>4594</v>
      </c>
      <c r="B2376" s="67" t="s">
        <v>4595</v>
      </c>
      <c r="C2376" s="69">
        <v>1518</v>
      </c>
      <c r="D2376" s="13"/>
      <c r="E2376" s="13"/>
      <c r="F2376" s="13">
        <v>3.0550000000000001E-2</v>
      </c>
      <c r="G2376" s="13">
        <v>2.8209999999999999E-2</v>
      </c>
      <c r="H2376" s="13">
        <v>2.273E-2</v>
      </c>
      <c r="I2376" s="13">
        <v>1.6E-2</v>
      </c>
      <c r="J2376" s="13">
        <v>1.5699999999999999E-2</v>
      </c>
      <c r="K2376" s="13">
        <v>1.8839999999999999E-2</v>
      </c>
      <c r="L2376" s="13">
        <v>1.9789999999999999E-2</v>
      </c>
      <c r="M2376" s="13">
        <v>2.2270000000000002E-2</v>
      </c>
      <c r="N2376" s="13">
        <v>1.8689999999999998E-2</v>
      </c>
      <c r="O2376" s="13"/>
      <c r="P2376" s="13"/>
    </row>
    <row r="2377" spans="1:16" x14ac:dyDescent="0.3">
      <c r="A2377" s="67" t="s">
        <v>4475</v>
      </c>
      <c r="B2377" s="67" t="s">
        <v>4476</v>
      </c>
      <c r="C2377" s="69">
        <v>1451</v>
      </c>
      <c r="D2377" s="13">
        <v>2.2709000000000001</v>
      </c>
      <c r="E2377" s="13">
        <v>2.4557500000000001</v>
      </c>
      <c r="F2377" s="13">
        <v>2.2701099999999999</v>
      </c>
      <c r="G2377" s="13">
        <v>2.2280500000000001</v>
      </c>
      <c r="H2377" s="13">
        <v>2.2885599999999999</v>
      </c>
      <c r="I2377" s="13">
        <v>2.0127199999999998</v>
      </c>
      <c r="J2377" s="13">
        <v>1.9512700000000001</v>
      </c>
      <c r="K2377" s="13"/>
      <c r="L2377" s="13">
        <v>2.2339799999999999</v>
      </c>
      <c r="M2377" s="13">
        <v>2.4433699999999998</v>
      </c>
      <c r="N2377" s="13">
        <v>2.51973</v>
      </c>
      <c r="O2377" s="13">
        <v>2.7312500000000002</v>
      </c>
      <c r="P2377" s="13">
        <v>3.05078</v>
      </c>
    </row>
    <row r="2378" spans="1:16" x14ac:dyDescent="0.3">
      <c r="A2378" s="67" t="s">
        <v>4479</v>
      </c>
      <c r="B2378" s="67" t="s">
        <v>4480</v>
      </c>
      <c r="C2378" s="69">
        <v>1387</v>
      </c>
      <c r="D2378" s="13">
        <v>0.26600000000000001</v>
      </c>
      <c r="E2378" s="13">
        <v>0.28919</v>
      </c>
      <c r="F2378" s="13">
        <v>0.26669999999999999</v>
      </c>
      <c r="G2378" s="13">
        <v>0.25694</v>
      </c>
      <c r="H2378" s="13">
        <v>0.28045999999999999</v>
      </c>
      <c r="I2378" s="13">
        <v>0.22187999999999999</v>
      </c>
      <c r="J2378" s="13">
        <v>0.21848999999999999</v>
      </c>
      <c r="K2378" s="13"/>
      <c r="L2378" s="13">
        <v>0.27864</v>
      </c>
      <c r="M2378" s="13">
        <v>0.30936999999999998</v>
      </c>
      <c r="N2378" s="13">
        <v>0.32408999999999999</v>
      </c>
      <c r="O2378" s="13">
        <v>0.35733999999999999</v>
      </c>
      <c r="P2378" s="13">
        <v>0.39356999999999998</v>
      </c>
    </row>
    <row r="2379" spans="1:16" x14ac:dyDescent="0.3">
      <c r="A2379" s="67" t="s">
        <v>4254</v>
      </c>
      <c r="B2379" s="67" t="s">
        <v>4255</v>
      </c>
      <c r="C2379" s="69">
        <v>1278</v>
      </c>
      <c r="D2379" s="13"/>
      <c r="E2379" s="13"/>
      <c r="F2379" s="13"/>
      <c r="G2379" s="13">
        <v>2.0000000000000001E-4</v>
      </c>
      <c r="H2379" s="13"/>
      <c r="I2379" s="13"/>
      <c r="J2379" s="13"/>
      <c r="K2379" s="13"/>
      <c r="L2379" s="13"/>
      <c r="M2379" s="13">
        <v>4.2000000000000002E-4</v>
      </c>
      <c r="N2379" s="13"/>
      <c r="O2379" s="13"/>
      <c r="P2379" s="13"/>
    </row>
    <row r="2380" spans="1:16" x14ac:dyDescent="0.3">
      <c r="A2380" s="67" t="s">
        <v>5123</v>
      </c>
      <c r="B2380" s="67" t="s">
        <v>5124</v>
      </c>
      <c r="C2380" s="69">
        <v>1219</v>
      </c>
      <c r="D2380" s="13">
        <v>0.60929</v>
      </c>
      <c r="E2380" s="13"/>
      <c r="F2380" s="13">
        <v>0.60362000000000005</v>
      </c>
      <c r="G2380" s="13"/>
      <c r="H2380" s="13"/>
      <c r="I2380" s="13"/>
      <c r="J2380" s="13"/>
      <c r="K2380" s="13">
        <v>0.57365999999999995</v>
      </c>
      <c r="L2380" s="13"/>
      <c r="M2380" s="13"/>
      <c r="N2380" s="13"/>
      <c r="O2380" s="13"/>
      <c r="P2380" s="13"/>
    </row>
    <row r="2381" spans="1:16" x14ac:dyDescent="0.3">
      <c r="A2381" s="67" t="s">
        <v>4194</v>
      </c>
      <c r="B2381" s="67" t="s">
        <v>4195</v>
      </c>
      <c r="C2381" s="69">
        <v>1168</v>
      </c>
      <c r="D2381" s="13"/>
      <c r="E2381" s="13"/>
      <c r="F2381" s="13"/>
      <c r="G2381" s="13">
        <v>1E-4</v>
      </c>
      <c r="H2381" s="13"/>
      <c r="I2381" s="13"/>
      <c r="J2381" s="13"/>
      <c r="K2381" s="13"/>
      <c r="L2381" s="13"/>
      <c r="M2381" s="13">
        <v>2.2000000000000001E-4</v>
      </c>
      <c r="N2381" s="13"/>
      <c r="O2381" s="13"/>
      <c r="P2381" s="13"/>
    </row>
    <row r="2382" spans="1:16" x14ac:dyDescent="0.3">
      <c r="A2382" s="67" t="s">
        <v>4488</v>
      </c>
      <c r="B2382" s="67" t="s">
        <v>4489</v>
      </c>
      <c r="C2382" s="69">
        <v>1106</v>
      </c>
      <c r="D2382" s="13">
        <v>2.2791899999999998</v>
      </c>
      <c r="E2382" s="13">
        <v>2.4628299999999999</v>
      </c>
      <c r="F2382" s="13">
        <v>2.2819799999999999</v>
      </c>
      <c r="G2382" s="13">
        <v>2.2435499999999999</v>
      </c>
      <c r="H2382" s="13">
        <v>2.2777599999999998</v>
      </c>
      <c r="I2382" s="13">
        <v>2.0012400000000001</v>
      </c>
      <c r="J2382" s="13">
        <v>1.93923</v>
      </c>
      <c r="K2382" s="13"/>
      <c r="L2382" s="13">
        <v>2.2041200000000001</v>
      </c>
      <c r="M2382" s="13">
        <v>2.4009999999999998</v>
      </c>
      <c r="N2382" s="13">
        <v>2.4597500000000001</v>
      </c>
      <c r="O2382" s="13">
        <v>2.66208</v>
      </c>
      <c r="P2382" s="13">
        <v>2.9598300000000002</v>
      </c>
    </row>
    <row r="2383" spans="1:16" x14ac:dyDescent="0.3">
      <c r="A2383" s="67" t="s">
        <v>5113</v>
      </c>
      <c r="B2383" s="67" t="s">
        <v>5114</v>
      </c>
      <c r="C2383" s="69">
        <v>1035</v>
      </c>
      <c r="D2383" s="13">
        <v>0.2717</v>
      </c>
      <c r="E2383" s="13"/>
      <c r="F2383" s="13">
        <v>0.22978000000000001</v>
      </c>
      <c r="G2383" s="13"/>
      <c r="H2383" s="13"/>
      <c r="I2383" s="13"/>
      <c r="J2383" s="13"/>
      <c r="K2383" s="13">
        <v>0.46756999999999999</v>
      </c>
      <c r="L2383" s="13"/>
      <c r="M2383" s="13"/>
      <c r="N2383" s="13"/>
      <c r="O2383" s="13"/>
      <c r="P2383" s="13"/>
    </row>
    <row r="2384" spans="1:16" x14ac:dyDescent="0.3">
      <c r="A2384" s="67" t="s">
        <v>5111</v>
      </c>
      <c r="B2384" s="67" t="s">
        <v>5112</v>
      </c>
      <c r="C2384" s="69">
        <v>993</v>
      </c>
      <c r="D2384" s="13">
        <v>0.28831000000000001</v>
      </c>
      <c r="E2384" s="13"/>
      <c r="F2384" s="13">
        <v>0.23366000000000001</v>
      </c>
      <c r="G2384" s="13"/>
      <c r="H2384" s="13"/>
      <c r="I2384" s="13"/>
      <c r="J2384" s="13"/>
      <c r="K2384" s="13">
        <v>0.46597</v>
      </c>
      <c r="L2384" s="13"/>
      <c r="M2384" s="13"/>
      <c r="N2384" s="13"/>
      <c r="O2384" s="13"/>
      <c r="P2384" s="13"/>
    </row>
    <row r="2385" spans="1:16" x14ac:dyDescent="0.3">
      <c r="A2385" s="67" t="s">
        <v>4484</v>
      </c>
      <c r="B2385" s="67" t="s">
        <v>4485</v>
      </c>
      <c r="C2385" s="69">
        <v>985</v>
      </c>
      <c r="D2385" s="13">
        <v>0.64315</v>
      </c>
      <c r="E2385" s="13">
        <v>0.71362000000000003</v>
      </c>
      <c r="F2385" s="13">
        <v>0.65488000000000002</v>
      </c>
      <c r="G2385" s="13">
        <v>0.68040999999999996</v>
      </c>
      <c r="H2385" s="13">
        <v>0.68371000000000004</v>
      </c>
      <c r="I2385" s="13">
        <v>0.58113000000000004</v>
      </c>
      <c r="J2385" s="13">
        <v>0.54964000000000002</v>
      </c>
      <c r="K2385" s="13"/>
      <c r="L2385" s="13">
        <v>0.64</v>
      </c>
      <c r="M2385" s="13">
        <v>0.70347999999999999</v>
      </c>
      <c r="N2385" s="13">
        <v>0.70870999999999995</v>
      </c>
      <c r="O2385" s="13">
        <v>0.77137</v>
      </c>
      <c r="P2385" s="13">
        <v>0.85567000000000004</v>
      </c>
    </row>
    <row r="2386" spans="1:16" x14ac:dyDescent="0.3">
      <c r="A2386" s="67" t="s">
        <v>5524</v>
      </c>
      <c r="B2386" s="67" t="s">
        <v>5525</v>
      </c>
      <c r="C2386" s="69">
        <v>951</v>
      </c>
      <c r="D2386" s="13">
        <v>0.17777999999999999</v>
      </c>
      <c r="E2386" s="13">
        <v>0.19391</v>
      </c>
      <c r="F2386" s="13">
        <v>0.17565</v>
      </c>
      <c r="G2386" s="13"/>
      <c r="H2386" s="13"/>
      <c r="I2386" s="13"/>
      <c r="J2386" s="13"/>
      <c r="K2386" s="13"/>
      <c r="L2386" s="13"/>
      <c r="M2386" s="13"/>
      <c r="N2386" s="13"/>
      <c r="O2386" s="13"/>
      <c r="P2386" s="13"/>
    </row>
    <row r="2387" spans="1:16" x14ac:dyDescent="0.3">
      <c r="A2387" s="67" t="s">
        <v>4482</v>
      </c>
      <c r="B2387" s="67" t="s">
        <v>4483</v>
      </c>
      <c r="C2387" s="69">
        <v>930</v>
      </c>
      <c r="D2387" s="13"/>
      <c r="E2387" s="13"/>
      <c r="F2387" s="13"/>
      <c r="G2387" s="13">
        <v>0.45051000000000002</v>
      </c>
      <c r="H2387" s="13"/>
      <c r="I2387" s="13"/>
      <c r="J2387" s="13">
        <v>0.35841000000000001</v>
      </c>
      <c r="K2387" s="13"/>
      <c r="L2387" s="13"/>
      <c r="M2387" s="13">
        <v>0.65378999999999998</v>
      </c>
      <c r="N2387" s="13"/>
      <c r="O2387" s="13"/>
      <c r="P2387" s="13">
        <v>0.84550999999999998</v>
      </c>
    </row>
    <row r="2388" spans="1:16" x14ac:dyDescent="0.3">
      <c r="A2388" s="67" t="s">
        <v>5117</v>
      </c>
      <c r="B2388" s="67" t="s">
        <v>5118</v>
      </c>
      <c r="C2388" s="69">
        <v>905</v>
      </c>
      <c r="D2388" s="13">
        <v>0.10784000000000001</v>
      </c>
      <c r="E2388" s="13"/>
      <c r="F2388" s="13">
        <v>5.3030000000000001E-2</v>
      </c>
      <c r="G2388" s="13"/>
      <c r="H2388" s="13"/>
      <c r="I2388" s="13"/>
      <c r="J2388" s="13"/>
      <c r="K2388" s="13">
        <v>0.19953000000000001</v>
      </c>
      <c r="L2388" s="13"/>
      <c r="M2388" s="13"/>
      <c r="N2388" s="13"/>
      <c r="O2388" s="13"/>
      <c r="P2388" s="13"/>
    </row>
    <row r="2389" spans="1:16" x14ac:dyDescent="0.3">
      <c r="A2389" s="67" t="s">
        <v>4490</v>
      </c>
      <c r="B2389" s="67" t="s">
        <v>4491</v>
      </c>
      <c r="C2389" s="69">
        <v>893</v>
      </c>
      <c r="D2389" s="13"/>
      <c r="E2389" s="13"/>
      <c r="F2389" s="13"/>
      <c r="G2389" s="13"/>
      <c r="H2389" s="13"/>
      <c r="I2389" s="13"/>
      <c r="J2389" s="13"/>
      <c r="K2389" s="13"/>
      <c r="L2389" s="13"/>
      <c r="M2389" s="13"/>
      <c r="N2389" s="13"/>
      <c r="O2389" s="13">
        <v>4.5659999999999999E-2</v>
      </c>
      <c r="P2389" s="13"/>
    </row>
    <row r="2390" spans="1:16" x14ac:dyDescent="0.3">
      <c r="A2390" s="67" t="s">
        <v>5125</v>
      </c>
      <c r="B2390" s="67" t="s">
        <v>5126</v>
      </c>
      <c r="C2390" s="69">
        <v>879</v>
      </c>
      <c r="D2390" s="13">
        <v>0.17979999999999999</v>
      </c>
      <c r="E2390" s="13"/>
      <c r="F2390" s="13">
        <v>0.15547</v>
      </c>
      <c r="G2390" s="13"/>
      <c r="H2390" s="13"/>
      <c r="I2390" s="13"/>
      <c r="J2390" s="13"/>
      <c r="K2390" s="13">
        <v>0.15261</v>
      </c>
      <c r="L2390" s="13"/>
      <c r="M2390" s="13"/>
      <c r="N2390" s="13"/>
      <c r="O2390" s="13"/>
      <c r="P2390" s="13"/>
    </row>
    <row r="2391" spans="1:16" x14ac:dyDescent="0.3">
      <c r="A2391" s="67" t="s">
        <v>4450</v>
      </c>
      <c r="B2391" s="67" t="s">
        <v>4451</v>
      </c>
      <c r="C2391" s="69">
        <v>849</v>
      </c>
      <c r="D2391" s="13"/>
      <c r="E2391" s="13"/>
      <c r="F2391" s="13">
        <v>2.1800000000000001E-3</v>
      </c>
      <c r="G2391" s="13">
        <v>2.14E-3</v>
      </c>
      <c r="H2391" s="13">
        <v>2.2499999999999998E-3</v>
      </c>
      <c r="I2391" s="13">
        <v>1.67E-3</v>
      </c>
      <c r="J2391" s="13">
        <v>3.2599999999999999E-3</v>
      </c>
      <c r="K2391" s="13">
        <v>3.7499999999999999E-3</v>
      </c>
      <c r="L2391" s="13">
        <v>3.81E-3</v>
      </c>
      <c r="M2391" s="13">
        <v>4.2599999999999999E-3</v>
      </c>
      <c r="N2391" s="13">
        <v>3.9699999999999996E-3</v>
      </c>
      <c r="O2391" s="13">
        <v>4.8700000000000002E-3</v>
      </c>
      <c r="P2391" s="13">
        <v>5.2300000000000003E-3</v>
      </c>
    </row>
    <row r="2392" spans="1:16" x14ac:dyDescent="0.3">
      <c r="A2392" s="67" t="s">
        <v>4510</v>
      </c>
      <c r="B2392" s="67" t="s">
        <v>4511</v>
      </c>
      <c r="C2392" s="69">
        <v>763</v>
      </c>
      <c r="D2392" s="13">
        <v>2.0000000000000001E-4</v>
      </c>
      <c r="E2392" s="13">
        <v>2.2000000000000001E-4</v>
      </c>
      <c r="F2392" s="13">
        <v>2.1000000000000001E-4</v>
      </c>
      <c r="G2392" s="13">
        <v>2.1000000000000001E-4</v>
      </c>
      <c r="H2392" s="13">
        <v>2.0000000000000001E-4</v>
      </c>
      <c r="I2392" s="13">
        <v>1.7000000000000001E-4</v>
      </c>
      <c r="J2392" s="13">
        <v>1.0200000000000001E-3</v>
      </c>
      <c r="K2392" s="13">
        <v>1.17E-3</v>
      </c>
      <c r="L2392" s="13">
        <v>2.5300000000000001E-3</v>
      </c>
      <c r="M2392" s="13">
        <v>3.7699999999999999E-3</v>
      </c>
      <c r="N2392" s="13">
        <v>1.1E-4</v>
      </c>
      <c r="O2392" s="13">
        <v>1.2999999999999999E-4</v>
      </c>
      <c r="P2392" s="13">
        <v>1.4999999999999999E-4</v>
      </c>
    </row>
    <row r="2393" spans="1:16" x14ac:dyDescent="0.3">
      <c r="A2393" s="67" t="s">
        <v>4502</v>
      </c>
      <c r="B2393" s="67" t="s">
        <v>4503</v>
      </c>
      <c r="C2393" s="69">
        <v>672</v>
      </c>
      <c r="D2393" s="13"/>
      <c r="E2393" s="13"/>
      <c r="F2393" s="13"/>
      <c r="G2393" s="13"/>
      <c r="H2393" s="13"/>
      <c r="I2393" s="13"/>
      <c r="J2393" s="13"/>
      <c r="K2393" s="13"/>
      <c r="L2393" s="13"/>
      <c r="M2393" s="13"/>
      <c r="N2393" s="13"/>
      <c r="O2393" s="13">
        <v>0.03</v>
      </c>
      <c r="P2393" s="13"/>
    </row>
    <row r="2394" spans="1:16" x14ac:dyDescent="0.3">
      <c r="A2394" s="67" t="s">
        <v>5131</v>
      </c>
      <c r="B2394" s="67" t="s">
        <v>5132</v>
      </c>
      <c r="C2394" s="69">
        <v>659</v>
      </c>
      <c r="D2394" s="13"/>
      <c r="E2394" s="13"/>
      <c r="F2394" s="13"/>
      <c r="G2394" s="13">
        <v>5.2900000000000004E-3</v>
      </c>
      <c r="H2394" s="13"/>
      <c r="I2394" s="13"/>
      <c r="J2394" s="13">
        <v>4.2599999999999999E-3</v>
      </c>
      <c r="K2394" s="13"/>
      <c r="L2394" s="13"/>
      <c r="M2394" s="13">
        <v>4.6600000000000001E-3</v>
      </c>
      <c r="N2394" s="13"/>
      <c r="O2394" s="13"/>
      <c r="P2394" s="13"/>
    </row>
    <row r="2395" spans="1:16" x14ac:dyDescent="0.3">
      <c r="A2395" s="67" t="s">
        <v>4504</v>
      </c>
      <c r="B2395" s="67" t="s">
        <v>4505</v>
      </c>
      <c r="C2395" s="69">
        <v>656</v>
      </c>
      <c r="D2395" s="13"/>
      <c r="E2395" s="13"/>
      <c r="F2395" s="13"/>
      <c r="G2395" s="13"/>
      <c r="H2395" s="13"/>
      <c r="I2395" s="13"/>
      <c r="J2395" s="13"/>
      <c r="K2395" s="13"/>
      <c r="L2395" s="13"/>
      <c r="M2395" s="13"/>
      <c r="N2395" s="13"/>
      <c r="O2395" s="13"/>
      <c r="P2395" s="13"/>
    </row>
    <row r="2396" spans="1:16" x14ac:dyDescent="0.3">
      <c r="A2396" s="67" t="s">
        <v>5127</v>
      </c>
      <c r="B2396" s="67" t="s">
        <v>5128</v>
      </c>
      <c r="C2396" s="69">
        <v>655</v>
      </c>
      <c r="D2396" s="13">
        <v>2.86564</v>
      </c>
      <c r="E2396" s="13"/>
      <c r="F2396" s="13">
        <v>2.8719700000000001</v>
      </c>
      <c r="G2396" s="13"/>
      <c r="H2396" s="13"/>
      <c r="I2396" s="13"/>
      <c r="J2396" s="13"/>
      <c r="K2396" s="13">
        <v>2.5970499999999999</v>
      </c>
      <c r="L2396" s="13"/>
      <c r="M2396" s="13"/>
      <c r="N2396" s="13"/>
      <c r="O2396" s="13"/>
      <c r="P2396" s="13"/>
    </row>
    <row r="2397" spans="1:16" x14ac:dyDescent="0.3">
      <c r="A2397" s="67" t="s">
        <v>5129</v>
      </c>
      <c r="B2397" s="67" t="s">
        <v>5130</v>
      </c>
      <c r="C2397" s="69">
        <v>647</v>
      </c>
      <c r="D2397" s="13">
        <v>0.17985999999999999</v>
      </c>
      <c r="E2397" s="13"/>
      <c r="F2397" s="13">
        <v>0.15542</v>
      </c>
      <c r="G2397" s="13"/>
      <c r="H2397" s="13"/>
      <c r="I2397" s="13"/>
      <c r="J2397" s="13"/>
      <c r="K2397" s="13">
        <v>0.15278</v>
      </c>
      <c r="L2397" s="13"/>
      <c r="M2397" s="13"/>
      <c r="N2397" s="13"/>
      <c r="O2397" s="13"/>
      <c r="P2397" s="13"/>
    </row>
    <row r="2398" spans="1:16" x14ac:dyDescent="0.3">
      <c r="A2398" s="67" t="s">
        <v>4530</v>
      </c>
      <c r="B2398" s="67" t="s">
        <v>4531</v>
      </c>
      <c r="C2398" s="69">
        <v>609</v>
      </c>
      <c r="D2398" s="13">
        <v>3.4000000000000002E-4</v>
      </c>
      <c r="E2398" s="13">
        <v>3.6999999999999999E-4</v>
      </c>
      <c r="F2398" s="13">
        <v>3.4000000000000002E-4</v>
      </c>
      <c r="G2398" s="13">
        <v>3.3E-4</v>
      </c>
      <c r="H2398" s="13">
        <v>3.2000000000000003E-4</v>
      </c>
      <c r="I2398" s="13">
        <v>2.7E-4</v>
      </c>
      <c r="J2398" s="13">
        <v>1.24E-3</v>
      </c>
      <c r="K2398" s="13">
        <v>1.3799999999999999E-3</v>
      </c>
      <c r="L2398" s="13">
        <v>2.8300000000000001E-3</v>
      </c>
      <c r="M2398" s="13">
        <v>3.2399999999999998E-3</v>
      </c>
      <c r="N2398" s="13">
        <v>1E-4</v>
      </c>
      <c r="O2398" s="13">
        <v>1.2E-4</v>
      </c>
      <c r="P2398" s="13">
        <v>1.3999999999999999E-4</v>
      </c>
    </row>
    <row r="2399" spans="1:16" x14ac:dyDescent="0.3">
      <c r="A2399" s="67" t="s">
        <v>4307</v>
      </c>
      <c r="B2399" s="67" t="s">
        <v>4308</v>
      </c>
      <c r="C2399" s="69">
        <v>579</v>
      </c>
      <c r="D2399" s="13"/>
      <c r="E2399" s="13"/>
      <c r="F2399" s="13"/>
      <c r="G2399" s="13">
        <v>9.0000000000000006E-5</v>
      </c>
      <c r="H2399" s="13"/>
      <c r="I2399" s="13"/>
      <c r="J2399" s="13"/>
      <c r="K2399" s="13"/>
      <c r="L2399" s="13"/>
      <c r="M2399" s="13">
        <v>2.0000000000000001E-4</v>
      </c>
      <c r="N2399" s="13"/>
      <c r="O2399" s="13"/>
      <c r="P2399" s="13"/>
    </row>
    <row r="2400" spans="1:16" x14ac:dyDescent="0.3">
      <c r="A2400" s="67" t="s">
        <v>4534</v>
      </c>
      <c r="B2400" s="67" t="s">
        <v>4535</v>
      </c>
      <c r="C2400" s="69">
        <v>568</v>
      </c>
      <c r="D2400" s="13"/>
      <c r="E2400" s="13">
        <v>0.19420999999999999</v>
      </c>
      <c r="F2400" s="13">
        <v>0.12852</v>
      </c>
      <c r="G2400" s="13">
        <v>0.11317000000000001</v>
      </c>
      <c r="H2400" s="13">
        <v>0.14291999999999999</v>
      </c>
      <c r="I2400" s="13">
        <v>9.221E-2</v>
      </c>
      <c r="J2400" s="13"/>
      <c r="K2400" s="13">
        <v>0.10678</v>
      </c>
      <c r="L2400" s="13">
        <v>7.8210000000000002E-2</v>
      </c>
      <c r="M2400" s="13">
        <v>7.9269999999999993E-2</v>
      </c>
      <c r="N2400" s="13">
        <v>4.5600000000000002E-2</v>
      </c>
      <c r="O2400" s="13">
        <v>2.026E-2</v>
      </c>
      <c r="P2400" s="13"/>
    </row>
    <row r="2401" spans="1:16" x14ac:dyDescent="0.3">
      <c r="A2401" s="67" t="s">
        <v>4506</v>
      </c>
      <c r="B2401" s="67" t="s">
        <v>4507</v>
      </c>
      <c r="C2401" s="69">
        <v>516</v>
      </c>
      <c r="D2401" s="13">
        <v>0.15687000000000001</v>
      </c>
      <c r="E2401" s="13"/>
      <c r="F2401" s="13">
        <v>0.15726999999999999</v>
      </c>
      <c r="G2401" s="13">
        <v>0.15945999999999999</v>
      </c>
      <c r="H2401" s="13">
        <v>0.15870000000000001</v>
      </c>
      <c r="I2401" s="13">
        <v>0.12561</v>
      </c>
      <c r="J2401" s="13">
        <v>0.12520999999999999</v>
      </c>
      <c r="K2401" s="13"/>
      <c r="L2401" s="13"/>
      <c r="M2401" s="13">
        <v>1.03152</v>
      </c>
      <c r="N2401" s="13">
        <v>0.16786000000000001</v>
      </c>
      <c r="O2401" s="13">
        <v>0.17746999999999999</v>
      </c>
      <c r="P2401" s="13">
        <v>0.19055</v>
      </c>
    </row>
    <row r="2402" spans="1:16" x14ac:dyDescent="0.3">
      <c r="A2402" s="67" t="s">
        <v>4492</v>
      </c>
      <c r="B2402" s="67" t="s">
        <v>4493</v>
      </c>
      <c r="C2402" s="69">
        <v>509</v>
      </c>
      <c r="D2402" s="13">
        <v>1.7219999999999999E-2</v>
      </c>
      <c r="E2402" s="13">
        <v>1.9019999999999999E-2</v>
      </c>
      <c r="F2402" s="13">
        <v>1.7690000000000001E-2</v>
      </c>
      <c r="G2402" s="13">
        <v>1.6420000000000001E-2</v>
      </c>
      <c r="H2402" s="13">
        <v>1.8550000000000001E-2</v>
      </c>
      <c r="I2402" s="13">
        <v>1.2800000000000001E-2</v>
      </c>
      <c r="J2402" s="13">
        <v>1.332E-2</v>
      </c>
      <c r="K2402" s="13">
        <v>1.617E-2</v>
      </c>
      <c r="L2402" s="13">
        <v>1.6670000000000001E-2</v>
      </c>
      <c r="M2402" s="13">
        <v>1.95E-2</v>
      </c>
      <c r="N2402" s="13">
        <v>1.9879999999999998E-2</v>
      </c>
      <c r="O2402" s="13">
        <v>2.273E-2</v>
      </c>
      <c r="P2402" s="13">
        <v>2.2339999999999999E-2</v>
      </c>
    </row>
    <row r="2403" spans="1:16" x14ac:dyDescent="0.3">
      <c r="A2403" s="67" t="s">
        <v>4536</v>
      </c>
      <c r="B2403" s="67" t="s">
        <v>4537</v>
      </c>
      <c r="C2403" s="69">
        <v>505</v>
      </c>
      <c r="D2403" s="13"/>
      <c r="E2403" s="13">
        <v>0.13120000000000001</v>
      </c>
      <c r="F2403" s="13">
        <v>9.393E-2</v>
      </c>
      <c r="G2403" s="13">
        <v>8.6550000000000002E-2</v>
      </c>
      <c r="H2403" s="13">
        <v>0.11416</v>
      </c>
      <c r="I2403" s="13">
        <v>6.9580000000000003E-2</v>
      </c>
      <c r="J2403" s="13"/>
      <c r="K2403" s="13">
        <v>7.9299999999999995E-2</v>
      </c>
      <c r="L2403" s="13">
        <v>6.0290000000000003E-2</v>
      </c>
      <c r="M2403" s="13">
        <v>5.6489999999999999E-2</v>
      </c>
      <c r="N2403" s="13">
        <v>2.2290000000000001E-2</v>
      </c>
      <c r="O2403" s="13"/>
      <c r="P2403" s="13"/>
    </row>
    <row r="2404" spans="1:16" x14ac:dyDescent="0.3">
      <c r="A2404" s="67" t="s">
        <v>5040</v>
      </c>
      <c r="B2404" s="67" t="s">
        <v>3877</v>
      </c>
      <c r="C2404" s="69">
        <v>491</v>
      </c>
      <c r="D2404" s="13"/>
      <c r="E2404" s="13"/>
      <c r="F2404" s="13"/>
      <c r="G2404" s="13">
        <v>2.0899999999999998E-3</v>
      </c>
      <c r="H2404" s="13">
        <v>0.22656999999999999</v>
      </c>
      <c r="I2404" s="13">
        <v>0.17524000000000001</v>
      </c>
      <c r="J2404" s="13">
        <v>0.16947000000000001</v>
      </c>
      <c r="K2404" s="13">
        <v>0.18607000000000001</v>
      </c>
      <c r="L2404" s="13">
        <v>0.18826999999999999</v>
      </c>
      <c r="M2404" s="13">
        <v>0.21181</v>
      </c>
      <c r="N2404" s="13">
        <v>0.20732</v>
      </c>
      <c r="O2404" s="13">
        <v>0.21421000000000001</v>
      </c>
      <c r="P2404" s="13">
        <v>0.38051000000000001</v>
      </c>
    </row>
    <row r="2405" spans="1:16" x14ac:dyDescent="0.3">
      <c r="A2405" s="67" t="s">
        <v>4315</v>
      </c>
      <c r="B2405" s="67" t="s">
        <v>4316</v>
      </c>
      <c r="C2405" s="69">
        <v>432</v>
      </c>
      <c r="D2405" s="13"/>
      <c r="E2405" s="13"/>
      <c r="F2405" s="13"/>
      <c r="G2405" s="13">
        <v>2.9E-4</v>
      </c>
      <c r="H2405" s="13"/>
      <c r="I2405" s="13"/>
      <c r="J2405" s="13"/>
      <c r="K2405" s="13"/>
      <c r="L2405" s="13"/>
      <c r="M2405" s="13">
        <v>5.9000000000000003E-4</v>
      </c>
      <c r="N2405" s="13"/>
      <c r="O2405" s="13"/>
      <c r="P2405" s="13"/>
    </row>
    <row r="2406" spans="1:16" x14ac:dyDescent="0.3">
      <c r="A2406" s="67" t="s">
        <v>4351</v>
      </c>
      <c r="B2406" s="67" t="s">
        <v>4352</v>
      </c>
      <c r="C2406" s="69">
        <v>391</v>
      </c>
      <c r="D2406" s="13"/>
      <c r="E2406" s="13"/>
      <c r="F2406" s="13"/>
      <c r="G2406" s="13">
        <v>3.8999999999999999E-4</v>
      </c>
      <c r="H2406" s="13"/>
      <c r="I2406" s="13"/>
      <c r="J2406" s="13"/>
      <c r="K2406" s="13"/>
      <c r="L2406" s="13"/>
      <c r="M2406" s="13">
        <v>8.3000000000000001E-4</v>
      </c>
      <c r="N2406" s="13"/>
      <c r="O2406" s="13"/>
      <c r="P2406" s="13"/>
    </row>
    <row r="2407" spans="1:16" x14ac:dyDescent="0.3">
      <c r="A2407" s="67" t="s">
        <v>4461</v>
      </c>
      <c r="B2407" s="67" t="s">
        <v>4462</v>
      </c>
      <c r="C2407" s="69">
        <v>381</v>
      </c>
      <c r="D2407" s="13">
        <v>4.0000000000000003E-5</v>
      </c>
      <c r="E2407" s="13">
        <v>4.0000000000000003E-5</v>
      </c>
      <c r="F2407" s="13">
        <v>4.0000000000000003E-5</v>
      </c>
      <c r="G2407" s="13">
        <v>4.0000000000000003E-5</v>
      </c>
      <c r="H2407" s="13">
        <v>4.0000000000000003E-5</v>
      </c>
      <c r="I2407" s="13">
        <v>3.0000000000000001E-5</v>
      </c>
      <c r="J2407" s="13">
        <v>3.0000000000000001E-5</v>
      </c>
      <c r="K2407" s="13">
        <v>3.0000000000000001E-5</v>
      </c>
      <c r="L2407" s="13">
        <v>3.0000000000000001E-5</v>
      </c>
      <c r="M2407" s="13">
        <v>3.5E-4</v>
      </c>
      <c r="N2407" s="13">
        <v>3.5E-4</v>
      </c>
      <c r="O2407" s="13">
        <v>4.0999999999999999E-4</v>
      </c>
      <c r="P2407" s="13">
        <v>4.4999999999999999E-4</v>
      </c>
    </row>
    <row r="2408" spans="1:16" x14ac:dyDescent="0.3">
      <c r="A2408" s="67" t="s">
        <v>4520</v>
      </c>
      <c r="B2408" s="67" t="s">
        <v>4521</v>
      </c>
      <c r="C2408" s="69">
        <v>358</v>
      </c>
      <c r="D2408" s="13">
        <v>0.31169000000000002</v>
      </c>
      <c r="E2408" s="13">
        <v>0.33827000000000002</v>
      </c>
      <c r="F2408" s="13">
        <v>0.31222</v>
      </c>
      <c r="G2408" s="13">
        <v>0.3009</v>
      </c>
      <c r="H2408" s="13">
        <v>0.32208999999999999</v>
      </c>
      <c r="I2408" s="13">
        <v>0.27492</v>
      </c>
      <c r="J2408" s="13">
        <v>0.25890000000000002</v>
      </c>
      <c r="K2408" s="13"/>
      <c r="L2408" s="13">
        <v>0.31367</v>
      </c>
      <c r="M2408" s="13">
        <v>0.33224999999999999</v>
      </c>
      <c r="N2408" s="13">
        <v>0.35132999999999998</v>
      </c>
      <c r="O2408" s="13">
        <v>0.38922000000000001</v>
      </c>
      <c r="P2408" s="13">
        <v>0.42792999999999998</v>
      </c>
    </row>
    <row r="2409" spans="1:16" x14ac:dyDescent="0.3">
      <c r="A2409" s="67" t="s">
        <v>4345</v>
      </c>
      <c r="B2409" s="67" t="s">
        <v>4346</v>
      </c>
      <c r="C2409" s="69">
        <v>340</v>
      </c>
      <c r="D2409" s="13"/>
      <c r="E2409" s="13"/>
      <c r="F2409" s="13"/>
      <c r="G2409" s="13">
        <v>2.0000000000000001E-4</v>
      </c>
      <c r="H2409" s="13"/>
      <c r="I2409" s="13"/>
      <c r="J2409" s="13"/>
      <c r="K2409" s="13"/>
      <c r="L2409" s="13"/>
      <c r="M2409" s="13">
        <v>4.2000000000000002E-4</v>
      </c>
      <c r="N2409" s="13"/>
      <c r="O2409" s="13"/>
      <c r="P2409" s="13"/>
    </row>
    <row r="2410" spans="1:16" x14ac:dyDescent="0.3">
      <c r="A2410" s="67" t="s">
        <v>4512</v>
      </c>
      <c r="B2410" s="67" t="s">
        <v>4513</v>
      </c>
      <c r="C2410" s="69">
        <v>340</v>
      </c>
      <c r="D2410" s="13"/>
      <c r="E2410" s="13"/>
      <c r="F2410" s="13"/>
      <c r="G2410" s="13"/>
      <c r="H2410" s="13"/>
      <c r="I2410" s="13"/>
      <c r="J2410" s="13"/>
      <c r="K2410" s="13"/>
      <c r="L2410" s="13"/>
      <c r="M2410" s="13"/>
      <c r="N2410" s="13"/>
      <c r="O2410" s="13">
        <v>1.754E-2</v>
      </c>
      <c r="P2410" s="13"/>
    </row>
    <row r="2411" spans="1:16" x14ac:dyDescent="0.3">
      <c r="A2411" s="67" t="s">
        <v>4486</v>
      </c>
      <c r="B2411" s="67" t="s">
        <v>4487</v>
      </c>
      <c r="C2411" s="69">
        <v>337</v>
      </c>
      <c r="D2411" s="13"/>
      <c r="E2411" s="13"/>
      <c r="F2411" s="13">
        <v>1E-4</v>
      </c>
      <c r="G2411" s="13">
        <v>1E-4</v>
      </c>
      <c r="H2411" s="13">
        <v>1E-4</v>
      </c>
      <c r="I2411" s="13">
        <v>8.0000000000000007E-5</v>
      </c>
      <c r="J2411" s="13">
        <v>8.0000000000000007E-5</v>
      </c>
      <c r="K2411" s="13">
        <v>9.0000000000000006E-5</v>
      </c>
      <c r="L2411" s="13">
        <v>9.0000000000000006E-5</v>
      </c>
      <c r="M2411" s="13">
        <v>1.1E-4</v>
      </c>
      <c r="N2411" s="13">
        <v>1.2E-4</v>
      </c>
      <c r="O2411" s="13">
        <v>1.2999999999999999E-4</v>
      </c>
      <c r="P2411" s="13">
        <v>3.8999999999999999E-4</v>
      </c>
    </row>
    <row r="2412" spans="1:16" x14ac:dyDescent="0.3">
      <c r="A2412" s="67" t="s">
        <v>4514</v>
      </c>
      <c r="B2412" s="67" t="s">
        <v>4515</v>
      </c>
      <c r="C2412" s="69">
        <v>336</v>
      </c>
      <c r="D2412" s="13"/>
      <c r="E2412" s="13"/>
      <c r="F2412" s="13"/>
      <c r="G2412" s="13"/>
      <c r="H2412" s="13"/>
      <c r="I2412" s="13"/>
      <c r="J2412" s="13"/>
      <c r="K2412" s="13"/>
      <c r="L2412" s="13"/>
      <c r="M2412" s="13"/>
      <c r="N2412" s="13"/>
      <c r="O2412" s="13"/>
      <c r="P2412" s="13"/>
    </row>
    <row r="2413" spans="1:16" x14ac:dyDescent="0.3">
      <c r="A2413" s="67" t="s">
        <v>4516</v>
      </c>
      <c r="B2413" s="67" t="s">
        <v>4517</v>
      </c>
      <c r="C2413" s="69">
        <v>335</v>
      </c>
      <c r="D2413" s="13"/>
      <c r="E2413" s="13"/>
      <c r="F2413" s="13"/>
      <c r="G2413" s="13"/>
      <c r="H2413" s="13"/>
      <c r="I2413" s="13"/>
      <c r="J2413" s="13"/>
      <c r="K2413" s="13"/>
      <c r="L2413" s="13"/>
      <c r="M2413" s="13"/>
      <c r="N2413" s="13"/>
      <c r="O2413" s="13"/>
      <c r="P2413" s="13"/>
    </row>
    <row r="2414" spans="1:16" x14ac:dyDescent="0.3">
      <c r="A2414" s="67" t="s">
        <v>4508</v>
      </c>
      <c r="B2414" s="67" t="s">
        <v>4509</v>
      </c>
      <c r="C2414" s="69">
        <v>330</v>
      </c>
      <c r="D2414" s="13"/>
      <c r="E2414" s="13"/>
      <c r="F2414" s="13"/>
      <c r="G2414" s="13"/>
      <c r="H2414" s="13">
        <v>1.6199999999999999E-2</v>
      </c>
      <c r="I2414" s="13">
        <v>1.304E-2</v>
      </c>
      <c r="J2414" s="13">
        <v>1.328E-2</v>
      </c>
      <c r="K2414" s="13"/>
      <c r="L2414" s="13">
        <v>1.523E-2</v>
      </c>
      <c r="M2414" s="13">
        <v>1.7489999999999999E-2</v>
      </c>
      <c r="N2414" s="13"/>
      <c r="O2414" s="13">
        <v>2.0369999999999999E-2</v>
      </c>
      <c r="P2414" s="13">
        <v>2.4549999999999999E-2</v>
      </c>
    </row>
    <row r="2415" spans="1:16" x14ac:dyDescent="0.3">
      <c r="A2415" s="67" t="s">
        <v>4522</v>
      </c>
      <c r="B2415" s="67" t="s">
        <v>4523</v>
      </c>
      <c r="C2415" s="69">
        <v>306</v>
      </c>
      <c r="D2415" s="13"/>
      <c r="E2415" s="13"/>
      <c r="F2415" s="13"/>
      <c r="G2415" s="13"/>
      <c r="H2415" s="13"/>
      <c r="I2415" s="13"/>
      <c r="J2415" s="13"/>
      <c r="K2415" s="13"/>
      <c r="L2415" s="13"/>
      <c r="M2415" s="13"/>
      <c r="N2415" s="13"/>
      <c r="O2415" s="13"/>
      <c r="P2415" s="13"/>
    </row>
    <row r="2416" spans="1:16" x14ac:dyDescent="0.3">
      <c r="A2416" s="67" t="s">
        <v>5133</v>
      </c>
      <c r="B2416" s="67" t="s">
        <v>5134</v>
      </c>
      <c r="C2416" s="69">
        <v>289</v>
      </c>
      <c r="D2416" s="13">
        <v>0.60858999999999996</v>
      </c>
      <c r="E2416" s="13"/>
      <c r="F2416" s="13">
        <v>0.60270999999999997</v>
      </c>
      <c r="G2416" s="13"/>
      <c r="H2416" s="13"/>
      <c r="I2416" s="13"/>
      <c r="J2416" s="13"/>
      <c r="K2416" s="13">
        <v>0.57310000000000005</v>
      </c>
      <c r="L2416" s="13"/>
      <c r="M2416" s="13"/>
      <c r="N2416" s="13"/>
      <c r="O2416" s="13"/>
      <c r="P2416" s="13"/>
    </row>
    <row r="2417" spans="1:16" x14ac:dyDescent="0.3">
      <c r="A2417" s="67" t="s">
        <v>4524</v>
      </c>
      <c r="B2417" s="67" t="s">
        <v>4525</v>
      </c>
      <c r="C2417" s="69">
        <v>287</v>
      </c>
      <c r="D2417" s="13">
        <v>2.2663799999999998</v>
      </c>
      <c r="E2417" s="13">
        <v>2.4491800000000001</v>
      </c>
      <c r="F2417" s="13">
        <v>2.2860399999999998</v>
      </c>
      <c r="G2417" s="13">
        <v>2.2477200000000002</v>
      </c>
      <c r="H2417" s="13">
        <v>2.2818800000000001</v>
      </c>
      <c r="I2417" s="13">
        <v>2.0171199999999998</v>
      </c>
      <c r="J2417" s="13">
        <v>1.9540200000000001</v>
      </c>
      <c r="K2417" s="13"/>
      <c r="L2417" s="13">
        <v>2.24735</v>
      </c>
      <c r="M2417" s="13">
        <v>2.43106</v>
      </c>
      <c r="N2417" s="13">
        <v>2.5082900000000001</v>
      </c>
      <c r="O2417" s="13">
        <v>2.7143700000000002</v>
      </c>
      <c r="P2417" s="13">
        <v>3.0337200000000002</v>
      </c>
    </row>
    <row r="2418" spans="1:16" x14ac:dyDescent="0.3">
      <c r="A2418" s="67" t="s">
        <v>4518</v>
      </c>
      <c r="B2418" s="67" t="s">
        <v>4519</v>
      </c>
      <c r="C2418" s="69">
        <v>195</v>
      </c>
      <c r="D2418" s="13"/>
      <c r="E2418" s="13"/>
      <c r="F2418" s="13"/>
      <c r="G2418" s="13"/>
      <c r="H2418" s="13"/>
      <c r="I2418" s="13"/>
      <c r="J2418" s="13"/>
      <c r="K2418" s="13"/>
      <c r="L2418" s="13">
        <v>1.1E-4</v>
      </c>
      <c r="M2418" s="13">
        <v>1.2E-4</v>
      </c>
      <c r="N2418" s="13">
        <v>1.3999999999999999E-4</v>
      </c>
      <c r="O2418" s="13">
        <v>1.4999999999999999E-4</v>
      </c>
      <c r="P2418" s="13">
        <v>1.6000000000000001E-4</v>
      </c>
    </row>
    <row r="2419" spans="1:16" x14ac:dyDescent="0.3">
      <c r="A2419" s="67" t="s">
        <v>4528</v>
      </c>
      <c r="B2419" s="67" t="s">
        <v>4529</v>
      </c>
      <c r="C2419" s="69">
        <v>136</v>
      </c>
      <c r="D2419" s="13"/>
      <c r="E2419" s="13">
        <v>6.7430000000000004E-2</v>
      </c>
      <c r="F2419" s="13">
        <v>6.497E-2</v>
      </c>
      <c r="G2419" s="13">
        <v>5.7500000000000002E-2</v>
      </c>
      <c r="H2419" s="13">
        <v>7.6340000000000005E-2</v>
      </c>
      <c r="I2419" s="13">
        <v>5.3330000000000002E-2</v>
      </c>
      <c r="J2419" s="13"/>
      <c r="K2419" s="13">
        <v>4.7149999999999997E-2</v>
      </c>
      <c r="L2419" s="13">
        <v>5.9400000000000001E-2</v>
      </c>
      <c r="M2419" s="13">
        <v>8.2549999999999998E-2</v>
      </c>
      <c r="N2419" s="13">
        <v>9.2810000000000004E-2</v>
      </c>
      <c r="O2419" s="13">
        <v>9.3549999999999994E-2</v>
      </c>
      <c r="P2419" s="13">
        <v>0.14946999999999999</v>
      </c>
    </row>
    <row r="2420" spans="1:16" x14ac:dyDescent="0.3">
      <c r="A2420" s="67" t="s">
        <v>4542</v>
      </c>
      <c r="B2420" s="67" t="s">
        <v>4543</v>
      </c>
      <c r="C2420" s="69">
        <v>128</v>
      </c>
      <c r="D2420" s="13"/>
      <c r="E2420" s="13">
        <v>3.4860000000000002E-2</v>
      </c>
      <c r="F2420" s="13">
        <v>3.5180000000000003E-2</v>
      </c>
      <c r="G2420" s="13">
        <v>3.236E-2</v>
      </c>
      <c r="H2420" s="13">
        <v>5.1299999999999998E-2</v>
      </c>
      <c r="I2420" s="13">
        <v>3.1440000000000003E-2</v>
      </c>
      <c r="J2420" s="13"/>
      <c r="K2420" s="13">
        <v>4.0989999999999999E-2</v>
      </c>
      <c r="L2420" s="13">
        <v>3.4290000000000001E-2</v>
      </c>
      <c r="M2420" s="13">
        <v>2.4289999999999999E-2</v>
      </c>
      <c r="N2420" s="13">
        <v>1.2789999999999999E-2</v>
      </c>
      <c r="O2420" s="13"/>
      <c r="P2420" s="13"/>
    </row>
    <row r="2421" spans="1:16" x14ac:dyDescent="0.3">
      <c r="A2421" s="67" t="s">
        <v>4526</v>
      </c>
      <c r="B2421" s="67" t="s">
        <v>4527</v>
      </c>
      <c r="C2421" s="69">
        <v>118</v>
      </c>
      <c r="D2421" s="13">
        <v>0.25972000000000001</v>
      </c>
      <c r="E2421" s="13">
        <v>0.28251999999999999</v>
      </c>
      <c r="F2421" s="13">
        <v>0.25884000000000001</v>
      </c>
      <c r="G2421" s="13">
        <v>0.25336999999999998</v>
      </c>
      <c r="H2421" s="13">
        <v>0.25811000000000001</v>
      </c>
      <c r="I2421" s="13">
        <v>0.21979000000000001</v>
      </c>
      <c r="J2421" s="13">
        <v>0.21681</v>
      </c>
      <c r="K2421" s="13"/>
      <c r="L2421" s="13">
        <v>0.25835999999999998</v>
      </c>
      <c r="M2421" s="13">
        <v>0.28943999999999998</v>
      </c>
      <c r="N2421" s="13">
        <v>0.30447999999999997</v>
      </c>
      <c r="O2421" s="13">
        <v>0.33939000000000002</v>
      </c>
      <c r="P2421" s="13">
        <v>0.39095000000000002</v>
      </c>
    </row>
    <row r="2422" spans="1:16" x14ac:dyDescent="0.3">
      <c r="A2422" s="67" t="s">
        <v>4448</v>
      </c>
      <c r="B2422" s="67" t="s">
        <v>4449</v>
      </c>
      <c r="C2422" s="69">
        <v>110</v>
      </c>
      <c r="D2422" s="13"/>
      <c r="E2422" s="13"/>
      <c r="F2422" s="13"/>
      <c r="G2422" s="13">
        <v>4.2000000000000002E-4</v>
      </c>
      <c r="H2422" s="13"/>
      <c r="I2422" s="13"/>
      <c r="J2422" s="13"/>
      <c r="K2422" s="13"/>
      <c r="L2422" s="13"/>
      <c r="M2422" s="13">
        <v>9.3000000000000005E-4</v>
      </c>
      <c r="N2422" s="13"/>
      <c r="O2422" s="13"/>
      <c r="P2422" s="13"/>
    </row>
    <row r="2423" spans="1:16" x14ac:dyDescent="0.3">
      <c r="A2423" s="67" t="s">
        <v>4538</v>
      </c>
      <c r="B2423" s="67" t="s">
        <v>4539</v>
      </c>
      <c r="C2423" s="69">
        <v>73</v>
      </c>
      <c r="D2423" s="13">
        <v>0.26601999999999998</v>
      </c>
      <c r="E2423" s="13">
        <v>0.28919</v>
      </c>
      <c r="F2423" s="13">
        <v>0.26668999999999998</v>
      </c>
      <c r="G2423" s="13">
        <v>0.25696000000000002</v>
      </c>
      <c r="H2423" s="13">
        <v>0.28044999999999998</v>
      </c>
      <c r="I2423" s="13">
        <v>0.22187000000000001</v>
      </c>
      <c r="J2423" s="13">
        <v>0.21848999999999999</v>
      </c>
      <c r="K2423" s="13"/>
      <c r="L2423" s="13">
        <v>0.27862999999999999</v>
      </c>
      <c r="M2423" s="13">
        <v>0.30939</v>
      </c>
      <c r="N2423" s="13">
        <v>0.32407999999999998</v>
      </c>
      <c r="O2423" s="13">
        <v>0.35732000000000003</v>
      </c>
      <c r="P2423" s="13">
        <v>0.39339000000000002</v>
      </c>
    </row>
    <row r="2424" spans="1:16" x14ac:dyDescent="0.3">
      <c r="A2424" s="67" t="s">
        <v>4500</v>
      </c>
      <c r="B2424" s="67" t="s">
        <v>4501</v>
      </c>
      <c r="C2424" s="69">
        <v>63</v>
      </c>
      <c r="D2424" s="13"/>
      <c r="E2424" s="13">
        <v>2.0570000000000001E-2</v>
      </c>
      <c r="F2424" s="13">
        <v>1.154E-2</v>
      </c>
      <c r="G2424" s="13">
        <v>1.031E-2</v>
      </c>
      <c r="H2424" s="13">
        <v>1.8460000000000001E-2</v>
      </c>
      <c r="I2424" s="13">
        <v>6.7600000000000004E-3</v>
      </c>
      <c r="J2424" s="13"/>
      <c r="K2424" s="13">
        <v>3.29E-3</v>
      </c>
      <c r="L2424" s="13"/>
      <c r="M2424" s="13"/>
      <c r="N2424" s="13"/>
      <c r="O2424" s="13"/>
      <c r="P2424" s="13"/>
    </row>
    <row r="2425" spans="1:16" x14ac:dyDescent="0.3">
      <c r="A2425" s="67" t="s">
        <v>4532</v>
      </c>
      <c r="B2425" s="67" t="s">
        <v>4533</v>
      </c>
      <c r="C2425" s="69">
        <v>53</v>
      </c>
      <c r="D2425" s="13"/>
      <c r="E2425" s="13">
        <v>2.3029999999999998E-2</v>
      </c>
      <c r="F2425" s="13">
        <v>1.7469999999999999E-2</v>
      </c>
      <c r="G2425" s="13">
        <v>8.5400000000000007E-3</v>
      </c>
      <c r="H2425" s="13">
        <v>2.112E-2</v>
      </c>
      <c r="I2425" s="13">
        <v>1.789E-2</v>
      </c>
      <c r="J2425" s="13"/>
      <c r="K2425" s="13">
        <v>2.1569999999999999E-2</v>
      </c>
      <c r="L2425" s="13">
        <v>2.4469999999999999E-2</v>
      </c>
      <c r="M2425" s="13">
        <v>4.3029999999999999E-2</v>
      </c>
      <c r="N2425" s="13">
        <v>5.6270000000000001E-2</v>
      </c>
      <c r="O2425" s="13">
        <v>4.4490000000000002E-2</v>
      </c>
      <c r="P2425" s="13">
        <v>7.2840000000000002E-2</v>
      </c>
    </row>
    <row r="2426" spans="1:16" x14ac:dyDescent="0.3">
      <c r="A2426" s="67" t="s">
        <v>4546</v>
      </c>
      <c r="B2426" s="67" t="s">
        <v>4547</v>
      </c>
      <c r="C2426" s="69">
        <v>31</v>
      </c>
      <c r="D2426" s="13"/>
      <c r="E2426" s="13"/>
      <c r="F2426" s="13"/>
      <c r="G2426" s="13"/>
      <c r="H2426" s="13"/>
      <c r="I2426" s="13"/>
      <c r="J2426" s="13"/>
      <c r="K2426" s="13"/>
      <c r="L2426" s="13"/>
      <c r="M2426" s="13"/>
      <c r="N2426" s="13"/>
      <c r="O2426" s="13"/>
      <c r="P2426" s="13"/>
    </row>
    <row r="2427" spans="1:16" x14ac:dyDescent="0.3">
      <c r="A2427" s="67" t="s">
        <v>4496</v>
      </c>
      <c r="B2427" s="67" t="s">
        <v>4497</v>
      </c>
      <c r="C2427" s="69">
        <v>24</v>
      </c>
      <c r="D2427" s="13"/>
      <c r="E2427" s="13"/>
      <c r="F2427" s="13"/>
      <c r="G2427" s="13">
        <v>1E-4</v>
      </c>
      <c r="H2427" s="13"/>
      <c r="I2427" s="13"/>
      <c r="J2427" s="13"/>
      <c r="K2427" s="13"/>
      <c r="L2427" s="13"/>
      <c r="M2427" s="13">
        <v>2.2000000000000001E-4</v>
      </c>
      <c r="N2427" s="13"/>
      <c r="O2427" s="13"/>
      <c r="P2427" s="13"/>
    </row>
    <row r="2428" spans="1:16" x14ac:dyDescent="0.3">
      <c r="A2428" s="67" t="s">
        <v>4548</v>
      </c>
      <c r="B2428" s="67" t="s">
        <v>4549</v>
      </c>
      <c r="C2428" s="69">
        <v>14</v>
      </c>
      <c r="D2428" s="13"/>
      <c r="E2428" s="13"/>
      <c r="F2428" s="13"/>
      <c r="G2428" s="13">
        <v>3.0000000000000001E-5</v>
      </c>
      <c r="H2428" s="13">
        <v>3.0000000000000001E-5</v>
      </c>
      <c r="I2428" s="13">
        <v>2.0000000000000002E-5</v>
      </c>
      <c r="J2428" s="13">
        <v>2.0000000000000002E-5</v>
      </c>
      <c r="K2428" s="13">
        <v>2.0000000000000002E-5</v>
      </c>
      <c r="L2428" s="13">
        <v>2.0000000000000002E-5</v>
      </c>
      <c r="M2428" s="13">
        <v>3.0000000000000001E-5</v>
      </c>
      <c r="N2428" s="13">
        <v>3.0000000000000001E-5</v>
      </c>
      <c r="O2428" s="13">
        <v>3.0000000000000001E-5</v>
      </c>
      <c r="P2428" s="13">
        <v>3.0000000000000001E-5</v>
      </c>
    </row>
    <row r="2429" spans="1:16" x14ac:dyDescent="0.3">
      <c r="A2429" s="67" t="s">
        <v>5138</v>
      </c>
      <c r="B2429" s="67" t="s">
        <v>5139</v>
      </c>
      <c r="C2429" s="69">
        <v>12</v>
      </c>
      <c r="D2429" s="13"/>
      <c r="E2429" s="13"/>
      <c r="F2429" s="13"/>
      <c r="G2429" s="13"/>
      <c r="H2429" s="13"/>
      <c r="I2429" s="13"/>
      <c r="J2429" s="13">
        <v>1.32E-3</v>
      </c>
      <c r="K2429" s="13"/>
      <c r="L2429" s="13"/>
      <c r="M2429" s="13"/>
      <c r="N2429" s="13"/>
      <c r="O2429" s="13"/>
      <c r="P2429" s="13"/>
    </row>
    <row r="2430" spans="1:16" x14ac:dyDescent="0.3">
      <c r="A2430" s="67" t="s">
        <v>4550</v>
      </c>
      <c r="B2430" s="67" t="s">
        <v>4551</v>
      </c>
      <c r="C2430" s="69">
        <v>10</v>
      </c>
      <c r="D2430" s="13"/>
      <c r="E2430" s="13"/>
      <c r="F2430" s="13"/>
      <c r="G2430" s="13"/>
      <c r="H2430" s="13"/>
      <c r="I2430" s="13"/>
      <c r="J2430" s="13"/>
      <c r="K2430" s="13"/>
      <c r="L2430" s="13"/>
      <c r="M2430" s="13"/>
      <c r="N2430" s="13">
        <v>7.7200000000000003E-3</v>
      </c>
      <c r="O2430" s="13">
        <v>4.0309999999999999E-2</v>
      </c>
      <c r="P2430" s="13">
        <v>8.9630000000000001E-2</v>
      </c>
    </row>
    <row r="2431" spans="1:16" x14ac:dyDescent="0.3">
      <c r="A2431" s="67" t="s">
        <v>4552</v>
      </c>
      <c r="B2431" s="67" t="s">
        <v>4553</v>
      </c>
      <c r="C2431" s="69">
        <v>8</v>
      </c>
      <c r="D2431" s="13"/>
      <c r="E2431" s="13"/>
      <c r="F2431" s="13"/>
      <c r="G2431" s="13"/>
      <c r="H2431" s="13"/>
      <c r="I2431" s="13"/>
      <c r="J2431" s="13"/>
      <c r="K2431" s="13"/>
      <c r="L2431" s="13"/>
      <c r="M2431" s="13"/>
      <c r="N2431" s="13">
        <v>3.3899999999999998E-3</v>
      </c>
      <c r="O2431" s="13">
        <v>1.9599999999999999E-2</v>
      </c>
      <c r="P2431" s="13">
        <v>4.1759999999999999E-2</v>
      </c>
    </row>
    <row r="2432" spans="1:16" x14ac:dyDescent="0.3">
      <c r="A2432" s="67" t="s">
        <v>5140</v>
      </c>
      <c r="B2432" s="67" t="s">
        <v>5141</v>
      </c>
      <c r="C2432" s="69">
        <v>7</v>
      </c>
      <c r="D2432" s="13">
        <v>0.18557999999999999</v>
      </c>
      <c r="E2432" s="13"/>
      <c r="F2432" s="13">
        <v>0.14681</v>
      </c>
      <c r="G2432" s="13"/>
      <c r="H2432" s="13"/>
      <c r="I2432" s="13"/>
      <c r="J2432" s="13"/>
      <c r="K2432" s="13">
        <v>0.15831000000000001</v>
      </c>
      <c r="L2432" s="13"/>
      <c r="M2432" s="13"/>
      <c r="N2432" s="13"/>
      <c r="O2432" s="13"/>
      <c r="P2432" s="13"/>
    </row>
    <row r="2433" spans="1:16" x14ac:dyDescent="0.3">
      <c r="A2433" s="67" t="s">
        <v>4556</v>
      </c>
      <c r="B2433" s="67" t="s">
        <v>4557</v>
      </c>
      <c r="C2433" s="69">
        <v>3</v>
      </c>
      <c r="D2433" s="13"/>
      <c r="E2433" s="13"/>
      <c r="F2433" s="13"/>
      <c r="G2433" s="13"/>
      <c r="H2433" s="13"/>
      <c r="I2433" s="13"/>
      <c r="J2433" s="13"/>
      <c r="K2433" s="13"/>
      <c r="L2433" s="13"/>
      <c r="M2433" s="13"/>
      <c r="N2433" s="13"/>
      <c r="O2433" s="13"/>
      <c r="P2433" s="13"/>
    </row>
    <row r="2434" spans="1:16" x14ac:dyDescent="0.3">
      <c r="A2434" s="67" t="s">
        <v>4556</v>
      </c>
      <c r="B2434" s="67" t="s">
        <v>4557</v>
      </c>
      <c r="C2434" s="69">
        <v>3</v>
      </c>
      <c r="D2434" s="13"/>
      <c r="E2434" s="13"/>
      <c r="F2434" s="13"/>
      <c r="G2434" s="13"/>
      <c r="H2434" s="13"/>
      <c r="I2434" s="13"/>
      <c r="J2434" s="13"/>
      <c r="K2434" s="13"/>
      <c r="L2434" s="13"/>
      <c r="M2434" s="13"/>
      <c r="N2434" s="13"/>
      <c r="O2434" s="13"/>
      <c r="P2434" s="13"/>
    </row>
    <row r="2435" spans="1:16" x14ac:dyDescent="0.3">
      <c r="A2435" s="67" t="s">
        <v>3817</v>
      </c>
      <c r="B2435" s="67" t="s">
        <v>3818</v>
      </c>
      <c r="C2435" s="69">
        <v>133301</v>
      </c>
      <c r="D2435" s="13"/>
      <c r="E2435" s="13">
        <v>7.6850000000000002E-2</v>
      </c>
      <c r="F2435" s="13">
        <v>6.1850000000000002E-2</v>
      </c>
      <c r="G2435" s="13">
        <v>6.2710000000000002E-2</v>
      </c>
      <c r="H2435" s="13">
        <v>6.9349999999999995E-2</v>
      </c>
      <c r="I2435" s="13">
        <v>7.4859999999999996E-2</v>
      </c>
      <c r="J2435" s="13">
        <v>8.2280000000000006E-2</v>
      </c>
      <c r="K2435" s="13">
        <v>8.4440000000000001E-2</v>
      </c>
      <c r="L2435" s="13">
        <v>9.3179999999999999E-2</v>
      </c>
      <c r="M2435" s="13">
        <v>0.11351</v>
      </c>
      <c r="N2435" s="13">
        <v>0.12731000000000001</v>
      </c>
      <c r="O2435" s="13">
        <v>0.14399999999999999</v>
      </c>
      <c r="P2435" s="13">
        <v>0.16089999999999999</v>
      </c>
    </row>
    <row r="2436" spans="1:16" x14ac:dyDescent="0.3">
      <c r="A2436" s="67" t="s">
        <v>3419</v>
      </c>
      <c r="B2436" s="67" t="s">
        <v>3766</v>
      </c>
      <c r="C2436" s="69">
        <v>132985</v>
      </c>
      <c r="D2436" s="13">
        <v>0.16564000000000001</v>
      </c>
      <c r="E2436" s="13">
        <v>0.1273</v>
      </c>
      <c r="F2436" s="13">
        <v>0.10575</v>
      </c>
      <c r="G2436" s="13">
        <v>0.10568</v>
      </c>
      <c r="H2436" s="13">
        <v>0.1198</v>
      </c>
      <c r="I2436" s="13">
        <v>0.12395</v>
      </c>
      <c r="J2436" s="13">
        <v>0.14341999999999999</v>
      </c>
      <c r="K2436" s="13">
        <v>0.152</v>
      </c>
      <c r="L2436" s="13">
        <v>0.16714000000000001</v>
      </c>
      <c r="M2436" s="13">
        <v>0.18268000000000001</v>
      </c>
      <c r="N2436" s="13">
        <v>0.10780000000000001</v>
      </c>
      <c r="O2436" s="13">
        <v>0.12321</v>
      </c>
      <c r="P2436" s="13">
        <v>0.13494999999999999</v>
      </c>
    </row>
    <row r="2437" spans="1:16" x14ac:dyDescent="0.3">
      <c r="A2437" s="67" t="s">
        <v>4967</v>
      </c>
      <c r="B2437" s="67" t="s">
        <v>4968</v>
      </c>
      <c r="C2437" s="69">
        <v>132598</v>
      </c>
      <c r="D2437" s="13">
        <v>0.64517999999999998</v>
      </c>
      <c r="E2437" s="13"/>
      <c r="F2437" s="13"/>
      <c r="G2437" s="13"/>
      <c r="H2437" s="13"/>
      <c r="I2437" s="13"/>
      <c r="J2437" s="13"/>
      <c r="K2437" s="13"/>
      <c r="L2437" s="13"/>
      <c r="M2437" s="13"/>
      <c r="N2437" s="13"/>
      <c r="O2437" s="13"/>
      <c r="P2437" s="13"/>
    </row>
    <row r="2438" spans="1:16" x14ac:dyDescent="0.3">
      <c r="A2438" s="67" t="s">
        <v>3759</v>
      </c>
      <c r="B2438" s="67" t="s">
        <v>3760</v>
      </c>
      <c r="C2438" s="69">
        <v>132306</v>
      </c>
      <c r="D2438" s="13"/>
      <c r="E2438" s="13">
        <v>2.9395500000000001</v>
      </c>
      <c r="F2438" s="13">
        <v>3.3828100000000001</v>
      </c>
      <c r="G2438" s="13">
        <v>2.7622300000000002</v>
      </c>
      <c r="H2438" s="13">
        <v>2.9858500000000001</v>
      </c>
      <c r="I2438" s="13">
        <v>3.1308799999999999</v>
      </c>
      <c r="J2438" s="13">
        <v>3.2917700000000001</v>
      </c>
      <c r="K2438" s="13">
        <v>3.29908</v>
      </c>
      <c r="L2438" s="13">
        <v>3.23997</v>
      </c>
      <c r="M2438" s="13">
        <v>4.9921300000000004</v>
      </c>
      <c r="N2438" s="13">
        <v>4.8839800000000002</v>
      </c>
      <c r="O2438" s="13"/>
      <c r="P2438" s="13">
        <v>7.8784099999999997</v>
      </c>
    </row>
    <row r="2439" spans="1:16" x14ac:dyDescent="0.3">
      <c r="A2439" s="67" t="s">
        <v>3823</v>
      </c>
      <c r="B2439" s="67" t="s">
        <v>3824</v>
      </c>
      <c r="C2439" s="69">
        <v>132244</v>
      </c>
      <c r="D2439" s="13"/>
      <c r="E2439" s="13"/>
      <c r="F2439" s="13"/>
      <c r="G2439" s="13"/>
      <c r="H2439" s="13"/>
      <c r="I2439" s="13"/>
      <c r="J2439" s="13"/>
      <c r="K2439" s="13"/>
      <c r="L2439" s="13"/>
      <c r="M2439" s="13">
        <v>0.04</v>
      </c>
      <c r="N2439" s="13"/>
      <c r="O2439" s="13"/>
      <c r="P2439" s="13"/>
    </row>
    <row r="2440" spans="1:16" x14ac:dyDescent="0.3">
      <c r="A2440" s="67" t="s">
        <v>3791</v>
      </c>
      <c r="B2440" s="67" t="s">
        <v>3792</v>
      </c>
      <c r="C2440" s="69">
        <v>132171</v>
      </c>
      <c r="D2440" s="13">
        <v>2.266E-2</v>
      </c>
      <c r="E2440" s="13"/>
      <c r="F2440" s="13">
        <v>1.9189999999999999E-2</v>
      </c>
      <c r="G2440" s="13">
        <v>1.9369999999999998E-2</v>
      </c>
      <c r="H2440" s="13">
        <v>2.2089999999999999E-2</v>
      </c>
      <c r="I2440" s="13">
        <v>2.2749999999999999E-2</v>
      </c>
      <c r="J2440" s="13">
        <v>2.572E-2</v>
      </c>
      <c r="K2440" s="13">
        <v>2.7269999999999999E-2</v>
      </c>
      <c r="L2440" s="13">
        <v>3.1640000000000001E-2</v>
      </c>
      <c r="M2440" s="13">
        <v>3.6519999999999997E-2</v>
      </c>
      <c r="N2440" s="13">
        <v>3.8019999999999998E-2</v>
      </c>
      <c r="O2440" s="13">
        <v>4.3900000000000002E-2</v>
      </c>
      <c r="P2440" s="13">
        <v>4.8239999999999998E-2</v>
      </c>
    </row>
    <row r="2441" spans="1:16" x14ac:dyDescent="0.3">
      <c r="A2441" s="67" t="s">
        <v>3827</v>
      </c>
      <c r="B2441" s="67" t="s">
        <v>3828</v>
      </c>
      <c r="C2441" s="69">
        <v>130713</v>
      </c>
      <c r="D2441" s="13"/>
      <c r="E2441" s="13"/>
      <c r="F2441" s="13"/>
      <c r="G2441" s="13"/>
      <c r="H2441" s="13"/>
      <c r="I2441" s="13"/>
      <c r="J2441" s="13"/>
      <c r="K2441" s="13"/>
      <c r="L2441" s="13"/>
      <c r="M2441" s="13"/>
      <c r="N2441" s="13"/>
      <c r="O2441" s="13"/>
      <c r="P2441" s="13"/>
    </row>
    <row r="2442" spans="1:16" x14ac:dyDescent="0.3">
      <c r="A2442" s="67" t="s">
        <v>3829</v>
      </c>
      <c r="B2442" s="67" t="s">
        <v>3830</v>
      </c>
      <c r="C2442" s="69">
        <v>130048</v>
      </c>
      <c r="D2442" s="13"/>
      <c r="E2442" s="13"/>
      <c r="F2442" s="13"/>
      <c r="G2442" s="13"/>
      <c r="H2442" s="13"/>
      <c r="I2442" s="13"/>
      <c r="J2442" s="13"/>
      <c r="K2442" s="13"/>
      <c r="L2442" s="13"/>
      <c r="M2442" s="13"/>
      <c r="N2442" s="13"/>
      <c r="O2442" s="13"/>
      <c r="P2442" s="13"/>
    </row>
    <row r="2443" spans="1:16" x14ac:dyDescent="0.3">
      <c r="A2443" s="67" t="s">
        <v>3811</v>
      </c>
      <c r="B2443" s="67" t="s">
        <v>3812</v>
      </c>
      <c r="C2443" s="69">
        <v>129323</v>
      </c>
      <c r="D2443" s="13">
        <v>0.67701</v>
      </c>
      <c r="E2443" s="13"/>
      <c r="F2443" s="13"/>
      <c r="G2443" s="13"/>
      <c r="H2443" s="13"/>
      <c r="I2443" s="13">
        <v>0.61970000000000003</v>
      </c>
      <c r="J2443" s="13">
        <v>0.70072999999999996</v>
      </c>
      <c r="K2443" s="13">
        <v>0.71097999999999995</v>
      </c>
      <c r="L2443" s="13">
        <v>0.85489999999999999</v>
      </c>
      <c r="M2443" s="13">
        <v>0.77529999999999999</v>
      </c>
      <c r="N2443" s="13">
        <v>0.72163999999999995</v>
      </c>
      <c r="O2443" s="13">
        <v>0.92179999999999995</v>
      </c>
      <c r="P2443" s="13">
        <v>0.92564999999999997</v>
      </c>
    </row>
    <row r="2444" spans="1:16" x14ac:dyDescent="0.3">
      <c r="A2444" s="67" t="s">
        <v>3557</v>
      </c>
      <c r="B2444" s="67" t="s">
        <v>3558</v>
      </c>
      <c r="C2444" s="69">
        <v>129108</v>
      </c>
      <c r="D2444" s="13"/>
      <c r="E2444" s="13"/>
      <c r="F2444" s="13"/>
      <c r="G2444" s="13">
        <v>7.3880000000000001E-2</v>
      </c>
      <c r="H2444" s="13">
        <v>8.3680000000000004E-2</v>
      </c>
      <c r="I2444" s="13">
        <v>8.548E-2</v>
      </c>
      <c r="J2444" s="13">
        <v>9.758E-2</v>
      </c>
      <c r="K2444" s="13">
        <v>0.10297000000000001</v>
      </c>
      <c r="L2444" s="13">
        <v>0.11337</v>
      </c>
      <c r="M2444" s="13">
        <v>0.12705</v>
      </c>
      <c r="N2444" s="13">
        <v>0.14194000000000001</v>
      </c>
      <c r="O2444" s="13">
        <v>0.15174000000000001</v>
      </c>
      <c r="P2444" s="13">
        <v>0.17393</v>
      </c>
    </row>
    <row r="2445" spans="1:16" x14ac:dyDescent="0.3">
      <c r="A2445" s="67" t="s">
        <v>4969</v>
      </c>
      <c r="B2445" s="67" t="s">
        <v>3542</v>
      </c>
      <c r="C2445" s="69">
        <v>128344</v>
      </c>
      <c r="D2445" s="13"/>
      <c r="E2445" s="13"/>
      <c r="F2445" s="13"/>
      <c r="G2445" s="13">
        <v>0.29572999999999999</v>
      </c>
      <c r="H2445" s="13">
        <v>0.33385999999999999</v>
      </c>
      <c r="I2445" s="13">
        <v>0.35615999999999998</v>
      </c>
      <c r="J2445" s="13">
        <v>0.39906999999999998</v>
      </c>
      <c r="K2445" s="13">
        <v>0.41366999999999998</v>
      </c>
      <c r="L2445" s="13">
        <v>0.45757999999999999</v>
      </c>
      <c r="M2445" s="13">
        <v>0.53532000000000002</v>
      </c>
      <c r="N2445" s="13">
        <v>0.59447000000000005</v>
      </c>
      <c r="O2445" s="13">
        <v>0.66617999999999999</v>
      </c>
      <c r="P2445" s="13">
        <v>0.73292999999999997</v>
      </c>
    </row>
    <row r="2446" spans="1:16" x14ac:dyDescent="0.3">
      <c r="A2446" s="67" t="s">
        <v>3728</v>
      </c>
      <c r="B2446" s="67" t="s">
        <v>3729</v>
      </c>
      <c r="C2446" s="69">
        <v>128147</v>
      </c>
      <c r="D2446" s="13">
        <v>2.7879999999999999E-2</v>
      </c>
      <c r="E2446" s="13"/>
      <c r="F2446" s="13"/>
      <c r="G2446" s="13">
        <v>2.1190000000000001E-2</v>
      </c>
      <c r="H2446" s="13"/>
      <c r="I2446" s="13"/>
      <c r="J2446" s="13">
        <v>2.9389999999999999E-2</v>
      </c>
      <c r="K2446" s="13"/>
      <c r="L2446" s="13"/>
      <c r="M2446" s="13">
        <v>3.4470000000000001E-2</v>
      </c>
      <c r="N2446" s="13"/>
      <c r="O2446" s="13"/>
      <c r="P2446" s="13">
        <v>4.9669999999999999E-2</v>
      </c>
    </row>
    <row r="2447" spans="1:16" x14ac:dyDescent="0.3">
      <c r="A2447" s="67" t="s">
        <v>3778</v>
      </c>
      <c r="B2447" s="67" t="s">
        <v>3779</v>
      </c>
      <c r="C2447" s="69">
        <v>127483</v>
      </c>
      <c r="D2447" s="13"/>
      <c r="E2447" s="13">
        <v>3.3430000000000001E-2</v>
      </c>
      <c r="F2447" s="13">
        <v>2.8129999999999999E-2</v>
      </c>
      <c r="G2447" s="13">
        <v>2.273E-2</v>
      </c>
      <c r="H2447" s="13">
        <v>2.512E-2</v>
      </c>
      <c r="I2447" s="13">
        <v>2.5839999999999998E-2</v>
      </c>
      <c r="J2447" s="13">
        <v>2.4680000000000001E-2</v>
      </c>
      <c r="K2447" s="13">
        <v>1.9820000000000001E-2</v>
      </c>
      <c r="L2447" s="13">
        <v>4.061E-2</v>
      </c>
      <c r="M2447" s="13">
        <v>4.1349999999999998E-2</v>
      </c>
      <c r="N2447" s="13">
        <v>4.4979999999999999E-2</v>
      </c>
      <c r="O2447" s="13">
        <v>4.9660000000000003E-2</v>
      </c>
      <c r="P2447" s="13">
        <v>5.4050000000000001E-2</v>
      </c>
    </row>
    <row r="2448" spans="1:16" x14ac:dyDescent="0.3">
      <c r="A2448" s="67" t="s">
        <v>4970</v>
      </c>
      <c r="B2448" s="67" t="s">
        <v>3566</v>
      </c>
      <c r="C2448" s="69">
        <v>127436</v>
      </c>
      <c r="D2448" s="13"/>
      <c r="E2448" s="13"/>
      <c r="F2448" s="13"/>
      <c r="G2448" s="13"/>
      <c r="H2448" s="13"/>
      <c r="I2448" s="13"/>
      <c r="J2448" s="13">
        <v>2.741E-2</v>
      </c>
      <c r="K2448" s="13"/>
      <c r="L2448" s="13"/>
      <c r="M2448" s="13">
        <v>3.2730000000000002E-2</v>
      </c>
      <c r="N2448" s="13"/>
      <c r="O2448" s="13"/>
      <c r="P2448" s="13">
        <v>4.786E-2</v>
      </c>
    </row>
    <row r="2449" spans="1:16" x14ac:dyDescent="0.3">
      <c r="A2449" s="67" t="s">
        <v>3738</v>
      </c>
      <c r="B2449" s="67" t="s">
        <v>3739</v>
      </c>
      <c r="C2449" s="69">
        <v>127198</v>
      </c>
      <c r="D2449" s="13">
        <v>0.41648000000000002</v>
      </c>
      <c r="E2449" s="13">
        <v>0.43130000000000002</v>
      </c>
      <c r="F2449" s="13">
        <v>0.34378999999999998</v>
      </c>
      <c r="G2449" s="13">
        <v>0.35498000000000002</v>
      </c>
      <c r="H2449" s="13">
        <v>0.44724000000000003</v>
      </c>
      <c r="I2449" s="13">
        <v>0.49253999999999998</v>
      </c>
      <c r="J2449" s="13">
        <v>0.54510999999999998</v>
      </c>
      <c r="K2449" s="13">
        <v>0.55295000000000005</v>
      </c>
      <c r="L2449" s="13">
        <v>0.61841000000000002</v>
      </c>
      <c r="M2449" s="13">
        <v>0.67534000000000005</v>
      </c>
      <c r="N2449" s="13">
        <v>0.92312000000000005</v>
      </c>
      <c r="O2449" s="13">
        <v>0.87938000000000005</v>
      </c>
      <c r="P2449" s="13">
        <v>0.95240999999999998</v>
      </c>
    </row>
    <row r="2450" spans="1:16" x14ac:dyDescent="0.3">
      <c r="A2450" s="67" t="s">
        <v>3379</v>
      </c>
      <c r="B2450" s="67" t="s">
        <v>3380</v>
      </c>
      <c r="C2450" s="69">
        <v>126703</v>
      </c>
      <c r="D2450" s="13"/>
      <c r="E2450" s="13"/>
      <c r="F2450" s="13"/>
      <c r="G2450" s="13">
        <v>0.22397</v>
      </c>
      <c r="H2450" s="13">
        <v>0.20985999999999999</v>
      </c>
      <c r="I2450" s="13">
        <v>0.2792</v>
      </c>
      <c r="J2450" s="13">
        <v>0.30925000000000002</v>
      </c>
      <c r="K2450" s="13">
        <v>0.36849999999999999</v>
      </c>
      <c r="L2450" s="13">
        <v>0.52598999999999996</v>
      </c>
      <c r="M2450" s="13">
        <v>0.62446999999999997</v>
      </c>
      <c r="N2450" s="13">
        <v>0.66129000000000004</v>
      </c>
      <c r="O2450" s="13">
        <v>0.73582000000000003</v>
      </c>
      <c r="P2450" s="13">
        <v>0.78217000000000003</v>
      </c>
    </row>
    <row r="2451" spans="1:16" x14ac:dyDescent="0.3">
      <c r="A2451" s="67" t="s">
        <v>3834</v>
      </c>
      <c r="B2451" s="67" t="s">
        <v>3835</v>
      </c>
      <c r="C2451" s="69">
        <v>125842</v>
      </c>
      <c r="D2451" s="13"/>
      <c r="E2451" s="13"/>
      <c r="F2451" s="13"/>
      <c r="G2451" s="13"/>
      <c r="H2451" s="13"/>
      <c r="I2451" s="13"/>
      <c r="J2451" s="13"/>
      <c r="K2451" s="13"/>
      <c r="L2451" s="13"/>
      <c r="M2451" s="13"/>
      <c r="N2451" s="13"/>
      <c r="O2451" s="13"/>
      <c r="P2451" s="13"/>
    </row>
    <row r="2452" spans="1:16" x14ac:dyDescent="0.3">
      <c r="A2452" s="67" t="s">
        <v>3409</v>
      </c>
      <c r="B2452" s="67" t="s">
        <v>3410</v>
      </c>
      <c r="C2452" s="69">
        <v>125836</v>
      </c>
      <c r="D2452" s="13"/>
      <c r="E2452" s="13"/>
      <c r="F2452" s="13"/>
      <c r="G2452" s="13"/>
      <c r="H2452" s="13"/>
      <c r="I2452" s="13"/>
      <c r="J2452" s="13"/>
      <c r="K2452" s="13"/>
      <c r="L2452" s="13">
        <v>1.8408</v>
      </c>
      <c r="M2452" s="13">
        <v>3.1305100000000001</v>
      </c>
      <c r="N2452" s="13">
        <v>3.1596099999999998</v>
      </c>
      <c r="O2452" s="13">
        <v>2.7837700000000001</v>
      </c>
      <c r="P2452" s="13">
        <v>3.1106799999999999</v>
      </c>
    </row>
    <row r="2453" spans="1:16" x14ac:dyDescent="0.3">
      <c r="A2453" s="67" t="s">
        <v>3836</v>
      </c>
      <c r="B2453" s="67" t="s">
        <v>3837</v>
      </c>
      <c r="C2453" s="69">
        <v>125524</v>
      </c>
      <c r="D2453" s="13"/>
      <c r="E2453" s="13"/>
      <c r="F2453" s="13"/>
      <c r="G2453" s="13"/>
      <c r="H2453" s="13"/>
      <c r="I2453" s="13"/>
      <c r="J2453" s="13"/>
      <c r="K2453" s="13"/>
      <c r="L2453" s="13"/>
      <c r="M2453" s="13"/>
      <c r="N2453" s="13"/>
      <c r="O2453" s="13"/>
      <c r="P2453" s="13"/>
    </row>
    <row r="2454" spans="1:16" x14ac:dyDescent="0.3">
      <c r="A2454" s="67" t="s">
        <v>3518</v>
      </c>
      <c r="B2454" s="67" t="s">
        <v>3519</v>
      </c>
      <c r="C2454" s="69">
        <v>125521</v>
      </c>
      <c r="D2454" s="13"/>
      <c r="E2454" s="13"/>
      <c r="F2454" s="13"/>
      <c r="G2454" s="13">
        <v>5.2490000000000002E-2</v>
      </c>
      <c r="H2454" s="13">
        <v>5.985E-2</v>
      </c>
      <c r="I2454" s="13">
        <v>6.1019999999999998E-2</v>
      </c>
      <c r="J2454" s="13">
        <v>6.769E-2</v>
      </c>
      <c r="K2454" s="13">
        <v>7.9119999999999996E-2</v>
      </c>
      <c r="L2454" s="13">
        <v>9.3490000000000004E-2</v>
      </c>
      <c r="M2454" s="13">
        <v>9.1069999999999998E-2</v>
      </c>
      <c r="N2454" s="13">
        <v>0.10489999999999999</v>
      </c>
      <c r="O2454" s="13">
        <v>0.12391000000000001</v>
      </c>
      <c r="P2454" s="13">
        <v>0.13794999999999999</v>
      </c>
    </row>
    <row r="2455" spans="1:16" x14ac:dyDescent="0.3">
      <c r="A2455" s="67" t="s">
        <v>2880</v>
      </c>
      <c r="B2455" s="67" t="s">
        <v>2881</v>
      </c>
      <c r="C2455" s="69">
        <v>125360</v>
      </c>
      <c r="D2455" s="13"/>
      <c r="E2455" s="13"/>
      <c r="F2455" s="13"/>
      <c r="G2455" s="13">
        <v>9.4210000000000002E-2</v>
      </c>
      <c r="H2455" s="13">
        <v>0.15081</v>
      </c>
      <c r="I2455" s="13">
        <v>0.15898000000000001</v>
      </c>
      <c r="J2455" s="13">
        <v>0.17487</v>
      </c>
      <c r="K2455" s="13"/>
      <c r="L2455" s="13">
        <v>0.20554</v>
      </c>
      <c r="M2455" s="13">
        <v>0.33465</v>
      </c>
      <c r="N2455" s="13">
        <v>0.51797000000000004</v>
      </c>
      <c r="O2455" s="13">
        <v>0.61634999999999995</v>
      </c>
      <c r="P2455" s="13">
        <v>0.68933</v>
      </c>
    </row>
    <row r="2456" spans="1:16" x14ac:dyDescent="0.3">
      <c r="A2456" s="67" t="s">
        <v>3840</v>
      </c>
      <c r="B2456" s="67" t="s">
        <v>3841</v>
      </c>
      <c r="C2456" s="69">
        <v>124547</v>
      </c>
      <c r="D2456" s="13"/>
      <c r="E2456" s="13"/>
      <c r="F2456" s="13"/>
      <c r="G2456" s="13"/>
      <c r="H2456" s="13"/>
      <c r="I2456" s="13"/>
      <c r="J2456" s="13"/>
      <c r="K2456" s="13"/>
      <c r="L2456" s="13"/>
      <c r="M2456" s="13"/>
      <c r="N2456" s="13"/>
      <c r="O2456" s="13"/>
      <c r="P2456" s="13"/>
    </row>
    <row r="2457" spans="1:16" x14ac:dyDescent="0.3">
      <c r="A2457" s="67" t="s">
        <v>4971</v>
      </c>
      <c r="B2457" s="67" t="s">
        <v>4972</v>
      </c>
      <c r="C2457" s="69">
        <v>123908</v>
      </c>
      <c r="D2457" s="13"/>
      <c r="E2457" s="13"/>
      <c r="F2457" s="13">
        <v>0.12146999999999999</v>
      </c>
      <c r="G2457" s="13">
        <v>0.12482</v>
      </c>
      <c r="H2457" s="13">
        <v>0.14169000000000001</v>
      </c>
      <c r="I2457" s="13"/>
      <c r="J2457" s="13"/>
      <c r="K2457" s="13"/>
      <c r="L2457" s="13"/>
      <c r="M2457" s="13"/>
      <c r="N2457" s="13"/>
      <c r="O2457" s="13"/>
      <c r="P2457" s="13"/>
    </row>
    <row r="2458" spans="1:16" x14ac:dyDescent="0.3">
      <c r="A2458" s="67" t="s">
        <v>3844</v>
      </c>
      <c r="B2458" s="67" t="s">
        <v>3845</v>
      </c>
      <c r="C2458" s="69">
        <v>122879</v>
      </c>
      <c r="D2458" s="13"/>
      <c r="E2458" s="13"/>
      <c r="F2458" s="13"/>
      <c r="G2458" s="13"/>
      <c r="H2458" s="13"/>
      <c r="I2458" s="13"/>
      <c r="J2458" s="13"/>
      <c r="K2458" s="13"/>
      <c r="L2458" s="13"/>
      <c r="M2458" s="13"/>
      <c r="N2458" s="13"/>
      <c r="O2458" s="13"/>
      <c r="P2458" s="13"/>
    </row>
    <row r="2459" spans="1:16" x14ac:dyDescent="0.3">
      <c r="A2459" s="67" t="s">
        <v>3846</v>
      </c>
      <c r="B2459" s="67" t="s">
        <v>3847</v>
      </c>
      <c r="C2459" s="69">
        <v>122298</v>
      </c>
      <c r="D2459" s="13"/>
      <c r="E2459" s="13"/>
      <c r="F2459" s="13"/>
      <c r="G2459" s="13"/>
      <c r="H2459" s="13"/>
      <c r="I2459" s="13"/>
      <c r="J2459" s="13"/>
      <c r="K2459" s="13"/>
      <c r="L2459" s="13"/>
      <c r="M2459" s="13"/>
      <c r="N2459" s="13"/>
      <c r="O2459" s="13"/>
      <c r="P2459" s="13"/>
    </row>
    <row r="2460" spans="1:16" x14ac:dyDescent="0.3">
      <c r="A2460" s="67" t="s">
        <v>3383</v>
      </c>
      <c r="B2460" s="67" t="s">
        <v>3384</v>
      </c>
      <c r="C2460" s="69">
        <v>121445</v>
      </c>
      <c r="D2460" s="13"/>
      <c r="E2460" s="13"/>
      <c r="F2460" s="13"/>
      <c r="G2460" s="13">
        <v>4.0809999999999999E-2</v>
      </c>
      <c r="H2460" s="13">
        <v>3.925E-2</v>
      </c>
      <c r="I2460" s="13">
        <v>4.4019999999999997E-2</v>
      </c>
      <c r="J2460" s="13">
        <v>4.9849999999999998E-2</v>
      </c>
      <c r="K2460" s="13">
        <v>5.6820000000000002E-2</v>
      </c>
      <c r="L2460" s="13">
        <v>7.0989999999999998E-2</v>
      </c>
      <c r="M2460" s="13">
        <v>8.2019999999999996E-2</v>
      </c>
      <c r="N2460" s="13">
        <v>0.10169</v>
      </c>
      <c r="O2460" s="13">
        <v>0.12132</v>
      </c>
      <c r="P2460" s="13">
        <v>9.9529999999999993E-2</v>
      </c>
    </row>
    <row r="2461" spans="1:16" x14ac:dyDescent="0.3">
      <c r="A2461" s="67" t="s">
        <v>3698</v>
      </c>
      <c r="B2461" s="67" t="s">
        <v>3699</v>
      </c>
      <c r="C2461" s="69">
        <v>121319</v>
      </c>
      <c r="D2461" s="13"/>
      <c r="E2461" s="13"/>
      <c r="F2461" s="13"/>
      <c r="G2461" s="13">
        <v>0.26096000000000003</v>
      </c>
      <c r="H2461" s="13"/>
      <c r="I2461" s="13"/>
      <c r="J2461" s="13">
        <v>0.30546000000000001</v>
      </c>
      <c r="K2461" s="13"/>
      <c r="L2461" s="13"/>
      <c r="M2461" s="13">
        <v>0.42620000000000002</v>
      </c>
      <c r="N2461" s="13"/>
      <c r="O2461" s="13"/>
      <c r="P2461" s="13">
        <v>0.55886000000000002</v>
      </c>
    </row>
    <row r="2462" spans="1:16" x14ac:dyDescent="0.3">
      <c r="A2462" s="67" t="s">
        <v>4060</v>
      </c>
      <c r="B2462" s="67" t="s">
        <v>4061</v>
      </c>
      <c r="C2462" s="69">
        <v>121225</v>
      </c>
      <c r="D2462" s="13">
        <v>9.1139999999999999E-2</v>
      </c>
      <c r="E2462" s="13">
        <v>9.375E-2</v>
      </c>
      <c r="F2462" s="13">
        <v>4.8469999999999999E-2</v>
      </c>
      <c r="G2462" s="13">
        <v>5.0970000000000001E-2</v>
      </c>
      <c r="H2462" s="13">
        <v>5.4440000000000002E-2</v>
      </c>
      <c r="I2462" s="13">
        <v>5.6989999999999999E-2</v>
      </c>
      <c r="J2462" s="13">
        <v>6.4089999999999994E-2</v>
      </c>
      <c r="K2462" s="13">
        <v>6.3769999999999993E-2</v>
      </c>
      <c r="L2462" s="13">
        <v>7.3580000000000007E-2</v>
      </c>
      <c r="M2462" s="13">
        <v>7.5499999999999998E-2</v>
      </c>
      <c r="N2462" s="13">
        <v>8.3460000000000006E-2</v>
      </c>
      <c r="O2462" s="13">
        <v>9.8970000000000002E-2</v>
      </c>
      <c r="P2462" s="13">
        <v>0.11297</v>
      </c>
    </row>
    <row r="2463" spans="1:16" x14ac:dyDescent="0.3">
      <c r="A2463" s="67" t="s">
        <v>3850</v>
      </c>
      <c r="B2463" s="67" t="s">
        <v>3851</v>
      </c>
      <c r="C2463" s="69">
        <v>120785</v>
      </c>
      <c r="D2463" s="13"/>
      <c r="E2463" s="13"/>
      <c r="F2463" s="13"/>
      <c r="G2463" s="13"/>
      <c r="H2463" s="13"/>
      <c r="I2463" s="13"/>
      <c r="J2463" s="13"/>
      <c r="K2463" s="13"/>
      <c r="L2463" s="13"/>
      <c r="M2463" s="13">
        <v>2.683E-2</v>
      </c>
      <c r="N2463" s="13"/>
      <c r="O2463" s="13"/>
      <c r="P2463" s="13"/>
    </row>
    <row r="2464" spans="1:16" x14ac:dyDescent="0.3">
      <c r="A2464" s="67" t="s">
        <v>3852</v>
      </c>
      <c r="B2464" s="67" t="s">
        <v>3853</v>
      </c>
      <c r="C2464" s="69">
        <v>120487</v>
      </c>
      <c r="D2464" s="13"/>
      <c r="E2464" s="13"/>
      <c r="F2464" s="13"/>
      <c r="G2464" s="13">
        <v>0.76046000000000002</v>
      </c>
      <c r="H2464" s="13"/>
      <c r="I2464" s="13"/>
      <c r="J2464" s="13">
        <v>1.0070399999999999</v>
      </c>
      <c r="K2464" s="13"/>
      <c r="L2464" s="13"/>
      <c r="M2464" s="13">
        <v>1.1758</v>
      </c>
      <c r="N2464" s="13"/>
      <c r="O2464" s="13"/>
      <c r="P2464" s="13">
        <v>1.4191</v>
      </c>
    </row>
    <row r="2465" spans="1:16" x14ac:dyDescent="0.3">
      <c r="A2465" s="67" t="s">
        <v>3605</v>
      </c>
      <c r="B2465" s="67" t="s">
        <v>3606</v>
      </c>
      <c r="C2465" s="69">
        <v>119936</v>
      </c>
      <c r="D2465" s="13"/>
      <c r="E2465" s="13"/>
      <c r="F2465" s="13"/>
      <c r="G2465" s="13"/>
      <c r="H2465" s="13"/>
      <c r="I2465" s="13"/>
      <c r="J2465" s="13"/>
      <c r="K2465" s="13"/>
      <c r="L2465" s="13"/>
      <c r="M2465" s="13">
        <v>0.29415000000000002</v>
      </c>
      <c r="N2465" s="13"/>
      <c r="O2465" s="13"/>
      <c r="P2465" s="13">
        <v>0.43830999999999998</v>
      </c>
    </row>
    <row r="2466" spans="1:16" x14ac:dyDescent="0.3">
      <c r="A2466" s="67" t="s">
        <v>3854</v>
      </c>
      <c r="B2466" s="67" t="s">
        <v>3855</v>
      </c>
      <c r="C2466" s="69">
        <v>118850</v>
      </c>
      <c r="D2466" s="13"/>
      <c r="E2466" s="13"/>
      <c r="F2466" s="13"/>
      <c r="G2466" s="13"/>
      <c r="H2466" s="13"/>
      <c r="I2466" s="13"/>
      <c r="J2466" s="13"/>
      <c r="K2466" s="13"/>
      <c r="L2466" s="13"/>
      <c r="M2466" s="13"/>
      <c r="N2466" s="13"/>
      <c r="O2466" s="13"/>
      <c r="P2466" s="13"/>
    </row>
    <row r="2467" spans="1:16" x14ac:dyDescent="0.3">
      <c r="A2467" s="67" t="s">
        <v>3047</v>
      </c>
      <c r="B2467" s="67" t="s">
        <v>3048</v>
      </c>
      <c r="C2467" s="69">
        <v>118399</v>
      </c>
      <c r="D2467" s="13"/>
      <c r="E2467" s="13"/>
      <c r="F2467" s="13"/>
      <c r="G2467" s="13">
        <v>8.1220000000000001E-2</v>
      </c>
      <c r="H2467" s="13">
        <v>0.14127999999999999</v>
      </c>
      <c r="I2467" s="13">
        <v>0.1527</v>
      </c>
      <c r="J2467" s="13">
        <v>0.17305999999999999</v>
      </c>
      <c r="K2467" s="13">
        <v>0.18547</v>
      </c>
      <c r="L2467" s="13">
        <v>0.21292</v>
      </c>
      <c r="M2467" s="13">
        <v>0.2586</v>
      </c>
      <c r="N2467" s="13">
        <v>0.34670000000000001</v>
      </c>
      <c r="O2467" s="13">
        <v>0.39761000000000002</v>
      </c>
      <c r="P2467" s="13">
        <v>0.37146000000000001</v>
      </c>
    </row>
    <row r="2468" spans="1:16" x14ac:dyDescent="0.3">
      <c r="A2468" s="67" t="s">
        <v>4093</v>
      </c>
      <c r="B2468" s="67" t="s">
        <v>4094</v>
      </c>
      <c r="C2468" s="69">
        <v>118073</v>
      </c>
      <c r="D2468" s="13"/>
      <c r="E2468" s="13"/>
      <c r="F2468" s="13"/>
      <c r="G2468" s="13"/>
      <c r="H2468" s="13"/>
      <c r="I2468" s="13"/>
      <c r="J2468" s="13">
        <v>0.33878999999999998</v>
      </c>
      <c r="K2468" s="13"/>
      <c r="L2468" s="13"/>
      <c r="M2468" s="13"/>
      <c r="N2468" s="13"/>
      <c r="O2468" s="13"/>
      <c r="P2468" s="13">
        <v>0.25956000000000001</v>
      </c>
    </row>
    <row r="2469" spans="1:16" x14ac:dyDescent="0.3">
      <c r="A2469" s="67" t="s">
        <v>4973</v>
      </c>
      <c r="B2469" s="67" t="s">
        <v>3833</v>
      </c>
      <c r="C2469" s="69">
        <v>117957</v>
      </c>
      <c r="D2469" s="13"/>
      <c r="E2469" s="13">
        <v>2.85602</v>
      </c>
      <c r="F2469" s="13">
        <v>4.5127899999999999</v>
      </c>
      <c r="G2469" s="13">
        <v>3.1153499999999998</v>
      </c>
      <c r="H2469" s="13">
        <v>2.8576299999999999</v>
      </c>
      <c r="I2469" s="13">
        <v>2.8416800000000002</v>
      </c>
      <c r="J2469" s="13">
        <v>2.5983200000000002</v>
      </c>
      <c r="K2469" s="13">
        <v>2.6739199999999999</v>
      </c>
      <c r="L2469" s="13">
        <v>2.7954599999999998</v>
      </c>
      <c r="M2469" s="13">
        <v>3.12703</v>
      </c>
      <c r="N2469" s="13">
        <v>3.3420999999999998</v>
      </c>
      <c r="O2469" s="13">
        <v>3.66764</v>
      </c>
      <c r="P2469" s="13">
        <v>3.2990900000000001</v>
      </c>
    </row>
    <row r="2470" spans="1:16" x14ac:dyDescent="0.3">
      <c r="A2470" s="67" t="s">
        <v>4974</v>
      </c>
      <c r="B2470" s="67" t="s">
        <v>4975</v>
      </c>
      <c r="C2470" s="69">
        <v>117504</v>
      </c>
      <c r="D2470" s="13"/>
      <c r="E2470" s="13"/>
      <c r="F2470" s="13"/>
      <c r="G2470" s="13"/>
      <c r="H2470" s="13"/>
      <c r="I2470" s="13"/>
      <c r="J2470" s="13">
        <v>0.68601000000000001</v>
      </c>
      <c r="K2470" s="13"/>
      <c r="L2470" s="13"/>
      <c r="M2470" s="13"/>
      <c r="N2470" s="13"/>
      <c r="O2470" s="13"/>
      <c r="P2470" s="13"/>
    </row>
    <row r="2471" spans="1:16" x14ac:dyDescent="0.3">
      <c r="A2471" s="67" t="s">
        <v>3856</v>
      </c>
      <c r="B2471" s="67" t="s">
        <v>3857</v>
      </c>
      <c r="C2471" s="69">
        <v>117217</v>
      </c>
      <c r="D2471" s="13"/>
      <c r="E2471" s="13">
        <v>7.5679999999999997E-2</v>
      </c>
      <c r="F2471" s="13">
        <v>6.1440000000000002E-2</v>
      </c>
      <c r="G2471" s="13">
        <v>6.0569999999999999E-2</v>
      </c>
      <c r="H2471" s="13">
        <v>6.7849999999999994E-2</v>
      </c>
      <c r="I2471" s="13">
        <v>6.7280000000000006E-2</v>
      </c>
      <c r="J2471" s="13">
        <v>7.5730000000000006E-2</v>
      </c>
      <c r="K2471" s="13">
        <v>8.5309999999999997E-2</v>
      </c>
      <c r="L2471" s="13">
        <v>8.899E-2</v>
      </c>
      <c r="M2471" s="13">
        <v>0.11842</v>
      </c>
      <c r="N2471" s="13">
        <v>0.11047</v>
      </c>
      <c r="O2471" s="13">
        <v>0.11858</v>
      </c>
      <c r="P2471" s="13">
        <v>0.12734000000000001</v>
      </c>
    </row>
    <row r="2472" spans="1:16" x14ac:dyDescent="0.3">
      <c r="A2472" s="67" t="s">
        <v>3872</v>
      </c>
      <c r="B2472" s="67" t="s">
        <v>3873</v>
      </c>
      <c r="C2472" s="69">
        <v>116254</v>
      </c>
      <c r="D2472" s="13">
        <v>1.13096</v>
      </c>
      <c r="E2472" s="13">
        <v>1.1538299999999999</v>
      </c>
      <c r="F2472" s="13">
        <v>0.91793000000000002</v>
      </c>
      <c r="G2472" s="13">
        <v>0.89912000000000003</v>
      </c>
      <c r="H2472" s="13">
        <v>1.0536700000000001</v>
      </c>
      <c r="I2472" s="13">
        <v>1.08416</v>
      </c>
      <c r="J2472" s="13">
        <v>1.2082900000000001</v>
      </c>
      <c r="K2472" s="13">
        <v>1.22742</v>
      </c>
      <c r="L2472" s="13">
        <v>1.3864700000000001</v>
      </c>
      <c r="M2472" s="13">
        <v>1.51132</v>
      </c>
      <c r="N2472" s="13">
        <v>1.7105300000000001</v>
      </c>
      <c r="O2472" s="13">
        <v>1.98586</v>
      </c>
      <c r="P2472" s="13">
        <v>1.89337</v>
      </c>
    </row>
    <row r="2473" spans="1:16" x14ac:dyDescent="0.3">
      <c r="A2473" s="67" t="s">
        <v>3662</v>
      </c>
      <c r="B2473" s="67" t="s">
        <v>3663</v>
      </c>
      <c r="C2473" s="69">
        <v>115778</v>
      </c>
      <c r="D2473" s="13"/>
      <c r="E2473" s="13">
        <v>2.5861499999999999</v>
      </c>
      <c r="F2473" s="13">
        <v>3.0964499999999999</v>
      </c>
      <c r="G2473" s="13">
        <v>3.0186799999999998</v>
      </c>
      <c r="H2473" s="13">
        <v>3.2259500000000001</v>
      </c>
      <c r="I2473" s="13">
        <v>3.3652199999999999</v>
      </c>
      <c r="J2473" s="13">
        <v>3.56765</v>
      </c>
      <c r="K2473" s="13">
        <v>3.6031300000000002</v>
      </c>
      <c r="L2473" s="13">
        <v>3.92408</v>
      </c>
      <c r="M2473" s="13">
        <v>4.14262</v>
      </c>
      <c r="N2473" s="13">
        <v>4.2815500000000002</v>
      </c>
      <c r="O2473" s="13">
        <v>4.1718099999999998</v>
      </c>
      <c r="P2473" s="13">
        <v>3.8769499999999999</v>
      </c>
    </row>
    <row r="2474" spans="1:16" x14ac:dyDescent="0.3">
      <c r="A2474" s="67" t="s">
        <v>3862</v>
      </c>
      <c r="B2474" s="67" t="s">
        <v>3863</v>
      </c>
      <c r="C2474" s="69">
        <v>115214</v>
      </c>
      <c r="D2474" s="13"/>
      <c r="E2474" s="13"/>
      <c r="F2474" s="13"/>
      <c r="G2474" s="13"/>
      <c r="H2474" s="13"/>
      <c r="I2474" s="13"/>
      <c r="J2474" s="13"/>
      <c r="K2474" s="13"/>
      <c r="L2474" s="13"/>
      <c r="M2474" s="13"/>
      <c r="N2474" s="13"/>
      <c r="O2474" s="13"/>
      <c r="P2474" s="13"/>
    </row>
    <row r="2475" spans="1:16" x14ac:dyDescent="0.3">
      <c r="A2475" s="67" t="s">
        <v>3469</v>
      </c>
      <c r="B2475" s="67" t="s">
        <v>3470</v>
      </c>
      <c r="C2475" s="69">
        <v>114517</v>
      </c>
      <c r="D2475" s="13"/>
      <c r="E2475" s="13"/>
      <c r="F2475" s="13"/>
      <c r="G2475" s="13">
        <v>0.69099999999999995</v>
      </c>
      <c r="H2475" s="13">
        <v>0.71438000000000001</v>
      </c>
      <c r="I2475" s="13">
        <v>0.76527000000000001</v>
      </c>
      <c r="J2475" s="13">
        <v>0.86900999999999995</v>
      </c>
      <c r="K2475" s="13">
        <v>0.88288</v>
      </c>
      <c r="L2475" s="13">
        <v>0.98604999999999998</v>
      </c>
      <c r="M2475" s="13">
        <v>1.04051</v>
      </c>
      <c r="N2475" s="13">
        <v>1.18232</v>
      </c>
      <c r="O2475" s="13">
        <v>1.33592</v>
      </c>
      <c r="P2475" s="13">
        <v>1.4674100000000001</v>
      </c>
    </row>
    <row r="2476" spans="1:16" x14ac:dyDescent="0.3">
      <c r="A2476" s="67" t="s">
        <v>4976</v>
      </c>
      <c r="B2476" s="67" t="s">
        <v>4977</v>
      </c>
      <c r="C2476" s="69">
        <v>113612</v>
      </c>
      <c r="D2476" s="13"/>
      <c r="E2476" s="13"/>
      <c r="F2476" s="13"/>
      <c r="G2476" s="13">
        <v>1.4599999999999999E-3</v>
      </c>
      <c r="H2476" s="13"/>
      <c r="I2476" s="13"/>
      <c r="J2476" s="13">
        <v>3.2200000000000002E-3</v>
      </c>
      <c r="K2476" s="13"/>
      <c r="L2476" s="13"/>
      <c r="M2476" s="13"/>
      <c r="N2476" s="13"/>
      <c r="O2476" s="13"/>
      <c r="P2476" s="13">
        <v>5.7999999999999996E-3</v>
      </c>
    </row>
    <row r="2477" spans="1:16" x14ac:dyDescent="0.3">
      <c r="A2477" s="67" t="s">
        <v>3848</v>
      </c>
      <c r="B2477" s="67" t="s">
        <v>3849</v>
      </c>
      <c r="C2477" s="69">
        <v>113566</v>
      </c>
      <c r="D2477" s="13">
        <v>1.6930000000000001E-2</v>
      </c>
      <c r="E2477" s="13"/>
      <c r="F2477" s="13">
        <v>1.4239999999999999E-2</v>
      </c>
      <c r="G2477" s="13">
        <v>1.448E-2</v>
      </c>
      <c r="H2477" s="13">
        <v>1.653E-2</v>
      </c>
      <c r="I2477" s="13">
        <v>1.694E-2</v>
      </c>
      <c r="J2477" s="13">
        <v>1.9130000000000001E-2</v>
      </c>
      <c r="K2477" s="13">
        <v>2.0469999999999999E-2</v>
      </c>
      <c r="L2477" s="13">
        <v>2.308E-2</v>
      </c>
      <c r="M2477" s="13">
        <v>2.6339999999999999E-2</v>
      </c>
      <c r="N2477" s="13">
        <v>2.784E-2</v>
      </c>
      <c r="O2477" s="13">
        <v>3.2349999999999997E-2</v>
      </c>
      <c r="P2477" s="13">
        <v>3.5589999999999997E-2</v>
      </c>
    </row>
    <row r="2478" spans="1:16" x14ac:dyDescent="0.3">
      <c r="A2478" s="67" t="s">
        <v>3666</v>
      </c>
      <c r="B2478" s="67" t="s">
        <v>3667</v>
      </c>
      <c r="C2478" s="69">
        <v>113455</v>
      </c>
      <c r="D2478" s="13"/>
      <c r="E2478" s="13"/>
      <c r="F2478" s="13"/>
      <c r="G2478" s="13">
        <v>1.01955</v>
      </c>
      <c r="H2478" s="13">
        <v>1.1913</v>
      </c>
      <c r="I2478" s="13">
        <v>1.2849299999999999</v>
      </c>
      <c r="J2478" s="13">
        <v>1.3445</v>
      </c>
      <c r="K2478" s="13">
        <v>1.32853</v>
      </c>
      <c r="L2478" s="13">
        <v>1.51387</v>
      </c>
      <c r="M2478" s="13">
        <v>1.6231100000000001</v>
      </c>
      <c r="N2478" s="13">
        <v>1.88758</v>
      </c>
      <c r="O2478" s="13">
        <v>2.1590099999999999</v>
      </c>
      <c r="P2478" s="13">
        <v>2.4564699999999999</v>
      </c>
    </row>
    <row r="2479" spans="1:16" x14ac:dyDescent="0.3">
      <c r="A2479" s="67" t="s">
        <v>3611</v>
      </c>
      <c r="B2479" s="67" t="s">
        <v>3612</v>
      </c>
      <c r="C2479" s="69">
        <v>111605</v>
      </c>
      <c r="D2479" s="13"/>
      <c r="E2479" s="13"/>
      <c r="F2479" s="13"/>
      <c r="G2479" s="13">
        <v>0.99439999999999995</v>
      </c>
      <c r="H2479" s="13">
        <v>1.1147499999999999</v>
      </c>
      <c r="I2479" s="13">
        <v>1.1815100000000001</v>
      </c>
      <c r="J2479" s="13">
        <v>1.29817</v>
      </c>
      <c r="K2479" s="13">
        <v>1.35998</v>
      </c>
      <c r="L2479" s="13">
        <v>1.5093399999999999</v>
      </c>
      <c r="M2479" s="13">
        <v>1.68405</v>
      </c>
      <c r="N2479" s="13">
        <v>1.62862</v>
      </c>
      <c r="O2479" s="13">
        <v>1.83049</v>
      </c>
      <c r="P2479" s="13">
        <v>1.9331100000000001</v>
      </c>
    </row>
    <row r="2480" spans="1:16" x14ac:dyDescent="0.3">
      <c r="A2480" s="67" t="s">
        <v>4978</v>
      </c>
      <c r="B2480" s="67" t="s">
        <v>3984</v>
      </c>
      <c r="C2480" s="69">
        <v>110556</v>
      </c>
      <c r="D2480" s="13"/>
      <c r="E2480" s="13"/>
      <c r="F2480" s="13"/>
      <c r="G2480" s="13">
        <v>6.0089999999999998E-2</v>
      </c>
      <c r="H2480" s="13">
        <v>2.4570000000000002E-2</v>
      </c>
      <c r="I2480" s="13">
        <v>2.5489999999999999E-2</v>
      </c>
      <c r="J2480" s="13">
        <v>2.8570000000000002E-2</v>
      </c>
      <c r="K2480" s="13">
        <v>2.9440000000000001E-2</v>
      </c>
      <c r="L2480" s="13">
        <v>3.2419999999999997E-2</v>
      </c>
      <c r="M2480" s="13">
        <v>3.6560000000000002E-2</v>
      </c>
      <c r="N2480" s="13">
        <v>4.1200000000000001E-2</v>
      </c>
      <c r="O2480" s="13">
        <v>4.7399999999999998E-2</v>
      </c>
      <c r="P2480" s="13">
        <v>5.3129999999999997E-2</v>
      </c>
    </row>
    <row r="2481" spans="1:16" x14ac:dyDescent="0.3">
      <c r="A2481" s="67" t="s">
        <v>4034</v>
      </c>
      <c r="B2481" s="67" t="s">
        <v>4035</v>
      </c>
      <c r="C2481" s="69">
        <v>110505</v>
      </c>
      <c r="D2481" s="13">
        <v>7.9640000000000002E-2</v>
      </c>
      <c r="E2481" s="13">
        <v>8.0490000000000006E-2</v>
      </c>
      <c r="F2481" s="13">
        <v>6.5689999999999998E-2</v>
      </c>
      <c r="G2481" s="13">
        <v>9.3700000000000006E-2</v>
      </c>
      <c r="H2481" s="13">
        <v>0.10585</v>
      </c>
      <c r="I2481" s="13">
        <v>0.10592</v>
      </c>
      <c r="J2481" s="13"/>
      <c r="K2481" s="13"/>
      <c r="L2481" s="13">
        <v>0.14641999999999999</v>
      </c>
      <c r="M2481" s="13"/>
      <c r="N2481" s="13"/>
      <c r="O2481" s="13"/>
      <c r="P2481" s="13">
        <v>0.23508999999999999</v>
      </c>
    </row>
    <row r="2482" spans="1:16" x14ac:dyDescent="0.3">
      <c r="A2482" s="67" t="s">
        <v>3926</v>
      </c>
      <c r="B2482" s="67" t="s">
        <v>3927</v>
      </c>
      <c r="C2482" s="69">
        <v>110468</v>
      </c>
      <c r="D2482" s="13">
        <v>0.15065999999999999</v>
      </c>
      <c r="E2482" s="13">
        <v>0.11703</v>
      </c>
      <c r="F2482" s="13">
        <v>9.8080000000000001E-2</v>
      </c>
      <c r="G2482" s="13">
        <v>9.9709999999999993E-2</v>
      </c>
      <c r="H2482" s="13">
        <v>0.11626</v>
      </c>
      <c r="I2482" s="13">
        <v>0.12031</v>
      </c>
      <c r="J2482" s="13">
        <v>0.14180999999999999</v>
      </c>
      <c r="K2482" s="13">
        <v>0.14968000000000001</v>
      </c>
      <c r="L2482" s="13">
        <v>0.1671</v>
      </c>
      <c r="M2482" s="13">
        <v>0.29067999999999999</v>
      </c>
      <c r="N2482" s="13">
        <v>0.15525</v>
      </c>
      <c r="O2482" s="13">
        <v>0.17521999999999999</v>
      </c>
      <c r="P2482" s="13">
        <v>0.20777999999999999</v>
      </c>
    </row>
    <row r="2483" spans="1:16" x14ac:dyDescent="0.3">
      <c r="A2483" s="67" t="s">
        <v>3989</v>
      </c>
      <c r="B2483" s="67" t="s">
        <v>3990</v>
      </c>
      <c r="C2483" s="69">
        <v>109563</v>
      </c>
      <c r="D2483" s="13">
        <v>0.52756999999999998</v>
      </c>
      <c r="E2483" s="13">
        <v>0.53098000000000001</v>
      </c>
      <c r="F2483" s="13">
        <v>0.27261999999999997</v>
      </c>
      <c r="G2483" s="13">
        <v>0.26956999999999998</v>
      </c>
      <c r="H2483" s="13">
        <v>0.30271999999999999</v>
      </c>
      <c r="I2483" s="13">
        <v>0.30669000000000002</v>
      </c>
      <c r="J2483" s="13">
        <v>0.34388000000000002</v>
      </c>
      <c r="K2483" s="13">
        <v>0.34670000000000001</v>
      </c>
      <c r="L2483" s="13">
        <v>0.38453999999999999</v>
      </c>
      <c r="M2483" s="13">
        <v>0.41088000000000002</v>
      </c>
      <c r="N2483" s="13">
        <v>0.43637999999999999</v>
      </c>
      <c r="O2483" s="13">
        <v>0.51922999999999997</v>
      </c>
      <c r="P2483" s="13">
        <v>0.58774000000000004</v>
      </c>
    </row>
    <row r="2484" spans="1:16" x14ac:dyDescent="0.3">
      <c r="A2484" s="67" t="s">
        <v>3784</v>
      </c>
      <c r="B2484" s="67" t="s">
        <v>3785</v>
      </c>
      <c r="C2484" s="69">
        <v>108552</v>
      </c>
      <c r="D2484" s="13"/>
      <c r="E2484" s="13"/>
      <c r="F2484" s="13">
        <v>0.10238999999999999</v>
      </c>
      <c r="G2484" s="13">
        <v>0.10115</v>
      </c>
      <c r="H2484" s="13"/>
      <c r="I2484" s="13"/>
      <c r="J2484" s="13"/>
      <c r="K2484" s="13">
        <v>0.14982999999999999</v>
      </c>
      <c r="L2484" s="13"/>
      <c r="M2484" s="13">
        <v>0.18223</v>
      </c>
      <c r="N2484" s="13"/>
      <c r="O2484" s="13"/>
      <c r="P2484" s="13"/>
    </row>
    <row r="2485" spans="1:16" x14ac:dyDescent="0.3">
      <c r="A2485" s="67" t="s">
        <v>3906</v>
      </c>
      <c r="B2485" s="67" t="s">
        <v>3907</v>
      </c>
      <c r="C2485" s="69">
        <v>108463</v>
      </c>
      <c r="D2485" s="13"/>
      <c r="E2485" s="13"/>
      <c r="F2485" s="13"/>
      <c r="G2485" s="13">
        <v>6.4949999999999994E-2</v>
      </c>
      <c r="H2485" s="13"/>
      <c r="I2485" s="13"/>
      <c r="J2485" s="13">
        <v>8.8830000000000006E-2</v>
      </c>
      <c r="K2485" s="13"/>
      <c r="L2485" s="13"/>
      <c r="M2485" s="13">
        <v>0.11385000000000001</v>
      </c>
      <c r="N2485" s="13"/>
      <c r="O2485" s="13"/>
      <c r="P2485" s="13"/>
    </row>
    <row r="2486" spans="1:16" x14ac:dyDescent="0.3">
      <c r="A2486" s="67" t="s">
        <v>3718</v>
      </c>
      <c r="B2486" s="67" t="s">
        <v>3719</v>
      </c>
      <c r="C2486" s="69">
        <v>108445</v>
      </c>
      <c r="D2486" s="13"/>
      <c r="E2486" s="13"/>
      <c r="F2486" s="13">
        <v>0.10549</v>
      </c>
      <c r="G2486" s="13">
        <v>0.10360999999999999</v>
      </c>
      <c r="H2486" s="13">
        <v>0.11629</v>
      </c>
      <c r="I2486" s="13">
        <v>0.12367</v>
      </c>
      <c r="J2486" s="13">
        <v>0.13847999999999999</v>
      </c>
      <c r="K2486" s="13">
        <v>0.13844000000000001</v>
      </c>
      <c r="L2486" s="13">
        <v>0.15648000000000001</v>
      </c>
      <c r="M2486" s="13">
        <v>0.17962</v>
      </c>
      <c r="N2486" s="13">
        <v>0.19728000000000001</v>
      </c>
      <c r="O2486" s="13">
        <v>0.22355</v>
      </c>
      <c r="P2486" s="13">
        <v>0.24967</v>
      </c>
    </row>
    <row r="2487" spans="1:16" x14ac:dyDescent="0.3">
      <c r="A2487" s="67" t="s">
        <v>4125</v>
      </c>
      <c r="B2487" s="67" t="s">
        <v>4126</v>
      </c>
      <c r="C2487" s="69">
        <v>108383</v>
      </c>
      <c r="D2487" s="13"/>
      <c r="E2487" s="13"/>
      <c r="F2487" s="13"/>
      <c r="G2487" s="13"/>
      <c r="H2487" s="13"/>
      <c r="I2487" s="13"/>
      <c r="J2487" s="13">
        <v>0.33754000000000001</v>
      </c>
      <c r="K2487" s="13"/>
      <c r="L2487" s="13"/>
      <c r="M2487" s="13"/>
      <c r="N2487" s="13"/>
      <c r="O2487" s="13"/>
      <c r="P2487" s="13">
        <v>0.25134000000000001</v>
      </c>
    </row>
    <row r="2488" spans="1:16" x14ac:dyDescent="0.3">
      <c r="A2488" s="67" t="s">
        <v>3838</v>
      </c>
      <c r="B2488" s="67" t="s">
        <v>3839</v>
      </c>
      <c r="C2488" s="69">
        <v>108353</v>
      </c>
      <c r="D2488" s="13"/>
      <c r="E2488" s="13"/>
      <c r="F2488" s="13"/>
      <c r="G2488" s="13">
        <v>5.2199999999999998E-3</v>
      </c>
      <c r="H2488" s="13"/>
      <c r="I2488" s="13"/>
      <c r="J2488" s="13">
        <v>6.5799999999999999E-3</v>
      </c>
      <c r="K2488" s="13"/>
      <c r="L2488" s="13"/>
      <c r="M2488" s="13">
        <v>7.0200000000000002E-3</v>
      </c>
      <c r="N2488" s="13"/>
      <c r="O2488" s="13"/>
      <c r="P2488" s="13">
        <v>1.107E-2</v>
      </c>
    </row>
    <row r="2489" spans="1:16" x14ac:dyDescent="0.3">
      <c r="A2489" s="67" t="s">
        <v>3330</v>
      </c>
      <c r="B2489" s="67" t="s">
        <v>3331</v>
      </c>
      <c r="C2489" s="69">
        <v>108300</v>
      </c>
      <c r="D2489" s="13"/>
      <c r="E2489" s="13"/>
      <c r="F2489" s="13"/>
      <c r="G2489" s="13">
        <v>0.13843</v>
      </c>
      <c r="H2489" s="13"/>
      <c r="I2489" s="13"/>
      <c r="J2489" s="13">
        <v>0.35504999999999998</v>
      </c>
      <c r="K2489" s="13">
        <v>0.37345</v>
      </c>
      <c r="L2489" s="13">
        <v>0.48918</v>
      </c>
      <c r="M2489" s="13">
        <v>0.61892000000000003</v>
      </c>
      <c r="N2489" s="13"/>
      <c r="O2489" s="13"/>
      <c r="P2489" s="13">
        <v>0.6885</v>
      </c>
    </row>
    <row r="2490" spans="1:16" x14ac:dyDescent="0.3">
      <c r="A2490" s="67" t="s">
        <v>3628</v>
      </c>
      <c r="B2490" s="67" t="s">
        <v>3629</v>
      </c>
      <c r="C2490" s="69">
        <v>107932</v>
      </c>
      <c r="D2490" s="13"/>
      <c r="E2490" s="13"/>
      <c r="F2490" s="13"/>
      <c r="G2490" s="13">
        <v>3.4840000000000003E-2</v>
      </c>
      <c r="H2490" s="13">
        <v>3.9690000000000003E-2</v>
      </c>
      <c r="I2490" s="13">
        <v>4.0120000000000003E-2</v>
      </c>
      <c r="J2490" s="13">
        <v>4.4490000000000002E-2</v>
      </c>
      <c r="K2490" s="13">
        <v>4.6789999999999998E-2</v>
      </c>
      <c r="L2490" s="13">
        <v>5.4960000000000002E-2</v>
      </c>
      <c r="M2490" s="13">
        <v>5.246E-2</v>
      </c>
      <c r="N2490" s="13">
        <v>6.1199999999999997E-2</v>
      </c>
      <c r="O2490" s="13">
        <v>7.3639999999999997E-2</v>
      </c>
      <c r="P2490" s="13">
        <v>8.2549999999999998E-2</v>
      </c>
    </row>
    <row r="2491" spans="1:16" x14ac:dyDescent="0.3">
      <c r="A2491" s="67" t="s">
        <v>4979</v>
      </c>
      <c r="B2491" s="67" t="s">
        <v>4980</v>
      </c>
      <c r="C2491" s="69">
        <v>107813</v>
      </c>
      <c r="D2491" s="13"/>
      <c r="E2491" s="13"/>
      <c r="F2491" s="13"/>
      <c r="G2491" s="13"/>
      <c r="H2491" s="13"/>
      <c r="I2491" s="13"/>
      <c r="J2491" s="13">
        <v>2.0415100000000002</v>
      </c>
      <c r="K2491" s="13"/>
      <c r="L2491" s="13"/>
      <c r="M2491" s="13">
        <v>2.2711299999999999</v>
      </c>
      <c r="N2491" s="13"/>
      <c r="O2491" s="13"/>
      <c r="P2491" s="13"/>
    </row>
    <row r="2492" spans="1:16" x14ac:dyDescent="0.3">
      <c r="A2492" s="67" t="s">
        <v>3961</v>
      </c>
      <c r="B2492" s="67" t="s">
        <v>3962</v>
      </c>
      <c r="C2492" s="69">
        <v>107269</v>
      </c>
      <c r="D2492" s="13">
        <v>1.0233099999999999</v>
      </c>
      <c r="E2492" s="13">
        <v>1.0271300000000001</v>
      </c>
      <c r="F2492" s="13">
        <v>0.83362999999999998</v>
      </c>
      <c r="G2492" s="13">
        <v>0.84884999999999999</v>
      </c>
      <c r="H2492" s="13">
        <v>0.95638000000000001</v>
      </c>
      <c r="I2492" s="13">
        <v>0.78029999999999999</v>
      </c>
      <c r="J2492" s="13">
        <v>0.88990999999999998</v>
      </c>
      <c r="K2492" s="13">
        <v>0.89995999999999998</v>
      </c>
      <c r="L2492" s="13">
        <v>1.01935</v>
      </c>
      <c r="M2492" s="13">
        <v>0.74094000000000004</v>
      </c>
      <c r="N2492" s="13">
        <v>0.79901999999999995</v>
      </c>
      <c r="O2492" s="13">
        <v>0.89163000000000003</v>
      </c>
      <c r="P2492" s="13"/>
    </row>
    <row r="2493" spans="1:16" x14ac:dyDescent="0.3">
      <c r="A2493" s="67" t="s">
        <v>4494</v>
      </c>
      <c r="B2493" s="67" t="s">
        <v>4495</v>
      </c>
      <c r="C2493" s="69">
        <v>106896</v>
      </c>
      <c r="D2493" s="13"/>
      <c r="E2493" s="13"/>
      <c r="F2493" s="13"/>
      <c r="G2493" s="13"/>
      <c r="H2493" s="13"/>
      <c r="I2493" s="13"/>
      <c r="J2493" s="13"/>
      <c r="K2493" s="13"/>
      <c r="L2493" s="13"/>
      <c r="M2493" s="13"/>
      <c r="N2493" s="13"/>
      <c r="O2493" s="13"/>
      <c r="P2493" s="13"/>
    </row>
    <row r="2494" spans="1:16" x14ac:dyDescent="0.3">
      <c r="A2494" s="67" t="s">
        <v>3626</v>
      </c>
      <c r="B2494" s="67" t="s">
        <v>3627</v>
      </c>
      <c r="C2494" s="69">
        <v>106835</v>
      </c>
      <c r="D2494" s="13"/>
      <c r="E2494" s="13"/>
      <c r="F2494" s="13"/>
      <c r="G2494" s="13">
        <v>0.15371000000000001</v>
      </c>
      <c r="H2494" s="13">
        <v>0.17432</v>
      </c>
      <c r="I2494" s="13">
        <v>0.17623</v>
      </c>
      <c r="J2494" s="13">
        <v>0.19802</v>
      </c>
      <c r="K2494" s="13">
        <v>0.21002999999999999</v>
      </c>
      <c r="L2494" s="13">
        <v>0.25175999999999998</v>
      </c>
      <c r="M2494" s="13">
        <v>0.23849000000000001</v>
      </c>
      <c r="N2494" s="13">
        <v>0.27090999999999998</v>
      </c>
      <c r="O2494" s="13">
        <v>0.32723000000000002</v>
      </c>
      <c r="P2494" s="13">
        <v>0.37158000000000002</v>
      </c>
    </row>
    <row r="2495" spans="1:16" x14ac:dyDescent="0.3">
      <c r="A2495" s="67" t="s">
        <v>3928</v>
      </c>
      <c r="B2495" s="67" t="s">
        <v>3929</v>
      </c>
      <c r="C2495" s="69">
        <v>106133</v>
      </c>
      <c r="D2495" s="13">
        <v>0.12106</v>
      </c>
      <c r="E2495" s="13">
        <v>0.15206</v>
      </c>
      <c r="F2495" s="13">
        <v>0.12334000000000001</v>
      </c>
      <c r="G2495" s="13">
        <v>0.12268999999999999</v>
      </c>
      <c r="H2495" s="13">
        <v>0.14482999999999999</v>
      </c>
      <c r="I2495" s="13">
        <v>0.15878999999999999</v>
      </c>
      <c r="J2495" s="13">
        <v>0.17258000000000001</v>
      </c>
      <c r="K2495" s="13">
        <v>0.18279000000000001</v>
      </c>
      <c r="L2495" s="13">
        <v>0.19223000000000001</v>
      </c>
      <c r="M2495" s="13">
        <v>0.21490999999999999</v>
      </c>
      <c r="N2495" s="13">
        <v>0.23522999999999999</v>
      </c>
      <c r="O2495" s="13">
        <v>0.26334000000000002</v>
      </c>
      <c r="P2495" s="13">
        <v>0.28971999999999998</v>
      </c>
    </row>
    <row r="2496" spans="1:16" x14ac:dyDescent="0.3">
      <c r="A2496" s="67" t="s">
        <v>3908</v>
      </c>
      <c r="B2496" s="67" t="s">
        <v>3909</v>
      </c>
      <c r="C2496" s="69">
        <v>105798</v>
      </c>
      <c r="D2496" s="13"/>
      <c r="E2496" s="13">
        <v>2.1479999999999999E-2</v>
      </c>
      <c r="F2496" s="13">
        <v>1.7749999999999998E-2</v>
      </c>
      <c r="G2496" s="13">
        <v>1.7129999999999999E-2</v>
      </c>
      <c r="H2496" s="13">
        <v>1.9040000000000001E-2</v>
      </c>
      <c r="I2496" s="13">
        <v>2.0029999999999999E-2</v>
      </c>
      <c r="J2496" s="13">
        <v>2.0129999999999999E-2</v>
      </c>
      <c r="K2496" s="13">
        <v>2.0330000000000001E-2</v>
      </c>
      <c r="L2496" s="13">
        <v>2.2190000000000001E-2</v>
      </c>
      <c r="M2496" s="13">
        <v>8.7540000000000007E-2</v>
      </c>
      <c r="N2496" s="13">
        <v>0.79042999999999997</v>
      </c>
      <c r="O2496" s="13">
        <v>0.86406000000000005</v>
      </c>
      <c r="P2496" s="13">
        <v>0.93647000000000002</v>
      </c>
    </row>
    <row r="2497" spans="1:16" x14ac:dyDescent="0.3">
      <c r="A2497" s="67" t="s">
        <v>3892</v>
      </c>
      <c r="B2497" s="67" t="s">
        <v>3893</v>
      </c>
      <c r="C2497" s="69">
        <v>104643</v>
      </c>
      <c r="D2497" s="13">
        <v>3.0645899999999999</v>
      </c>
      <c r="E2497" s="13">
        <v>3.2302399999999998</v>
      </c>
      <c r="F2497" s="13">
        <v>2.79698</v>
      </c>
      <c r="G2497" s="13">
        <v>2.8686099999999999</v>
      </c>
      <c r="H2497" s="13">
        <v>2.8975</v>
      </c>
      <c r="I2497" s="13">
        <v>3.0088599999999999</v>
      </c>
      <c r="J2497" s="13">
        <v>3.10981</v>
      </c>
      <c r="K2497" s="13">
        <v>3.12331</v>
      </c>
      <c r="L2497" s="13">
        <v>3.5369000000000002</v>
      </c>
      <c r="M2497" s="13">
        <v>4.1176500000000003</v>
      </c>
      <c r="N2497" s="13">
        <v>3.39479</v>
      </c>
      <c r="O2497" s="13">
        <v>3.6467399999999999</v>
      </c>
      <c r="P2497" s="13">
        <v>2.57389</v>
      </c>
    </row>
    <row r="2498" spans="1:16" x14ac:dyDescent="0.3">
      <c r="A2498" s="67" t="s">
        <v>3609</v>
      </c>
      <c r="B2498" s="67" t="s">
        <v>3610</v>
      </c>
      <c r="C2498" s="69">
        <v>104469</v>
      </c>
      <c r="D2498" s="13"/>
      <c r="E2498" s="13"/>
      <c r="F2498" s="13"/>
      <c r="G2498" s="13">
        <v>0.86992000000000003</v>
      </c>
      <c r="H2498" s="13">
        <v>0.90978000000000003</v>
      </c>
      <c r="I2498" s="13">
        <v>0.96928000000000003</v>
      </c>
      <c r="J2498" s="13">
        <v>1.08934</v>
      </c>
      <c r="K2498" s="13">
        <v>1.10612</v>
      </c>
      <c r="L2498" s="13">
        <v>1.2441899999999999</v>
      </c>
      <c r="M2498" s="13">
        <v>1.33003</v>
      </c>
      <c r="N2498" s="13">
        <v>1.4355100000000001</v>
      </c>
      <c r="O2498" s="13">
        <v>1.6765300000000001</v>
      </c>
      <c r="P2498" s="13">
        <v>1.7838700000000001</v>
      </c>
    </row>
    <row r="2499" spans="1:16" x14ac:dyDescent="0.3">
      <c r="A2499" s="67" t="s">
        <v>3888</v>
      </c>
      <c r="B2499" s="67" t="s">
        <v>3889</v>
      </c>
      <c r="C2499" s="69">
        <v>103891</v>
      </c>
      <c r="D2499" s="13"/>
      <c r="E2499" s="13"/>
      <c r="F2499" s="13"/>
      <c r="G2499" s="13"/>
      <c r="H2499" s="13"/>
      <c r="I2499" s="13"/>
      <c r="J2499" s="13"/>
      <c r="K2499" s="13"/>
      <c r="L2499" s="13"/>
      <c r="M2499" s="13"/>
      <c r="N2499" s="13"/>
      <c r="O2499" s="13"/>
      <c r="P2499" s="13"/>
    </row>
    <row r="2500" spans="1:16" x14ac:dyDescent="0.3">
      <c r="A2500" s="67" t="s">
        <v>4004</v>
      </c>
      <c r="B2500" s="67" t="s">
        <v>4005</v>
      </c>
      <c r="C2500" s="69">
        <v>103667</v>
      </c>
      <c r="D2500" s="13">
        <v>0.77773999999999999</v>
      </c>
      <c r="E2500" s="13">
        <v>0.68469000000000002</v>
      </c>
      <c r="F2500" s="13">
        <v>0.61792999999999998</v>
      </c>
      <c r="G2500" s="13">
        <v>0.58348</v>
      </c>
      <c r="H2500" s="13">
        <v>0.64529999999999998</v>
      </c>
      <c r="I2500" s="13">
        <v>0.68013000000000001</v>
      </c>
      <c r="J2500" s="13">
        <v>0.72192999999999996</v>
      </c>
      <c r="K2500" s="13">
        <v>0.8508</v>
      </c>
      <c r="L2500" s="13">
        <v>0.94418999999999997</v>
      </c>
      <c r="M2500" s="13">
        <v>1.0540700000000001</v>
      </c>
      <c r="N2500" s="13">
        <v>1.05308</v>
      </c>
      <c r="O2500" s="13">
        <v>1.1737</v>
      </c>
      <c r="P2500" s="13">
        <v>1.2629900000000001</v>
      </c>
    </row>
    <row r="2501" spans="1:16" x14ac:dyDescent="0.3">
      <c r="A2501" s="67" t="s">
        <v>3987</v>
      </c>
      <c r="B2501" s="67" t="s">
        <v>3988</v>
      </c>
      <c r="C2501" s="69">
        <v>102469</v>
      </c>
      <c r="D2501" s="13">
        <v>0.24584</v>
      </c>
      <c r="E2501" s="13">
        <v>0.24659</v>
      </c>
      <c r="F2501" s="13">
        <v>0.20225000000000001</v>
      </c>
      <c r="G2501" s="13">
        <v>0.19764000000000001</v>
      </c>
      <c r="H2501" s="13">
        <v>0.18184</v>
      </c>
      <c r="I2501" s="13">
        <v>0.19092999999999999</v>
      </c>
      <c r="J2501" s="13">
        <v>0.20615</v>
      </c>
      <c r="K2501" s="13"/>
      <c r="L2501" s="13"/>
      <c r="M2501" s="13">
        <v>0.15135999999999999</v>
      </c>
      <c r="N2501" s="13">
        <v>0.16577</v>
      </c>
      <c r="O2501" s="13">
        <v>0.18612000000000001</v>
      </c>
      <c r="P2501" s="13">
        <v>0.20358000000000001</v>
      </c>
    </row>
    <row r="2502" spans="1:16" x14ac:dyDescent="0.3">
      <c r="A2502" s="67" t="s">
        <v>3894</v>
      </c>
      <c r="B2502" s="67" t="s">
        <v>3895</v>
      </c>
      <c r="C2502" s="69">
        <v>102006</v>
      </c>
      <c r="D2502" s="13"/>
      <c r="E2502" s="13"/>
      <c r="F2502" s="13"/>
      <c r="G2502" s="13"/>
      <c r="H2502" s="13"/>
      <c r="I2502" s="13"/>
      <c r="J2502" s="13"/>
      <c r="K2502" s="13"/>
      <c r="L2502" s="13"/>
      <c r="M2502" s="13">
        <v>5.1889999999999999E-2</v>
      </c>
      <c r="N2502" s="13"/>
      <c r="O2502" s="13"/>
      <c r="P2502" s="13"/>
    </row>
    <row r="2503" spans="1:16" x14ac:dyDescent="0.3">
      <c r="A2503" s="67" t="s">
        <v>4981</v>
      </c>
      <c r="B2503" s="67" t="s">
        <v>4982</v>
      </c>
      <c r="C2503" s="69">
        <v>101638</v>
      </c>
      <c r="D2503" s="13">
        <v>7.3660000000000003E-2</v>
      </c>
      <c r="E2503" s="13">
        <v>7.4120000000000005E-2</v>
      </c>
      <c r="F2503" s="13">
        <v>5.6980000000000003E-2</v>
      </c>
      <c r="G2503" s="13">
        <v>6.1539999999999997E-2</v>
      </c>
      <c r="H2503" s="13">
        <v>6.8640000000000007E-2</v>
      </c>
      <c r="I2503" s="13">
        <v>6.8959999999999994E-2</v>
      </c>
      <c r="J2503" s="13"/>
      <c r="K2503" s="13"/>
      <c r="L2503" s="13"/>
      <c r="M2503" s="13"/>
      <c r="N2503" s="13"/>
      <c r="O2503" s="13"/>
      <c r="P2503" s="13"/>
    </row>
    <row r="2504" spans="1:16" x14ac:dyDescent="0.3">
      <c r="A2504" s="67" t="s">
        <v>3896</v>
      </c>
      <c r="B2504" s="67" t="s">
        <v>3897</v>
      </c>
      <c r="C2504" s="69">
        <v>101621</v>
      </c>
      <c r="D2504" s="13"/>
      <c r="E2504" s="13"/>
      <c r="F2504" s="13"/>
      <c r="G2504" s="13"/>
      <c r="H2504" s="13"/>
      <c r="I2504" s="13"/>
      <c r="J2504" s="13"/>
      <c r="K2504" s="13"/>
      <c r="L2504" s="13"/>
      <c r="M2504" s="13"/>
      <c r="N2504" s="13"/>
      <c r="O2504" s="13"/>
      <c r="P2504" s="13"/>
    </row>
    <row r="2505" spans="1:16" x14ac:dyDescent="0.3">
      <c r="A2505" s="67" t="s">
        <v>3898</v>
      </c>
      <c r="B2505" s="67" t="s">
        <v>3899</v>
      </c>
      <c r="C2505" s="69">
        <v>100883</v>
      </c>
      <c r="D2505" s="13"/>
      <c r="E2505" s="13"/>
      <c r="F2505" s="13"/>
      <c r="G2505" s="13"/>
      <c r="H2505" s="13"/>
      <c r="I2505" s="13"/>
      <c r="J2505" s="13"/>
      <c r="K2505" s="13"/>
      <c r="L2505" s="13"/>
      <c r="M2505" s="13"/>
      <c r="N2505" s="13"/>
      <c r="O2505" s="13"/>
      <c r="P2505" s="13"/>
    </row>
    <row r="2506" spans="1:16" x14ac:dyDescent="0.3">
      <c r="A2506" s="67" t="s">
        <v>3902</v>
      </c>
      <c r="B2506" s="67" t="s">
        <v>3903</v>
      </c>
      <c r="C2506" s="69">
        <v>100108</v>
      </c>
      <c r="D2506" s="13"/>
      <c r="E2506" s="13"/>
      <c r="F2506" s="13"/>
      <c r="G2506" s="13"/>
      <c r="H2506" s="13"/>
      <c r="I2506" s="13"/>
      <c r="J2506" s="13"/>
      <c r="K2506" s="13"/>
      <c r="L2506" s="13"/>
      <c r="M2506" s="13">
        <v>9.1599999999999997E-3</v>
      </c>
      <c r="N2506" s="13"/>
      <c r="O2506" s="13"/>
      <c r="P2506" s="13"/>
    </row>
    <row r="2507" spans="1:16" x14ac:dyDescent="0.3">
      <c r="A2507" s="67" t="s">
        <v>3571</v>
      </c>
      <c r="B2507" s="67" t="s">
        <v>3572</v>
      </c>
      <c r="C2507" s="69">
        <v>98966</v>
      </c>
      <c r="D2507" s="13"/>
      <c r="E2507" s="13"/>
      <c r="F2507" s="13"/>
      <c r="G2507" s="13">
        <v>0.10184</v>
      </c>
      <c r="H2507" s="13">
        <v>0.10026</v>
      </c>
      <c r="I2507" s="13">
        <v>0.10342999999999999</v>
      </c>
      <c r="J2507" s="13">
        <v>0.11728</v>
      </c>
      <c r="K2507" s="13">
        <v>0.11987</v>
      </c>
      <c r="L2507" s="13">
        <v>0.13361000000000001</v>
      </c>
      <c r="M2507" s="13">
        <v>0.15740999999999999</v>
      </c>
      <c r="N2507" s="13">
        <v>0.18672</v>
      </c>
      <c r="O2507" s="13">
        <v>0.22636000000000001</v>
      </c>
      <c r="P2507" s="13">
        <v>0.26341999999999999</v>
      </c>
    </row>
    <row r="2508" spans="1:16" x14ac:dyDescent="0.3">
      <c r="A2508" s="67" t="s">
        <v>4983</v>
      </c>
      <c r="B2508" s="67" t="s">
        <v>4984</v>
      </c>
      <c r="C2508" s="69">
        <v>98644</v>
      </c>
      <c r="D2508" s="13">
        <v>2.9250000000000002E-2</v>
      </c>
      <c r="E2508" s="13">
        <v>2.862E-2</v>
      </c>
      <c r="F2508" s="13"/>
      <c r="G2508" s="13"/>
      <c r="H2508" s="13"/>
      <c r="I2508" s="13"/>
      <c r="J2508" s="13"/>
      <c r="K2508" s="13"/>
      <c r="L2508" s="13"/>
      <c r="M2508" s="13"/>
      <c r="N2508" s="13"/>
      <c r="O2508" s="13"/>
      <c r="P2508" s="13"/>
    </row>
    <row r="2509" spans="1:16" x14ac:dyDescent="0.3">
      <c r="A2509" s="67" t="s">
        <v>3504</v>
      </c>
      <c r="B2509" s="67" t="s">
        <v>3505</v>
      </c>
      <c r="C2509" s="69">
        <v>98587</v>
      </c>
      <c r="D2509" s="13"/>
      <c r="E2509" s="13"/>
      <c r="F2509" s="13"/>
      <c r="G2509" s="13">
        <v>1.6915800000000001</v>
      </c>
      <c r="H2509" s="13">
        <v>1.78772</v>
      </c>
      <c r="I2509" s="13">
        <v>1.8643000000000001</v>
      </c>
      <c r="J2509" s="13">
        <v>1.9608000000000001</v>
      </c>
      <c r="K2509" s="13">
        <v>1.95075</v>
      </c>
      <c r="L2509" s="13">
        <v>2.0714999999999999</v>
      </c>
      <c r="M2509" s="13">
        <v>2.53647</v>
      </c>
      <c r="N2509" s="13">
        <v>3.3357399999999999</v>
      </c>
      <c r="O2509" s="13">
        <v>3.5735000000000001</v>
      </c>
      <c r="P2509" s="13">
        <v>3.6133799999999998</v>
      </c>
    </row>
    <row r="2510" spans="1:16" x14ac:dyDescent="0.3">
      <c r="A2510" s="67" t="s">
        <v>3914</v>
      </c>
      <c r="B2510" s="67" t="s">
        <v>3915</v>
      </c>
      <c r="C2510" s="69">
        <v>98490</v>
      </c>
      <c r="D2510" s="13">
        <v>6.8260000000000001E-2</v>
      </c>
      <c r="E2510" s="13">
        <v>6.6290000000000002E-2</v>
      </c>
      <c r="F2510" s="13">
        <v>5.1200000000000002E-2</v>
      </c>
      <c r="G2510" s="13">
        <v>5.1060000000000001E-2</v>
      </c>
      <c r="H2510" s="13">
        <v>5.919E-2</v>
      </c>
      <c r="I2510" s="13">
        <v>6.0179999999999997E-2</v>
      </c>
      <c r="J2510" s="13">
        <v>6.6869999999999999E-2</v>
      </c>
      <c r="K2510" s="13">
        <v>6.9459999999999994E-2</v>
      </c>
      <c r="L2510" s="13">
        <v>6.9690000000000002E-2</v>
      </c>
      <c r="M2510" s="13">
        <v>8.2489999999999994E-2</v>
      </c>
      <c r="N2510" s="13">
        <v>9.2999999999999999E-2</v>
      </c>
      <c r="O2510" s="13">
        <v>0.13463</v>
      </c>
      <c r="P2510" s="13"/>
    </row>
    <row r="2511" spans="1:16" x14ac:dyDescent="0.3">
      <c r="A2511" s="67" t="s">
        <v>3672</v>
      </c>
      <c r="B2511" s="67" t="s">
        <v>3673</v>
      </c>
      <c r="C2511" s="69">
        <v>98127</v>
      </c>
      <c r="D2511" s="13"/>
      <c r="E2511" s="13"/>
      <c r="F2511" s="13"/>
      <c r="G2511" s="13">
        <v>0.22009999999999999</v>
      </c>
      <c r="H2511" s="13">
        <v>0.24868999999999999</v>
      </c>
      <c r="I2511" s="13">
        <v>0.25923000000000002</v>
      </c>
      <c r="J2511" s="13">
        <v>0.28849000000000002</v>
      </c>
      <c r="K2511" s="13">
        <v>0.30802000000000002</v>
      </c>
      <c r="L2511" s="13">
        <v>0.36847999999999997</v>
      </c>
      <c r="M2511" s="13">
        <v>0.37669999999999998</v>
      </c>
      <c r="N2511" s="13">
        <v>0.40700999999999998</v>
      </c>
      <c r="O2511" s="13">
        <v>0.45196999999999998</v>
      </c>
      <c r="P2511" s="13">
        <v>0.49173</v>
      </c>
    </row>
    <row r="2512" spans="1:16" x14ac:dyDescent="0.3">
      <c r="A2512" s="67" t="s">
        <v>4985</v>
      </c>
      <c r="B2512" s="67" t="s">
        <v>4986</v>
      </c>
      <c r="C2512" s="69">
        <v>98081</v>
      </c>
      <c r="D2512" s="13"/>
      <c r="E2512" s="13"/>
      <c r="F2512" s="13">
        <v>1.538E-2</v>
      </c>
      <c r="G2512" s="13"/>
      <c r="H2512" s="13"/>
      <c r="I2512" s="13"/>
      <c r="J2512" s="13"/>
      <c r="K2512" s="13"/>
      <c r="L2512" s="13"/>
      <c r="M2512" s="13"/>
      <c r="N2512" s="13"/>
      <c r="O2512" s="13"/>
      <c r="P2512" s="13"/>
    </row>
    <row r="2513" spans="1:16" x14ac:dyDescent="0.3">
      <c r="A2513" s="67" t="s">
        <v>3916</v>
      </c>
      <c r="B2513" s="67" t="s">
        <v>3917</v>
      </c>
      <c r="C2513" s="69">
        <v>98074</v>
      </c>
      <c r="D2513" s="13"/>
      <c r="E2513" s="13"/>
      <c r="F2513" s="13"/>
      <c r="G2513" s="13"/>
      <c r="H2513" s="13"/>
      <c r="I2513" s="13"/>
      <c r="J2513" s="13"/>
      <c r="K2513" s="13"/>
      <c r="L2513" s="13"/>
      <c r="M2513" s="13"/>
      <c r="N2513" s="13"/>
      <c r="O2513" s="13"/>
      <c r="P2513" s="13"/>
    </row>
    <row r="2514" spans="1:16" x14ac:dyDescent="0.3">
      <c r="A2514" s="67" t="s">
        <v>3886</v>
      </c>
      <c r="B2514" s="67" t="s">
        <v>3887</v>
      </c>
      <c r="C2514" s="69">
        <v>97869</v>
      </c>
      <c r="D2514" s="13">
        <v>2.2228500000000002</v>
      </c>
      <c r="E2514" s="13">
        <v>2.2785700000000002</v>
      </c>
      <c r="F2514" s="13">
        <v>1.9953399999999999</v>
      </c>
      <c r="G2514" s="13">
        <v>1.92028</v>
      </c>
      <c r="H2514" s="13"/>
      <c r="I2514" s="13">
        <v>2.18973</v>
      </c>
      <c r="J2514" s="13">
        <v>2.3913899999999999</v>
      </c>
      <c r="K2514" s="13">
        <v>2.4716300000000002</v>
      </c>
      <c r="L2514" s="13">
        <v>2.6705399999999999</v>
      </c>
      <c r="M2514" s="13">
        <v>2.9748299999999999</v>
      </c>
      <c r="N2514" s="13">
        <v>3.1387299999999998</v>
      </c>
      <c r="O2514" s="13">
        <v>3.3988299999999998</v>
      </c>
      <c r="P2514" s="13">
        <v>3.6694499999999999</v>
      </c>
    </row>
    <row r="2515" spans="1:16" x14ac:dyDescent="0.3">
      <c r="A2515" s="67" t="s">
        <v>4987</v>
      </c>
      <c r="B2515" s="67" t="s">
        <v>4988</v>
      </c>
      <c r="C2515" s="69">
        <v>97868</v>
      </c>
      <c r="D2515" s="13">
        <v>0.64600999999999997</v>
      </c>
      <c r="E2515" s="13">
        <v>0.64881</v>
      </c>
      <c r="F2515" s="13"/>
      <c r="G2515" s="13">
        <v>0.52766999999999997</v>
      </c>
      <c r="H2515" s="13"/>
      <c r="I2515" s="13">
        <v>0.62139999999999995</v>
      </c>
      <c r="J2515" s="13"/>
      <c r="K2515" s="13"/>
      <c r="L2515" s="13"/>
      <c r="M2515" s="13"/>
      <c r="N2515" s="13"/>
      <c r="O2515" s="13"/>
      <c r="P2515" s="13"/>
    </row>
    <row r="2516" spans="1:16" x14ac:dyDescent="0.3">
      <c r="A2516" s="67" t="s">
        <v>3387</v>
      </c>
      <c r="B2516" s="67" t="s">
        <v>3388</v>
      </c>
      <c r="C2516" s="69">
        <v>97513</v>
      </c>
      <c r="D2516" s="13">
        <v>6.7860000000000004E-2</v>
      </c>
      <c r="E2516" s="13">
        <v>6.905E-2</v>
      </c>
      <c r="F2516" s="13"/>
      <c r="G2516" s="13">
        <v>5.8229999999999997E-2</v>
      </c>
      <c r="H2516" s="13">
        <v>6.7140000000000005E-2</v>
      </c>
      <c r="I2516" s="13">
        <v>7.3069999999999996E-2</v>
      </c>
      <c r="J2516" s="13">
        <v>8.3089999999999997E-2</v>
      </c>
      <c r="K2516" s="13">
        <v>0.37402000000000002</v>
      </c>
      <c r="L2516" s="13">
        <v>0.37285000000000001</v>
      </c>
      <c r="M2516" s="13"/>
      <c r="N2516" s="13">
        <v>0.44547999999999999</v>
      </c>
      <c r="O2516" s="13">
        <v>0.49369000000000002</v>
      </c>
      <c r="P2516" s="13">
        <v>0.58228000000000002</v>
      </c>
    </row>
    <row r="2517" spans="1:16" x14ac:dyDescent="0.3">
      <c r="A2517" s="67" t="s">
        <v>3920</v>
      </c>
      <c r="B2517" s="67" t="s">
        <v>3921</v>
      </c>
      <c r="C2517" s="69">
        <v>97269</v>
      </c>
      <c r="D2517" s="13"/>
      <c r="E2517" s="13"/>
      <c r="F2517" s="13"/>
      <c r="G2517" s="13"/>
      <c r="H2517" s="13"/>
      <c r="I2517" s="13"/>
      <c r="J2517" s="13"/>
      <c r="K2517" s="13"/>
      <c r="L2517" s="13"/>
      <c r="M2517" s="13"/>
      <c r="N2517" s="13"/>
      <c r="O2517" s="13"/>
      <c r="P2517" s="13"/>
    </row>
    <row r="2518" spans="1:16" x14ac:dyDescent="0.3">
      <c r="A2518" s="67" t="s">
        <v>2599</v>
      </c>
      <c r="B2518" s="67" t="s">
        <v>2600</v>
      </c>
      <c r="C2518" s="69">
        <v>97010</v>
      </c>
      <c r="D2518" s="13"/>
      <c r="E2518" s="13"/>
      <c r="F2518" s="13"/>
      <c r="G2518" s="13">
        <v>2.2619099999999999</v>
      </c>
      <c r="H2518" s="13"/>
      <c r="I2518" s="13"/>
      <c r="J2518" s="13">
        <v>2.7940900000000002</v>
      </c>
      <c r="K2518" s="13"/>
      <c r="L2518" s="13"/>
      <c r="M2518" s="13">
        <v>3.3429500000000001</v>
      </c>
      <c r="N2518" s="13"/>
      <c r="O2518" s="13"/>
      <c r="P2518" s="13">
        <v>4.1841900000000001</v>
      </c>
    </row>
    <row r="2519" spans="1:16" x14ac:dyDescent="0.3">
      <c r="A2519" s="67" t="s">
        <v>4989</v>
      </c>
      <c r="B2519" s="67" t="s">
        <v>4990</v>
      </c>
      <c r="C2519" s="69">
        <v>96810</v>
      </c>
      <c r="D2519" s="13"/>
      <c r="E2519" s="13">
        <v>0.40525</v>
      </c>
      <c r="F2519" s="13"/>
      <c r="G2519" s="13"/>
      <c r="H2519" s="13"/>
      <c r="I2519" s="13"/>
      <c r="J2519" s="13"/>
      <c r="K2519" s="13"/>
      <c r="L2519" s="13"/>
      <c r="M2519" s="13"/>
      <c r="N2519" s="13"/>
      <c r="O2519" s="13"/>
      <c r="P2519" s="13"/>
    </row>
    <row r="2520" spans="1:16" x14ac:dyDescent="0.3">
      <c r="A2520" s="67" t="s">
        <v>3924</v>
      </c>
      <c r="B2520" s="67" t="s">
        <v>3925</v>
      </c>
      <c r="C2520" s="69">
        <v>95080</v>
      </c>
      <c r="D2520" s="13"/>
      <c r="E2520" s="13"/>
      <c r="F2520" s="13"/>
      <c r="G2520" s="13"/>
      <c r="H2520" s="13"/>
      <c r="I2520" s="13"/>
      <c r="J2520" s="13"/>
      <c r="K2520" s="13"/>
      <c r="L2520" s="13"/>
      <c r="M2520" s="13"/>
      <c r="N2520" s="13"/>
      <c r="O2520" s="13"/>
      <c r="P2520" s="13"/>
    </row>
    <row r="2521" spans="1:16" x14ac:dyDescent="0.3">
      <c r="A2521" s="67" t="s">
        <v>3620</v>
      </c>
      <c r="B2521" s="67" t="s">
        <v>3621</v>
      </c>
      <c r="C2521" s="69">
        <v>92620</v>
      </c>
      <c r="D2521" s="13"/>
      <c r="E2521" s="13"/>
      <c r="F2521" s="13"/>
      <c r="G2521" s="13">
        <v>5.4190000000000002E-2</v>
      </c>
      <c r="H2521" s="13">
        <v>2.2939999999999999E-2</v>
      </c>
      <c r="I2521" s="13">
        <v>2.4209999999999999E-2</v>
      </c>
      <c r="J2521" s="13">
        <v>2.6509999999999999E-2</v>
      </c>
      <c r="K2521" s="13">
        <v>2.6880000000000001E-2</v>
      </c>
      <c r="L2521" s="13">
        <v>3.0269999999999998E-2</v>
      </c>
      <c r="M2521" s="13">
        <v>2.7709999999999999E-2</v>
      </c>
      <c r="N2521" s="13">
        <v>9.0929999999999997E-2</v>
      </c>
      <c r="O2521" s="13">
        <v>9.9599999999999994E-2</v>
      </c>
      <c r="P2521" s="13">
        <v>0.10695</v>
      </c>
    </row>
    <row r="2522" spans="1:16" x14ac:dyDescent="0.3">
      <c r="A2522" s="67" t="s">
        <v>3736</v>
      </c>
      <c r="B2522" s="67" t="s">
        <v>3737</v>
      </c>
      <c r="C2522" s="69">
        <v>92041</v>
      </c>
      <c r="D2522" s="13"/>
      <c r="E2522" s="13"/>
      <c r="F2522" s="13">
        <v>4.3499999999999997E-3</v>
      </c>
      <c r="G2522" s="13">
        <v>4.2100000000000002E-3</v>
      </c>
      <c r="H2522" s="13">
        <v>4.7200000000000002E-3</v>
      </c>
      <c r="I2522" s="13">
        <v>4.9199999999999999E-3</v>
      </c>
      <c r="J2522" s="13">
        <v>5.45E-3</v>
      </c>
      <c r="K2522" s="13">
        <v>5.5900000000000004E-3</v>
      </c>
      <c r="L2522" s="13">
        <v>6.0699999999999999E-3</v>
      </c>
      <c r="M2522" s="13">
        <v>6.4700000000000001E-3</v>
      </c>
      <c r="N2522" s="13">
        <v>7.2500000000000004E-3</v>
      </c>
      <c r="O2522" s="13">
        <v>8.3099999999999997E-3</v>
      </c>
      <c r="P2522" s="13">
        <v>8.5900000000000004E-3</v>
      </c>
    </row>
    <row r="2523" spans="1:16" x14ac:dyDescent="0.3">
      <c r="A2523" s="67" t="s">
        <v>4991</v>
      </c>
      <c r="B2523" s="67" t="s">
        <v>3700</v>
      </c>
      <c r="C2523" s="69">
        <v>90264</v>
      </c>
      <c r="D2523" s="13"/>
      <c r="E2523" s="13"/>
      <c r="F2523" s="13"/>
      <c r="G2523" s="13">
        <v>0.30592999999999998</v>
      </c>
      <c r="H2523" s="13">
        <v>0.32758999999999999</v>
      </c>
      <c r="I2523" s="13">
        <v>0.34417999999999999</v>
      </c>
      <c r="J2523" s="13">
        <v>0.39055000000000001</v>
      </c>
      <c r="K2523" s="13">
        <v>0.38915</v>
      </c>
      <c r="L2523" s="13">
        <v>0.43656</v>
      </c>
      <c r="M2523" s="13">
        <v>0.49529000000000001</v>
      </c>
      <c r="N2523" s="13">
        <v>0.48493000000000003</v>
      </c>
      <c r="O2523" s="13">
        <v>0.57352000000000003</v>
      </c>
      <c r="P2523" s="13">
        <v>0.63985999999999998</v>
      </c>
    </row>
    <row r="2524" spans="1:16" x14ac:dyDescent="0.3">
      <c r="A2524" s="67" t="s">
        <v>3959</v>
      </c>
      <c r="B2524" s="67" t="s">
        <v>3960</v>
      </c>
      <c r="C2524" s="69">
        <v>89585</v>
      </c>
      <c r="D2524" s="13"/>
      <c r="E2524" s="13"/>
      <c r="F2524" s="13"/>
      <c r="G2524" s="13">
        <v>0.30187999999999998</v>
      </c>
      <c r="H2524" s="13"/>
      <c r="I2524" s="13"/>
      <c r="J2524" s="13">
        <v>0.41588000000000003</v>
      </c>
      <c r="K2524" s="13"/>
      <c r="L2524" s="13"/>
      <c r="M2524" s="13">
        <v>0.38541999999999998</v>
      </c>
      <c r="N2524" s="13"/>
      <c r="O2524" s="13"/>
      <c r="P2524" s="13">
        <v>0.56523000000000001</v>
      </c>
    </row>
    <row r="2525" spans="1:16" x14ac:dyDescent="0.3">
      <c r="A2525" s="67" t="s">
        <v>4992</v>
      </c>
      <c r="B2525" s="67" t="s">
        <v>4993</v>
      </c>
      <c r="C2525" s="69">
        <v>89549</v>
      </c>
      <c r="D2525" s="13"/>
      <c r="E2525" s="13"/>
      <c r="F2525" s="13"/>
      <c r="G2525" s="13"/>
      <c r="H2525" s="13">
        <v>0.11094</v>
      </c>
      <c r="I2525" s="13"/>
      <c r="J2525" s="13"/>
      <c r="K2525" s="13"/>
      <c r="L2525" s="13"/>
      <c r="M2525" s="13"/>
      <c r="N2525" s="13"/>
      <c r="O2525" s="13"/>
      <c r="P2525" s="13"/>
    </row>
    <row r="2526" spans="1:16" x14ac:dyDescent="0.3">
      <c r="A2526" s="67" t="s">
        <v>3694</v>
      </c>
      <c r="B2526" s="67" t="s">
        <v>3695</v>
      </c>
      <c r="C2526" s="69">
        <v>89548</v>
      </c>
      <c r="D2526" s="13"/>
      <c r="E2526" s="13"/>
      <c r="F2526" s="13"/>
      <c r="G2526" s="13">
        <v>0.53122000000000003</v>
      </c>
      <c r="H2526" s="13">
        <v>0.60241999999999996</v>
      </c>
      <c r="I2526" s="13">
        <v>0.63387000000000004</v>
      </c>
      <c r="J2526" s="13">
        <v>0.69652999999999998</v>
      </c>
      <c r="K2526" s="13">
        <v>0.69791000000000003</v>
      </c>
      <c r="L2526" s="13">
        <v>0.76359999999999995</v>
      </c>
      <c r="M2526" s="13">
        <v>0.80572999999999995</v>
      </c>
      <c r="N2526" s="13">
        <v>0.93901000000000001</v>
      </c>
      <c r="O2526" s="13">
        <v>1.0727899999999999</v>
      </c>
      <c r="P2526" s="13">
        <v>1.1846399999999999</v>
      </c>
    </row>
    <row r="2527" spans="1:16" x14ac:dyDescent="0.3">
      <c r="A2527" s="67" t="s">
        <v>3369</v>
      </c>
      <c r="B2527" s="67" t="s">
        <v>3370</v>
      </c>
      <c r="C2527" s="69">
        <v>88744</v>
      </c>
      <c r="D2527" s="13"/>
      <c r="E2527" s="13"/>
      <c r="F2527" s="13"/>
      <c r="G2527" s="13">
        <v>0.49841000000000002</v>
      </c>
      <c r="H2527" s="13"/>
      <c r="I2527" s="13"/>
      <c r="J2527" s="13">
        <v>1.2342299999999999</v>
      </c>
      <c r="K2527" s="13"/>
      <c r="L2527" s="13"/>
      <c r="M2527" s="13">
        <v>2.1729799999999999</v>
      </c>
      <c r="N2527" s="13"/>
      <c r="O2527" s="13"/>
      <c r="P2527" s="13">
        <v>2.2828200000000001</v>
      </c>
    </row>
    <row r="2528" spans="1:16" x14ac:dyDescent="0.3">
      <c r="A2528" s="67" t="s">
        <v>3371</v>
      </c>
      <c r="B2528" s="67" t="s">
        <v>3372</v>
      </c>
      <c r="C2528" s="69">
        <v>88729</v>
      </c>
      <c r="D2528" s="13"/>
      <c r="E2528" s="13"/>
      <c r="F2528" s="13"/>
      <c r="G2528" s="13">
        <v>0.50568000000000002</v>
      </c>
      <c r="H2528" s="13"/>
      <c r="I2528" s="13"/>
      <c r="J2528" s="13">
        <v>1.26271</v>
      </c>
      <c r="K2528" s="13"/>
      <c r="L2528" s="13"/>
      <c r="M2528" s="13">
        <v>2.2187000000000001</v>
      </c>
      <c r="N2528" s="13"/>
      <c r="O2528" s="13"/>
      <c r="P2528" s="13">
        <v>2.3268900000000001</v>
      </c>
    </row>
    <row r="2529" spans="1:16" x14ac:dyDescent="0.3">
      <c r="A2529" s="67" t="s">
        <v>3858</v>
      </c>
      <c r="B2529" s="67" t="s">
        <v>3859</v>
      </c>
      <c r="C2529" s="69">
        <v>88342</v>
      </c>
      <c r="D2529" s="13"/>
      <c r="E2529" s="13"/>
      <c r="F2529" s="13"/>
      <c r="G2529" s="13">
        <v>3.771E-2</v>
      </c>
      <c r="H2529" s="13"/>
      <c r="I2529" s="13"/>
      <c r="J2529" s="13">
        <v>5.067E-2</v>
      </c>
      <c r="K2529" s="13"/>
      <c r="L2529" s="13"/>
      <c r="M2529" s="13">
        <v>7.1179999999999993E-2</v>
      </c>
      <c r="N2529" s="13"/>
      <c r="O2529" s="13"/>
      <c r="P2529" s="13">
        <v>7.9159999999999994E-2</v>
      </c>
    </row>
    <row r="2530" spans="1:16" x14ac:dyDescent="0.3">
      <c r="A2530" s="67" t="s">
        <v>3910</v>
      </c>
      <c r="B2530" s="67" t="s">
        <v>3911</v>
      </c>
      <c r="C2530" s="69">
        <v>86934</v>
      </c>
      <c r="D2530" s="13"/>
      <c r="E2530" s="13"/>
      <c r="F2530" s="13"/>
      <c r="G2530" s="13">
        <v>0.51129999999999998</v>
      </c>
      <c r="H2530" s="13">
        <v>0.48016999999999999</v>
      </c>
      <c r="I2530" s="13">
        <v>0.49879000000000001</v>
      </c>
      <c r="J2530" s="13">
        <v>0.55979999999999996</v>
      </c>
      <c r="K2530" s="13">
        <v>0.43636999999999998</v>
      </c>
      <c r="L2530" s="13">
        <v>0.48576000000000003</v>
      </c>
      <c r="M2530" s="13">
        <v>0.50044999999999995</v>
      </c>
      <c r="N2530" s="13">
        <v>0.61133999999999999</v>
      </c>
      <c r="O2530" s="13">
        <v>0.71157000000000004</v>
      </c>
      <c r="P2530" s="13">
        <v>0.79413999999999996</v>
      </c>
    </row>
    <row r="2531" spans="1:16" x14ac:dyDescent="0.3">
      <c r="A2531" s="67" t="s">
        <v>3842</v>
      </c>
      <c r="B2531" s="67" t="s">
        <v>3843</v>
      </c>
      <c r="C2531" s="69">
        <v>86897</v>
      </c>
      <c r="D2531" s="13"/>
      <c r="E2531" s="13"/>
      <c r="F2531" s="13"/>
      <c r="G2531" s="13">
        <v>0.50199000000000005</v>
      </c>
      <c r="H2531" s="13">
        <v>0.56759999999999999</v>
      </c>
      <c r="I2531" s="13">
        <v>0.59248999999999996</v>
      </c>
      <c r="J2531" s="13">
        <v>0.66932999999999998</v>
      </c>
      <c r="K2531" s="13">
        <v>0.68305000000000005</v>
      </c>
      <c r="L2531" s="13">
        <v>0.75068999999999997</v>
      </c>
      <c r="M2531" s="13">
        <v>0.84619999999999995</v>
      </c>
      <c r="N2531" s="13"/>
      <c r="O2531" s="13">
        <v>1.1281699999999999</v>
      </c>
      <c r="P2531" s="13">
        <v>1.2519899999999999</v>
      </c>
    </row>
    <row r="2532" spans="1:16" x14ac:dyDescent="0.3">
      <c r="A2532" s="67" t="s">
        <v>3787</v>
      </c>
      <c r="B2532" s="67" t="s">
        <v>3788</v>
      </c>
      <c r="C2532" s="69">
        <v>86483</v>
      </c>
      <c r="D2532" s="13">
        <v>0.27799000000000001</v>
      </c>
      <c r="E2532" s="13">
        <v>0.27678999999999998</v>
      </c>
      <c r="F2532" s="13">
        <v>0.23382</v>
      </c>
      <c r="G2532" s="13">
        <v>0.23130999999999999</v>
      </c>
      <c r="H2532" s="13">
        <v>0.25983000000000001</v>
      </c>
      <c r="I2532" s="13">
        <v>0.27129999999999999</v>
      </c>
      <c r="J2532" s="13">
        <v>0.29870999999999998</v>
      </c>
      <c r="K2532" s="13">
        <v>0.30764000000000002</v>
      </c>
      <c r="L2532" s="13">
        <v>0.34006999999999998</v>
      </c>
      <c r="M2532" s="13">
        <v>0.38672000000000001</v>
      </c>
      <c r="N2532" s="13">
        <v>0.41098000000000001</v>
      </c>
      <c r="O2532" s="13">
        <v>0.46144000000000002</v>
      </c>
      <c r="P2532" s="13">
        <v>0.50141000000000002</v>
      </c>
    </row>
    <row r="2533" spans="1:16" x14ac:dyDescent="0.3">
      <c r="A2533" s="67" t="s">
        <v>4038</v>
      </c>
      <c r="B2533" s="67" t="s">
        <v>4039</v>
      </c>
      <c r="C2533" s="69">
        <v>86370</v>
      </c>
      <c r="D2533" s="13"/>
      <c r="E2533" s="13"/>
      <c r="F2533" s="13">
        <v>0.43403999999999998</v>
      </c>
      <c r="G2533" s="13">
        <v>0.41293999999999997</v>
      </c>
      <c r="H2533" s="13">
        <v>0.45782</v>
      </c>
      <c r="I2533" s="13">
        <v>0.47445999999999999</v>
      </c>
      <c r="J2533" s="13">
        <v>0.51990000000000003</v>
      </c>
      <c r="K2533" s="13">
        <v>0.24134</v>
      </c>
      <c r="L2533" s="13">
        <v>0.26024000000000003</v>
      </c>
      <c r="M2533" s="13">
        <v>0.28549999999999998</v>
      </c>
      <c r="N2533" s="13">
        <v>0.29117999999999999</v>
      </c>
      <c r="O2533" s="13">
        <v>0.41714000000000001</v>
      </c>
      <c r="P2533" s="13">
        <v>0.49632999999999999</v>
      </c>
    </row>
    <row r="2534" spans="1:16" x14ac:dyDescent="0.3">
      <c r="A2534" s="67" t="s">
        <v>3934</v>
      </c>
      <c r="B2534" s="67" t="s">
        <v>3935</v>
      </c>
      <c r="C2534" s="69">
        <v>86033</v>
      </c>
      <c r="D2534" s="13"/>
      <c r="E2534" s="13"/>
      <c r="F2534" s="13"/>
      <c r="G2534" s="13"/>
      <c r="H2534" s="13"/>
      <c r="I2534" s="13"/>
      <c r="J2534" s="13"/>
      <c r="K2534" s="13"/>
      <c r="L2534" s="13"/>
      <c r="M2534" s="13"/>
      <c r="N2534" s="13"/>
      <c r="O2534" s="13"/>
      <c r="P2534" s="13"/>
    </row>
    <row r="2535" spans="1:16" x14ac:dyDescent="0.3">
      <c r="A2535" s="67" t="s">
        <v>4994</v>
      </c>
      <c r="B2535" s="67" t="s">
        <v>4995</v>
      </c>
      <c r="C2535" s="69">
        <v>85941</v>
      </c>
      <c r="D2535" s="13"/>
      <c r="E2535" s="13"/>
      <c r="F2535" s="13"/>
      <c r="G2535" s="13"/>
      <c r="H2535" s="13">
        <v>0.46581</v>
      </c>
      <c r="I2535" s="13"/>
      <c r="J2535" s="13"/>
      <c r="K2535" s="13"/>
      <c r="L2535" s="13"/>
      <c r="M2535" s="13"/>
      <c r="N2535" s="13"/>
      <c r="O2535" s="13"/>
      <c r="P2535" s="13"/>
    </row>
    <row r="2536" spans="1:16" x14ac:dyDescent="0.3">
      <c r="A2536" s="67" t="s">
        <v>4044</v>
      </c>
      <c r="B2536" s="67" t="s">
        <v>4045</v>
      </c>
      <c r="C2536" s="69">
        <v>85518</v>
      </c>
      <c r="D2536" s="13"/>
      <c r="E2536" s="13">
        <v>0.1103</v>
      </c>
      <c r="F2536" s="13">
        <v>5.2540000000000003E-2</v>
      </c>
      <c r="G2536" s="13">
        <v>5.4420000000000003E-2</v>
      </c>
      <c r="H2536" s="13"/>
      <c r="I2536" s="13">
        <v>4.3159999999999997E-2</v>
      </c>
      <c r="J2536" s="13">
        <v>5.0319999999999997E-2</v>
      </c>
      <c r="K2536" s="13">
        <v>5.2260000000000001E-2</v>
      </c>
      <c r="L2536" s="13">
        <v>8.3769999999999997E-2</v>
      </c>
      <c r="M2536" s="13">
        <v>8.9499999999999996E-2</v>
      </c>
      <c r="N2536" s="13">
        <v>9.6449999999999994E-2</v>
      </c>
      <c r="O2536" s="13">
        <v>0.11563</v>
      </c>
      <c r="P2536" s="13">
        <v>0.13463</v>
      </c>
    </row>
    <row r="2537" spans="1:16" x14ac:dyDescent="0.3">
      <c r="A2537" s="67" t="s">
        <v>3678</v>
      </c>
      <c r="B2537" s="67" t="s">
        <v>3679</v>
      </c>
      <c r="C2537" s="69">
        <v>85226</v>
      </c>
      <c r="D2537" s="13"/>
      <c r="E2537" s="13"/>
      <c r="F2537" s="13"/>
      <c r="G2537" s="13">
        <v>0.5827</v>
      </c>
      <c r="H2537" s="13">
        <v>0.65837999999999997</v>
      </c>
      <c r="I2537" s="13">
        <v>0.65937999999999997</v>
      </c>
      <c r="J2537" s="13">
        <v>0.80449000000000004</v>
      </c>
      <c r="K2537" s="13">
        <v>0.79456000000000004</v>
      </c>
      <c r="L2537" s="13">
        <v>0.8649</v>
      </c>
      <c r="M2537" s="13">
        <v>0.93706999999999996</v>
      </c>
      <c r="N2537" s="13">
        <v>1.0382100000000001</v>
      </c>
      <c r="O2537" s="13">
        <v>1.14141</v>
      </c>
      <c r="P2537" s="13">
        <v>1.2479</v>
      </c>
    </row>
    <row r="2538" spans="1:16" x14ac:dyDescent="0.3">
      <c r="A2538" s="67" t="s">
        <v>4996</v>
      </c>
      <c r="B2538" s="67" t="s">
        <v>3746</v>
      </c>
      <c r="C2538" s="69">
        <v>84616</v>
      </c>
      <c r="D2538" s="13">
        <v>0.32582</v>
      </c>
      <c r="E2538" s="13"/>
      <c r="F2538" s="13"/>
      <c r="G2538" s="13">
        <v>0.25835999999999998</v>
      </c>
      <c r="H2538" s="13"/>
      <c r="I2538" s="13"/>
      <c r="J2538" s="13">
        <v>0.36070999999999998</v>
      </c>
      <c r="K2538" s="13"/>
      <c r="L2538" s="13"/>
      <c r="M2538" s="13">
        <v>0.82625999999999999</v>
      </c>
      <c r="N2538" s="13"/>
      <c r="O2538" s="13"/>
      <c r="P2538" s="13">
        <v>1.7640499999999999</v>
      </c>
    </row>
    <row r="2539" spans="1:16" x14ac:dyDescent="0.3">
      <c r="A2539" s="67" t="s">
        <v>3767</v>
      </c>
      <c r="B2539" s="67" t="s">
        <v>3768</v>
      </c>
      <c r="C2539" s="69">
        <v>84608</v>
      </c>
      <c r="D2539" s="13">
        <v>0.10639</v>
      </c>
      <c r="E2539" s="13"/>
      <c r="F2539" s="13"/>
      <c r="G2539" s="13">
        <v>8.7040000000000006E-2</v>
      </c>
      <c r="H2539" s="13"/>
      <c r="I2539" s="13"/>
      <c r="J2539" s="13">
        <v>0.11836000000000001</v>
      </c>
      <c r="K2539" s="13"/>
      <c r="L2539" s="13"/>
      <c r="M2539" s="13">
        <v>0.15417</v>
      </c>
      <c r="N2539" s="13"/>
      <c r="O2539" s="13"/>
      <c r="P2539" s="13">
        <v>0.21134</v>
      </c>
    </row>
    <row r="2540" spans="1:16" x14ac:dyDescent="0.3">
      <c r="A2540" s="67" t="s">
        <v>3980</v>
      </c>
      <c r="B2540" s="67" t="s">
        <v>3981</v>
      </c>
      <c r="C2540" s="69">
        <v>84563</v>
      </c>
      <c r="D2540" s="13"/>
      <c r="E2540" s="13"/>
      <c r="F2540" s="13"/>
      <c r="G2540" s="13"/>
      <c r="H2540" s="13"/>
      <c r="I2540" s="13"/>
      <c r="J2540" s="13">
        <v>1.45828</v>
      </c>
      <c r="K2540" s="13"/>
      <c r="L2540" s="13"/>
      <c r="M2540" s="13">
        <v>1.84629</v>
      </c>
      <c r="N2540" s="13"/>
      <c r="O2540" s="13"/>
      <c r="P2540" s="13">
        <v>1.11955</v>
      </c>
    </row>
    <row r="2541" spans="1:16" x14ac:dyDescent="0.3">
      <c r="A2541" s="67" t="s">
        <v>3900</v>
      </c>
      <c r="B2541" s="67" t="s">
        <v>3901</v>
      </c>
      <c r="C2541" s="69">
        <v>84446</v>
      </c>
      <c r="D2541" s="13"/>
      <c r="E2541" s="13">
        <v>3.2280000000000003E-2</v>
      </c>
      <c r="F2541" s="13">
        <v>2.5100000000000001E-2</v>
      </c>
      <c r="G2541" s="13">
        <v>2.4240000000000001E-2</v>
      </c>
      <c r="H2541" s="13">
        <v>2.6769999999999999E-2</v>
      </c>
      <c r="I2541" s="13">
        <v>2.6040000000000001E-2</v>
      </c>
      <c r="J2541" s="13">
        <v>2.7779999999999999E-2</v>
      </c>
      <c r="K2541" s="13">
        <v>2.8299999999999999E-2</v>
      </c>
      <c r="L2541" s="13">
        <v>3.4169999999999999E-2</v>
      </c>
      <c r="M2541" s="13">
        <v>4.5260000000000002E-2</v>
      </c>
      <c r="N2541" s="13"/>
      <c r="O2541" s="13">
        <v>7.4569999999999997E-2</v>
      </c>
      <c r="P2541" s="13">
        <v>6.3640000000000002E-2</v>
      </c>
    </row>
    <row r="2542" spans="1:16" x14ac:dyDescent="0.3">
      <c r="A2542" s="67" t="s">
        <v>3944</v>
      </c>
      <c r="B2542" s="67" t="s">
        <v>3945</v>
      </c>
      <c r="C2542" s="69">
        <v>83238</v>
      </c>
      <c r="D2542" s="13"/>
      <c r="E2542" s="13"/>
      <c r="F2542" s="13"/>
      <c r="G2542" s="13"/>
      <c r="H2542" s="13"/>
      <c r="I2542" s="13"/>
      <c r="J2542" s="13"/>
      <c r="K2542" s="13"/>
      <c r="L2542" s="13"/>
      <c r="M2542" s="13"/>
      <c r="N2542" s="13"/>
      <c r="O2542" s="13"/>
      <c r="P2542" s="13"/>
    </row>
    <row r="2543" spans="1:16" x14ac:dyDescent="0.3">
      <c r="A2543" s="67" t="s">
        <v>3880</v>
      </c>
      <c r="B2543" s="67" t="s">
        <v>3881</v>
      </c>
      <c r="C2543" s="69">
        <v>82970</v>
      </c>
      <c r="D2543" s="13">
        <v>0.73092999999999997</v>
      </c>
      <c r="E2543" s="13">
        <v>0.62533000000000005</v>
      </c>
      <c r="F2543" s="13">
        <v>0.64320999999999995</v>
      </c>
      <c r="G2543" s="13">
        <v>0.62263000000000002</v>
      </c>
      <c r="H2543" s="13">
        <v>0.70255999999999996</v>
      </c>
      <c r="I2543" s="13">
        <v>0.73421000000000003</v>
      </c>
      <c r="J2543" s="13">
        <v>0.80047999999999997</v>
      </c>
      <c r="K2543" s="13">
        <v>0.82289000000000001</v>
      </c>
      <c r="L2543" s="13">
        <v>0.91871000000000003</v>
      </c>
      <c r="M2543" s="13">
        <v>0.90519000000000005</v>
      </c>
      <c r="N2543" s="13">
        <v>1.1041000000000001</v>
      </c>
      <c r="O2543" s="13">
        <v>1.2655799999999999</v>
      </c>
      <c r="P2543" s="13">
        <v>1.3808199999999999</v>
      </c>
    </row>
    <row r="2544" spans="1:16" x14ac:dyDescent="0.3">
      <c r="A2544" s="67" t="s">
        <v>4997</v>
      </c>
      <c r="B2544" s="67" t="s">
        <v>3948</v>
      </c>
      <c r="C2544" s="69">
        <v>81718</v>
      </c>
      <c r="D2544" s="13"/>
      <c r="E2544" s="13"/>
      <c r="F2544" s="13"/>
      <c r="G2544" s="13"/>
      <c r="H2544" s="13"/>
      <c r="I2544" s="13"/>
      <c r="J2544" s="13"/>
      <c r="K2544" s="13"/>
      <c r="L2544" s="13"/>
      <c r="M2544" s="13"/>
      <c r="N2544" s="13"/>
      <c r="O2544" s="13"/>
      <c r="P2544" s="13"/>
    </row>
    <row r="2545" spans="1:16" x14ac:dyDescent="0.3">
      <c r="A2545" s="67" t="s">
        <v>3904</v>
      </c>
      <c r="B2545" s="67" t="s">
        <v>3905</v>
      </c>
      <c r="C2545" s="69">
        <v>80375</v>
      </c>
      <c r="D2545" s="13">
        <v>1.4564600000000001</v>
      </c>
      <c r="E2545" s="13">
        <v>1.4601900000000001</v>
      </c>
      <c r="F2545" s="13">
        <v>1.30505</v>
      </c>
      <c r="G2545" s="13">
        <v>1.24126</v>
      </c>
      <c r="H2545" s="13">
        <v>1.38107</v>
      </c>
      <c r="I2545" s="13">
        <v>1.4409700000000001</v>
      </c>
      <c r="J2545" s="13">
        <v>1.5582100000000001</v>
      </c>
      <c r="K2545" s="13">
        <v>1.6472100000000001</v>
      </c>
      <c r="L2545" s="13">
        <v>1.81349</v>
      </c>
      <c r="M2545" s="13">
        <v>1.9710700000000001</v>
      </c>
      <c r="N2545" s="13">
        <v>1.3897999999999999</v>
      </c>
      <c r="O2545" s="13">
        <v>1.55253</v>
      </c>
      <c r="P2545" s="13">
        <v>1.6691199999999999</v>
      </c>
    </row>
    <row r="2546" spans="1:16" x14ac:dyDescent="0.3">
      <c r="A2546" s="67" t="s">
        <v>3951</v>
      </c>
      <c r="B2546" s="67" t="s">
        <v>3952</v>
      </c>
      <c r="C2546" s="69">
        <v>80290</v>
      </c>
      <c r="D2546" s="13"/>
      <c r="E2546" s="13"/>
      <c r="F2546" s="13"/>
      <c r="G2546" s="13"/>
      <c r="H2546" s="13"/>
      <c r="I2546" s="13"/>
      <c r="J2546" s="13"/>
      <c r="K2546" s="13"/>
      <c r="L2546" s="13"/>
      <c r="M2546" s="13"/>
      <c r="N2546" s="13"/>
      <c r="O2546" s="13"/>
      <c r="P2546" s="13"/>
    </row>
    <row r="2547" spans="1:16" x14ac:dyDescent="0.3">
      <c r="A2547" s="67" t="s">
        <v>3953</v>
      </c>
      <c r="B2547" s="67" t="s">
        <v>3954</v>
      </c>
      <c r="C2547" s="69">
        <v>80220</v>
      </c>
      <c r="D2547" s="13"/>
      <c r="E2547" s="13"/>
      <c r="F2547" s="13"/>
      <c r="G2547" s="13"/>
      <c r="H2547" s="13"/>
      <c r="I2547" s="13"/>
      <c r="J2547" s="13"/>
      <c r="K2547" s="13"/>
      <c r="L2547" s="13"/>
      <c r="M2547" s="13"/>
      <c r="N2547" s="13"/>
      <c r="O2547" s="13"/>
      <c r="P2547" s="13"/>
    </row>
    <row r="2548" spans="1:16" x14ac:dyDescent="0.3">
      <c r="A2548" s="67" t="s">
        <v>3940</v>
      </c>
      <c r="B2548" s="67" t="s">
        <v>3941</v>
      </c>
      <c r="C2548" s="69">
        <v>80194</v>
      </c>
      <c r="D2548" s="13">
        <v>2.2840799999999999</v>
      </c>
      <c r="E2548" s="13">
        <v>2.3442099999999999</v>
      </c>
      <c r="F2548" s="13">
        <v>2.0485600000000002</v>
      </c>
      <c r="G2548" s="13">
        <v>1.98488</v>
      </c>
      <c r="H2548" s="13"/>
      <c r="I2548" s="13">
        <v>2.2562700000000002</v>
      </c>
      <c r="J2548" s="13">
        <v>2.4672399999999999</v>
      </c>
      <c r="K2548" s="13">
        <v>2.52861</v>
      </c>
      <c r="L2548" s="13">
        <v>2.7604000000000002</v>
      </c>
      <c r="M2548" s="13">
        <v>3.0512000000000001</v>
      </c>
      <c r="N2548" s="13">
        <v>3.2118600000000002</v>
      </c>
      <c r="O2548" s="13">
        <v>3.4909599999999998</v>
      </c>
      <c r="P2548" s="13">
        <v>3.7631399999999999</v>
      </c>
    </row>
    <row r="2549" spans="1:16" x14ac:dyDescent="0.3">
      <c r="A2549" s="67" t="s">
        <v>3938</v>
      </c>
      <c r="B2549" s="67" t="s">
        <v>3939</v>
      </c>
      <c r="C2549" s="69">
        <v>78006</v>
      </c>
      <c r="D2549" s="13"/>
      <c r="E2549" s="13"/>
      <c r="F2549" s="13"/>
      <c r="G2549" s="13">
        <v>3.7100000000000002E-3</v>
      </c>
      <c r="H2549" s="13"/>
      <c r="I2549" s="13"/>
      <c r="J2549" s="13">
        <v>4.5799999999999999E-3</v>
      </c>
      <c r="K2549" s="13"/>
      <c r="L2549" s="13"/>
      <c r="M2549" s="13">
        <v>4.8599999999999997E-3</v>
      </c>
      <c r="N2549" s="13"/>
      <c r="O2549" s="13"/>
      <c r="P2549" s="13">
        <v>7.9699999999999997E-3</v>
      </c>
    </row>
    <row r="2550" spans="1:16" x14ac:dyDescent="0.3">
      <c r="A2550" s="67" t="s">
        <v>3930</v>
      </c>
      <c r="B2550" s="67" t="s">
        <v>3931</v>
      </c>
      <c r="C2550" s="69">
        <v>77590</v>
      </c>
      <c r="D2550" s="13"/>
      <c r="E2550" s="13"/>
      <c r="F2550" s="13"/>
      <c r="G2550" s="13">
        <v>7.0699999999999999E-3</v>
      </c>
      <c r="H2550" s="13"/>
      <c r="I2550" s="13"/>
      <c r="J2550" s="13">
        <v>8.5500000000000003E-3</v>
      </c>
      <c r="K2550" s="13"/>
      <c r="L2550" s="13"/>
      <c r="M2550" s="13">
        <v>9.3299999999999998E-3</v>
      </c>
      <c r="N2550" s="13"/>
      <c r="O2550" s="13"/>
      <c r="P2550" s="13">
        <v>1.436E-2</v>
      </c>
    </row>
    <row r="2551" spans="1:16" x14ac:dyDescent="0.3">
      <c r="A2551" s="67" t="s">
        <v>3878</v>
      </c>
      <c r="B2551" s="67" t="s">
        <v>3879</v>
      </c>
      <c r="C2551" s="69">
        <v>77194</v>
      </c>
      <c r="D2551" s="13"/>
      <c r="E2551" s="13">
        <v>0.12736</v>
      </c>
      <c r="F2551" s="13">
        <v>9.9269999999999997E-2</v>
      </c>
      <c r="G2551" s="13">
        <v>9.7989999999999994E-2</v>
      </c>
      <c r="H2551" s="13">
        <v>0.10428</v>
      </c>
      <c r="I2551" s="13">
        <v>0.11273</v>
      </c>
      <c r="J2551" s="13">
        <v>0.12523999999999999</v>
      </c>
      <c r="K2551" s="13">
        <v>0.13922000000000001</v>
      </c>
      <c r="L2551" s="13">
        <v>0.16650999999999999</v>
      </c>
      <c r="M2551" s="13">
        <v>0.17751</v>
      </c>
      <c r="N2551" s="13">
        <v>0.20175000000000001</v>
      </c>
      <c r="O2551" s="13">
        <v>0.22228999999999999</v>
      </c>
      <c r="P2551" s="13">
        <v>0.25492999999999999</v>
      </c>
    </row>
    <row r="2552" spans="1:16" x14ac:dyDescent="0.3">
      <c r="A2552" s="67" t="s">
        <v>4998</v>
      </c>
      <c r="B2552" s="67" t="s">
        <v>3975</v>
      </c>
      <c r="C2552" s="69">
        <v>77073</v>
      </c>
      <c r="D2552" s="13">
        <v>0.1129</v>
      </c>
      <c r="E2552" s="13">
        <v>0.11514000000000001</v>
      </c>
      <c r="F2552" s="13">
        <v>9.3469999999999998E-2</v>
      </c>
      <c r="G2552" s="13">
        <v>9.1090000000000004E-2</v>
      </c>
      <c r="H2552" s="13">
        <v>0.11298999999999999</v>
      </c>
      <c r="I2552" s="13">
        <v>0.11613999999999999</v>
      </c>
      <c r="J2552" s="13">
        <v>0.12307</v>
      </c>
      <c r="K2552" s="13">
        <v>0.13500999999999999</v>
      </c>
      <c r="L2552" s="13">
        <v>0.1656</v>
      </c>
      <c r="M2552" s="13">
        <v>0.20100000000000001</v>
      </c>
      <c r="N2552" s="13">
        <v>0.22531000000000001</v>
      </c>
      <c r="O2552" s="13">
        <v>0.26582</v>
      </c>
      <c r="P2552" s="13">
        <v>0.29293000000000002</v>
      </c>
    </row>
    <row r="2553" spans="1:16" x14ac:dyDescent="0.3">
      <c r="A2553" s="67" t="s">
        <v>4050</v>
      </c>
      <c r="B2553" s="67" t="s">
        <v>4051</v>
      </c>
      <c r="C2553" s="69">
        <v>76188</v>
      </c>
      <c r="D2553" s="13"/>
      <c r="E2553" s="13">
        <v>0.10073</v>
      </c>
      <c r="F2553" s="13">
        <v>3.832E-2</v>
      </c>
      <c r="G2553" s="13">
        <v>3.9910000000000001E-2</v>
      </c>
      <c r="H2553" s="13">
        <v>4.3920000000000001E-2</v>
      </c>
      <c r="I2553" s="13">
        <v>3.7510000000000002E-2</v>
      </c>
      <c r="J2553" s="13">
        <v>4.2229999999999997E-2</v>
      </c>
      <c r="K2553" s="13">
        <v>4.3339999999999997E-2</v>
      </c>
      <c r="L2553" s="13">
        <v>8.1369999999999998E-2</v>
      </c>
      <c r="M2553" s="13">
        <v>8.7660000000000002E-2</v>
      </c>
      <c r="N2553" s="13">
        <v>9.4500000000000001E-2</v>
      </c>
      <c r="O2553" s="13">
        <v>0.11548</v>
      </c>
      <c r="P2553" s="13">
        <v>0.1353</v>
      </c>
    </row>
    <row r="2554" spans="1:16" x14ac:dyDescent="0.3">
      <c r="A2554" s="67" t="s">
        <v>4999</v>
      </c>
      <c r="B2554" s="67" t="s">
        <v>5000</v>
      </c>
      <c r="C2554" s="69">
        <v>75989</v>
      </c>
      <c r="D2554" s="13">
        <v>0.48413</v>
      </c>
      <c r="E2554" s="13">
        <v>0.44046000000000002</v>
      </c>
      <c r="F2554" s="13">
        <v>0.36857000000000001</v>
      </c>
      <c r="G2554" s="13"/>
      <c r="H2554" s="13"/>
      <c r="I2554" s="13"/>
      <c r="J2554" s="13"/>
      <c r="K2554" s="13"/>
      <c r="L2554" s="13"/>
      <c r="M2554" s="13"/>
      <c r="N2554" s="13"/>
      <c r="O2554" s="13"/>
      <c r="P2554" s="13"/>
    </row>
    <row r="2555" spans="1:16" x14ac:dyDescent="0.3">
      <c r="A2555" s="67" t="s">
        <v>3971</v>
      </c>
      <c r="B2555" s="67" t="s">
        <v>3972</v>
      </c>
      <c r="C2555" s="69">
        <v>75600</v>
      </c>
      <c r="D2555" s="13"/>
      <c r="E2555" s="13"/>
      <c r="F2555" s="13"/>
      <c r="G2555" s="13"/>
      <c r="H2555" s="13"/>
      <c r="I2555" s="13"/>
      <c r="J2555" s="13"/>
      <c r="K2555" s="13"/>
      <c r="L2555" s="13"/>
      <c r="M2555" s="13"/>
      <c r="N2555" s="13"/>
      <c r="O2555" s="13"/>
      <c r="P2555" s="13"/>
    </row>
    <row r="2556" spans="1:16" x14ac:dyDescent="0.3">
      <c r="A2556" s="67" t="s">
        <v>5001</v>
      </c>
      <c r="B2556" s="67" t="s">
        <v>3874</v>
      </c>
      <c r="C2556" s="69">
        <v>75165</v>
      </c>
      <c r="D2556" s="13"/>
      <c r="E2556" s="13"/>
      <c r="F2556" s="13">
        <v>5.8599999999999998E-3</v>
      </c>
      <c r="G2556" s="13">
        <v>5.7299999999999999E-3</v>
      </c>
      <c r="H2556" s="13">
        <v>6.5799999999999999E-3</v>
      </c>
      <c r="I2556" s="13">
        <v>6.94E-3</v>
      </c>
      <c r="J2556" s="13">
        <v>7.9699999999999997E-3</v>
      </c>
      <c r="K2556" s="13">
        <v>8.2900000000000005E-3</v>
      </c>
      <c r="L2556" s="13">
        <v>9.4500000000000001E-3</v>
      </c>
      <c r="M2556" s="13">
        <v>1.085E-2</v>
      </c>
      <c r="N2556" s="13">
        <v>1.2149999999999999E-2</v>
      </c>
      <c r="O2556" s="13">
        <v>1.336E-2</v>
      </c>
      <c r="P2556" s="13"/>
    </row>
    <row r="2557" spans="1:16" x14ac:dyDescent="0.3">
      <c r="A2557" s="67" t="s">
        <v>3819</v>
      </c>
      <c r="B2557" s="67" t="s">
        <v>3820</v>
      </c>
      <c r="C2557" s="69">
        <v>74486</v>
      </c>
      <c r="D2557" s="13"/>
      <c r="E2557" s="13">
        <v>2.0559999999999998E-2</v>
      </c>
      <c r="F2557" s="13">
        <v>1.61E-2</v>
      </c>
      <c r="G2557" s="13">
        <v>1.6160000000000001E-2</v>
      </c>
      <c r="H2557" s="13">
        <v>1.7930000000000001E-2</v>
      </c>
      <c r="I2557" s="13">
        <v>3.4529999999999998E-2</v>
      </c>
      <c r="J2557" s="13">
        <v>3.8109999999999998E-2</v>
      </c>
      <c r="K2557" s="13">
        <v>4.1020000000000001E-2</v>
      </c>
      <c r="L2557" s="13">
        <v>4.299E-2</v>
      </c>
      <c r="M2557" s="13">
        <v>7.4060000000000001E-2</v>
      </c>
      <c r="N2557" s="13">
        <v>0.10421999999999999</v>
      </c>
      <c r="O2557" s="13">
        <v>0.11396000000000001</v>
      </c>
      <c r="P2557" s="13">
        <v>0.12731999999999999</v>
      </c>
    </row>
    <row r="2558" spans="1:16" x14ac:dyDescent="0.3">
      <c r="A2558" s="67" t="s">
        <v>3799</v>
      </c>
      <c r="B2558" s="67" t="s">
        <v>3800</v>
      </c>
      <c r="C2558" s="69">
        <v>74393</v>
      </c>
      <c r="D2558" s="13"/>
      <c r="E2558" s="13"/>
      <c r="F2558" s="13"/>
      <c r="G2558" s="13">
        <v>9.8729999999999998E-2</v>
      </c>
      <c r="H2558" s="13">
        <v>0.11136</v>
      </c>
      <c r="I2558" s="13">
        <v>0.11841</v>
      </c>
      <c r="J2558" s="13">
        <v>0.13149</v>
      </c>
      <c r="K2558" s="13">
        <v>0.13506000000000001</v>
      </c>
      <c r="L2558" s="13"/>
      <c r="M2558" s="13">
        <v>0.17141999999999999</v>
      </c>
      <c r="N2558" s="13">
        <v>0.18573000000000001</v>
      </c>
      <c r="O2558" s="13">
        <v>0.20896000000000001</v>
      </c>
      <c r="P2558" s="13">
        <v>0.23121</v>
      </c>
    </row>
    <row r="2559" spans="1:16" x14ac:dyDescent="0.3">
      <c r="A2559" s="67" t="s">
        <v>3978</v>
      </c>
      <c r="B2559" s="67" t="s">
        <v>3979</v>
      </c>
      <c r="C2559" s="69">
        <v>74352</v>
      </c>
      <c r="D2559" s="13"/>
      <c r="E2559" s="13"/>
      <c r="F2559" s="13"/>
      <c r="G2559" s="13"/>
      <c r="H2559" s="13"/>
      <c r="I2559" s="13"/>
      <c r="J2559" s="13"/>
      <c r="K2559" s="13"/>
      <c r="L2559" s="13"/>
      <c r="M2559" s="13"/>
      <c r="N2559" s="13"/>
      <c r="O2559" s="13"/>
      <c r="P2559" s="13"/>
    </row>
    <row r="2560" spans="1:16" x14ac:dyDescent="0.3">
      <c r="A2560" s="67" t="s">
        <v>3982</v>
      </c>
      <c r="B2560" s="67" t="s">
        <v>3983</v>
      </c>
      <c r="C2560" s="69">
        <v>73476</v>
      </c>
      <c r="D2560" s="13"/>
      <c r="E2560" s="13"/>
      <c r="F2560" s="13"/>
      <c r="G2560" s="13"/>
      <c r="H2560" s="13"/>
      <c r="I2560" s="13"/>
      <c r="J2560" s="13"/>
      <c r="K2560" s="13"/>
      <c r="L2560" s="13"/>
      <c r="M2560" s="13">
        <v>0.01</v>
      </c>
      <c r="N2560" s="13"/>
      <c r="O2560" s="13"/>
      <c r="P2560" s="13"/>
    </row>
    <row r="2561" spans="1:16" x14ac:dyDescent="0.3">
      <c r="A2561" s="67" t="s">
        <v>5002</v>
      </c>
      <c r="B2561" s="67" t="s">
        <v>5003</v>
      </c>
      <c r="C2561" s="69">
        <v>72635</v>
      </c>
      <c r="D2561" s="13">
        <v>7.6609999999999998E-2</v>
      </c>
      <c r="E2561" s="13"/>
      <c r="F2561" s="13"/>
      <c r="G2561" s="13"/>
      <c r="H2561" s="13"/>
      <c r="I2561" s="13"/>
      <c r="J2561" s="13"/>
      <c r="K2561" s="13"/>
      <c r="L2561" s="13"/>
      <c r="M2561" s="13"/>
      <c r="N2561" s="13"/>
      <c r="O2561" s="13"/>
      <c r="P2561" s="13"/>
    </row>
    <row r="2562" spans="1:16" x14ac:dyDescent="0.3">
      <c r="A2562" s="67" t="s">
        <v>3389</v>
      </c>
      <c r="B2562" s="67" t="s">
        <v>3390</v>
      </c>
      <c r="C2562" s="69">
        <v>72501</v>
      </c>
      <c r="D2562" s="13"/>
      <c r="E2562" s="13"/>
      <c r="F2562" s="13">
        <v>2.2200000000000002E-3</v>
      </c>
      <c r="G2562" s="13">
        <v>2.1900000000000001E-3</v>
      </c>
      <c r="H2562" s="13">
        <v>2.49E-3</v>
      </c>
      <c r="I2562" s="13">
        <v>7.9900000000000006E-3</v>
      </c>
      <c r="J2562" s="13">
        <v>9.0100000000000006E-3</v>
      </c>
      <c r="K2562" s="13">
        <v>9.4800000000000006E-3</v>
      </c>
      <c r="L2562" s="13">
        <v>1.04E-2</v>
      </c>
      <c r="M2562" s="13">
        <v>1.1809999999999999E-2</v>
      </c>
      <c r="N2562" s="13">
        <v>1.3469999999999999E-2</v>
      </c>
      <c r="O2562" s="13">
        <v>1.55E-2</v>
      </c>
      <c r="P2562" s="13">
        <v>1.7500000000000002E-2</v>
      </c>
    </row>
    <row r="2563" spans="1:16" x14ac:dyDescent="0.3">
      <c r="A2563" s="67" t="s">
        <v>3860</v>
      </c>
      <c r="B2563" s="67" t="s">
        <v>3861</v>
      </c>
      <c r="C2563" s="69">
        <v>72397</v>
      </c>
      <c r="D2563" s="13"/>
      <c r="E2563" s="13"/>
      <c r="F2563" s="13"/>
      <c r="G2563" s="13"/>
      <c r="H2563" s="13"/>
      <c r="I2563" s="13">
        <v>1.6109999999999999E-2</v>
      </c>
      <c r="J2563" s="13">
        <v>1.8010000000000002E-2</v>
      </c>
      <c r="K2563" s="13">
        <v>2.0420000000000001E-2</v>
      </c>
      <c r="L2563" s="13">
        <v>2.256E-2</v>
      </c>
      <c r="M2563" s="13">
        <v>2.6870000000000002E-2</v>
      </c>
      <c r="N2563" s="13">
        <v>2.6270000000000002E-2</v>
      </c>
      <c r="O2563" s="13">
        <v>3.0839999999999999E-2</v>
      </c>
      <c r="P2563" s="13">
        <v>3.4700000000000002E-2</v>
      </c>
    </row>
    <row r="2564" spans="1:16" x14ac:dyDescent="0.3">
      <c r="A2564" s="67" t="s">
        <v>3985</v>
      </c>
      <c r="B2564" s="67" t="s">
        <v>3986</v>
      </c>
      <c r="C2564" s="69">
        <v>72106</v>
      </c>
      <c r="D2564" s="13"/>
      <c r="E2564" s="13"/>
      <c r="F2564" s="13"/>
      <c r="G2564" s="13"/>
      <c r="H2564" s="13"/>
      <c r="I2564" s="13"/>
      <c r="J2564" s="13"/>
      <c r="K2564" s="13"/>
      <c r="L2564" s="13"/>
      <c r="M2564" s="13"/>
      <c r="N2564" s="13"/>
      <c r="O2564" s="13">
        <v>0.75883999999999996</v>
      </c>
      <c r="P2564" s="13"/>
    </row>
    <row r="2565" spans="1:16" x14ac:dyDescent="0.3">
      <c r="A2565" s="67" t="s">
        <v>3526</v>
      </c>
      <c r="B2565" s="67" t="s">
        <v>3527</v>
      </c>
      <c r="C2565" s="69">
        <v>70983</v>
      </c>
      <c r="D2565" s="13">
        <v>8.6019999999999999E-2</v>
      </c>
      <c r="E2565" s="13">
        <v>0.12401</v>
      </c>
      <c r="F2565" s="13">
        <v>9.6790000000000001E-2</v>
      </c>
      <c r="G2565" s="13">
        <v>9.3780000000000002E-2</v>
      </c>
      <c r="H2565" s="13">
        <v>0.11001</v>
      </c>
      <c r="I2565" s="13">
        <v>0.10521999999999999</v>
      </c>
      <c r="J2565" s="13">
        <v>0.11491</v>
      </c>
      <c r="K2565" s="13">
        <v>0.14094999999999999</v>
      </c>
      <c r="L2565" s="13">
        <v>0.15085999999999999</v>
      </c>
      <c r="M2565" s="13">
        <v>0.17499999999999999</v>
      </c>
      <c r="N2565" s="13">
        <v>0.16869999999999999</v>
      </c>
      <c r="O2565" s="13">
        <v>0.19139</v>
      </c>
      <c r="P2565" s="13">
        <v>0.21384</v>
      </c>
    </row>
    <row r="2566" spans="1:16" x14ac:dyDescent="0.3">
      <c r="A2566" s="67" t="s">
        <v>3967</v>
      </c>
      <c r="B2566" s="67" t="s">
        <v>3968</v>
      </c>
      <c r="C2566" s="69">
        <v>70913</v>
      </c>
      <c r="D2566" s="13">
        <v>0.15362999999999999</v>
      </c>
      <c r="E2566" s="13">
        <v>0.15569</v>
      </c>
      <c r="F2566" s="13">
        <v>0.13189999999999999</v>
      </c>
      <c r="G2566" s="13">
        <v>0.13002</v>
      </c>
      <c r="H2566" s="13"/>
      <c r="I2566" s="13">
        <v>0.15554999999999999</v>
      </c>
      <c r="J2566" s="13">
        <v>0.17494000000000001</v>
      </c>
      <c r="K2566" s="13">
        <v>0.18303</v>
      </c>
      <c r="L2566" s="13">
        <v>0.20538000000000001</v>
      </c>
      <c r="M2566" s="13">
        <v>0.23791000000000001</v>
      </c>
      <c r="N2566" s="13">
        <v>0.26074999999999998</v>
      </c>
      <c r="O2566" s="13">
        <v>0.29618</v>
      </c>
      <c r="P2566" s="13">
        <v>0.32901000000000002</v>
      </c>
    </row>
    <row r="2567" spans="1:16" x14ac:dyDescent="0.3">
      <c r="A2567" s="67" t="s">
        <v>3716</v>
      </c>
      <c r="B2567" s="67" t="s">
        <v>3717</v>
      </c>
      <c r="C2567" s="69">
        <v>70788</v>
      </c>
      <c r="D2567" s="13"/>
      <c r="E2567" s="13"/>
      <c r="F2567" s="13">
        <v>1.4370000000000001E-2</v>
      </c>
      <c r="G2567" s="13">
        <v>1.409E-2</v>
      </c>
      <c r="H2567" s="13">
        <v>2.9180000000000001E-2</v>
      </c>
      <c r="I2567" s="13">
        <v>2.9680000000000002E-2</v>
      </c>
      <c r="J2567" s="13">
        <v>3.2960000000000003E-2</v>
      </c>
      <c r="K2567" s="13">
        <v>3.363E-2</v>
      </c>
      <c r="L2567" s="13">
        <v>3.6040000000000003E-2</v>
      </c>
      <c r="M2567" s="13">
        <v>3.8850000000000003E-2</v>
      </c>
      <c r="N2567" s="13">
        <v>4.5609999999999998E-2</v>
      </c>
      <c r="O2567" s="13">
        <v>5.3490000000000003E-2</v>
      </c>
      <c r="P2567" s="13">
        <v>5.9979999999999999E-2</v>
      </c>
    </row>
    <row r="2568" spans="1:16" x14ac:dyDescent="0.3">
      <c r="A2568" s="67" t="s">
        <v>3813</v>
      </c>
      <c r="B2568" s="67" t="s">
        <v>3814</v>
      </c>
      <c r="C2568" s="69">
        <v>69437</v>
      </c>
      <c r="D2568" s="13"/>
      <c r="E2568" s="13"/>
      <c r="F2568" s="13"/>
      <c r="G2568" s="13"/>
      <c r="H2568" s="13">
        <v>1.303E-2</v>
      </c>
      <c r="I2568" s="13">
        <v>1.3650000000000001E-2</v>
      </c>
      <c r="J2568" s="13">
        <v>1.542E-2</v>
      </c>
      <c r="K2568" s="13">
        <v>1.5970000000000002E-2</v>
      </c>
      <c r="L2568" s="13">
        <v>1.7569999999999999E-2</v>
      </c>
      <c r="M2568" s="13">
        <v>1.9990000000000001E-2</v>
      </c>
      <c r="N2568" s="13">
        <v>2.1299999999999999E-2</v>
      </c>
      <c r="O2568" s="13">
        <v>2.5579999999999999E-2</v>
      </c>
      <c r="P2568" s="13">
        <v>2.8139999999999998E-2</v>
      </c>
    </row>
    <row r="2569" spans="1:16" x14ac:dyDescent="0.3">
      <c r="A2569" s="67" t="s">
        <v>3946</v>
      </c>
      <c r="B2569" s="67" t="s">
        <v>3947</v>
      </c>
      <c r="C2569" s="69">
        <v>68957</v>
      </c>
      <c r="D2569" s="13">
        <v>0.60948000000000002</v>
      </c>
      <c r="E2569" s="13">
        <v>0.61038000000000003</v>
      </c>
      <c r="F2569" s="13">
        <v>0.52771999999999997</v>
      </c>
      <c r="G2569" s="13">
        <v>0.50378999999999996</v>
      </c>
      <c r="H2569" s="13">
        <v>0.57015000000000005</v>
      </c>
      <c r="I2569" s="13">
        <v>0.5917</v>
      </c>
      <c r="J2569" s="13">
        <v>0.64970000000000006</v>
      </c>
      <c r="K2569" s="13">
        <v>0.67666000000000004</v>
      </c>
      <c r="L2569" s="13">
        <v>0.82918999999999998</v>
      </c>
      <c r="M2569" s="13">
        <v>0.90232999999999997</v>
      </c>
      <c r="N2569" s="13">
        <v>0.97709000000000001</v>
      </c>
      <c r="O2569" s="13"/>
      <c r="P2569" s="13"/>
    </row>
    <row r="2570" spans="1:16" x14ac:dyDescent="0.3">
      <c r="A2570" s="67" t="s">
        <v>3632</v>
      </c>
      <c r="B2570" s="67" t="s">
        <v>3633</v>
      </c>
      <c r="C2570" s="69">
        <v>68689</v>
      </c>
      <c r="D2570" s="13">
        <v>5.271E-2</v>
      </c>
      <c r="E2570" s="13">
        <v>6.1359999999999998E-2</v>
      </c>
      <c r="F2570" s="13">
        <v>5.0119999999999998E-2</v>
      </c>
      <c r="G2570" s="13">
        <v>6.5089999999999995E-2</v>
      </c>
      <c r="H2570" s="13">
        <v>0.14419999999999999</v>
      </c>
      <c r="I2570" s="13">
        <v>0.14990000000000001</v>
      </c>
      <c r="J2570" s="13">
        <v>0.16749</v>
      </c>
      <c r="K2570" s="13">
        <v>0.16983999999999999</v>
      </c>
      <c r="L2570" s="13">
        <v>0.21395</v>
      </c>
      <c r="M2570" s="13">
        <v>0.28155000000000002</v>
      </c>
      <c r="N2570" s="13">
        <v>0.26688000000000001</v>
      </c>
      <c r="O2570" s="13">
        <v>0.30510999999999999</v>
      </c>
      <c r="P2570" s="13">
        <v>0.33855000000000002</v>
      </c>
    </row>
    <row r="2571" spans="1:16" x14ac:dyDescent="0.3">
      <c r="A2571" s="67" t="s">
        <v>3992</v>
      </c>
      <c r="B2571" s="67" t="s">
        <v>3993</v>
      </c>
      <c r="C2571" s="69">
        <v>68676</v>
      </c>
      <c r="D2571" s="13"/>
      <c r="E2571" s="13"/>
      <c r="F2571" s="13"/>
      <c r="G2571" s="13"/>
      <c r="H2571" s="13"/>
      <c r="I2571" s="13"/>
      <c r="J2571" s="13"/>
      <c r="K2571" s="13"/>
      <c r="L2571" s="13"/>
      <c r="M2571" s="13"/>
      <c r="N2571" s="13"/>
      <c r="O2571" s="13"/>
      <c r="P2571" s="13"/>
    </row>
    <row r="2572" spans="1:16" x14ac:dyDescent="0.3">
      <c r="A2572" s="67" t="s">
        <v>2593</v>
      </c>
      <c r="B2572" s="67" t="s">
        <v>2594</v>
      </c>
      <c r="C2572" s="69">
        <v>67809</v>
      </c>
      <c r="D2572" s="13"/>
      <c r="E2572" s="13"/>
      <c r="F2572" s="13"/>
      <c r="G2572" s="13"/>
      <c r="H2572" s="13">
        <v>0.15262000000000001</v>
      </c>
      <c r="I2572" s="13"/>
      <c r="J2572" s="13"/>
      <c r="K2572" s="13"/>
      <c r="L2572" s="13"/>
      <c r="M2572" s="13"/>
      <c r="N2572" s="13"/>
      <c r="O2572" s="13"/>
      <c r="P2572" s="13"/>
    </row>
    <row r="2573" spans="1:16" x14ac:dyDescent="0.3">
      <c r="A2573" s="67" t="s">
        <v>3994</v>
      </c>
      <c r="B2573" s="67" t="s">
        <v>3995</v>
      </c>
      <c r="C2573" s="69">
        <v>67554</v>
      </c>
      <c r="D2573" s="13"/>
      <c r="E2573" s="13"/>
      <c r="F2573" s="13"/>
      <c r="G2573" s="13"/>
      <c r="H2573" s="13"/>
      <c r="I2573" s="13"/>
      <c r="J2573" s="13"/>
      <c r="K2573" s="13"/>
      <c r="L2573" s="13"/>
      <c r="M2573" s="13"/>
      <c r="N2573" s="13"/>
      <c r="O2573" s="13"/>
      <c r="P2573" s="13"/>
    </row>
    <row r="2574" spans="1:16" x14ac:dyDescent="0.3">
      <c r="A2574" s="67" t="s">
        <v>3973</v>
      </c>
      <c r="B2574" s="67" t="s">
        <v>3974</v>
      </c>
      <c r="C2574" s="69">
        <v>66895</v>
      </c>
      <c r="D2574" s="13"/>
      <c r="E2574" s="13">
        <v>1.3961300000000001</v>
      </c>
      <c r="F2574" s="13">
        <v>1.1124499999999999</v>
      </c>
      <c r="G2574" s="13">
        <v>1.1153900000000001</v>
      </c>
      <c r="H2574" s="13">
        <v>1.22611</v>
      </c>
      <c r="I2574" s="13">
        <v>1.28302</v>
      </c>
      <c r="J2574" s="13">
        <v>1.37503</v>
      </c>
      <c r="K2574" s="13">
        <v>1.4626699999999999</v>
      </c>
      <c r="L2574" s="13">
        <v>1.71387</v>
      </c>
      <c r="M2574" s="13">
        <v>1.47736</v>
      </c>
      <c r="N2574" s="13">
        <v>1.74054</v>
      </c>
      <c r="O2574" s="13">
        <v>1.9367000000000001</v>
      </c>
      <c r="P2574" s="13">
        <v>2.07802</v>
      </c>
    </row>
    <row r="2575" spans="1:16" x14ac:dyDescent="0.3">
      <c r="A2575" s="67" t="s">
        <v>5004</v>
      </c>
      <c r="B2575" s="67" t="s">
        <v>5005</v>
      </c>
      <c r="C2575" s="69">
        <v>65966</v>
      </c>
      <c r="D2575" s="13"/>
      <c r="E2575" s="13"/>
      <c r="F2575" s="13"/>
      <c r="G2575" s="13"/>
      <c r="H2575" s="13">
        <v>0.17766999999999999</v>
      </c>
      <c r="I2575" s="13"/>
      <c r="J2575" s="13"/>
      <c r="K2575" s="13"/>
      <c r="L2575" s="13"/>
      <c r="M2575" s="13"/>
      <c r="N2575" s="13"/>
      <c r="O2575" s="13"/>
      <c r="P2575" s="13"/>
    </row>
    <row r="2576" spans="1:16" x14ac:dyDescent="0.3">
      <c r="A2576" s="67" t="s">
        <v>3918</v>
      </c>
      <c r="B2576" s="67" t="s">
        <v>3919</v>
      </c>
      <c r="C2576" s="69">
        <v>65826</v>
      </c>
      <c r="D2576" s="13">
        <v>0.39401999999999998</v>
      </c>
      <c r="E2576" s="13">
        <v>0.48425000000000001</v>
      </c>
      <c r="F2576" s="13">
        <v>0.52664</v>
      </c>
      <c r="G2576" s="13">
        <v>0.55023999999999995</v>
      </c>
      <c r="H2576" s="13">
        <v>0.61043000000000003</v>
      </c>
      <c r="I2576" s="13">
        <v>0.62827999999999995</v>
      </c>
      <c r="J2576" s="13">
        <v>0.61253000000000002</v>
      </c>
      <c r="K2576" s="13">
        <v>0.63615999999999995</v>
      </c>
      <c r="L2576" s="13">
        <v>0.69381999999999999</v>
      </c>
      <c r="M2576" s="13">
        <v>0.64781</v>
      </c>
      <c r="N2576" s="13">
        <v>0.57945000000000002</v>
      </c>
      <c r="O2576" s="13">
        <v>0.68711999999999995</v>
      </c>
      <c r="P2576" s="13">
        <v>0.77429999999999999</v>
      </c>
    </row>
    <row r="2577" spans="1:16" x14ac:dyDescent="0.3">
      <c r="A2577" s="67" t="s">
        <v>3890</v>
      </c>
      <c r="B2577" s="67" t="s">
        <v>3891</v>
      </c>
      <c r="C2577" s="69">
        <v>64928</v>
      </c>
      <c r="D2577" s="13"/>
      <c r="E2577" s="13"/>
      <c r="F2577" s="13"/>
      <c r="G2577" s="13">
        <v>0.12603</v>
      </c>
      <c r="H2577" s="13">
        <v>0.12914999999999999</v>
      </c>
      <c r="I2577" s="13">
        <v>0.1328</v>
      </c>
      <c r="J2577" s="13">
        <v>0.14896999999999999</v>
      </c>
      <c r="K2577" s="13">
        <v>0.15023</v>
      </c>
      <c r="L2577" s="13">
        <v>0.16506000000000001</v>
      </c>
      <c r="M2577" s="13">
        <v>0.18501000000000001</v>
      </c>
      <c r="N2577" s="13">
        <v>0.20619000000000001</v>
      </c>
      <c r="O2577" s="13">
        <v>0.23741000000000001</v>
      </c>
      <c r="P2577" s="13">
        <v>0.27409</v>
      </c>
    </row>
    <row r="2578" spans="1:16" x14ac:dyDescent="0.3">
      <c r="A2578" s="67" t="s">
        <v>4006</v>
      </c>
      <c r="B2578" s="67" t="s">
        <v>4007</v>
      </c>
      <c r="C2578" s="69">
        <v>64583</v>
      </c>
      <c r="D2578" s="13"/>
      <c r="E2578" s="13"/>
      <c r="F2578" s="13"/>
      <c r="G2578" s="13"/>
      <c r="H2578" s="13"/>
      <c r="I2578" s="13"/>
      <c r="J2578" s="13"/>
      <c r="K2578" s="13"/>
      <c r="L2578" s="13"/>
      <c r="M2578" s="13"/>
      <c r="N2578" s="13"/>
      <c r="O2578" s="13"/>
      <c r="P2578" s="13"/>
    </row>
    <row r="2579" spans="1:16" x14ac:dyDescent="0.3">
      <c r="A2579" s="67" t="s">
        <v>4008</v>
      </c>
      <c r="B2579" s="67" t="s">
        <v>4009</v>
      </c>
      <c r="C2579" s="69">
        <v>63957</v>
      </c>
      <c r="D2579" s="13"/>
      <c r="E2579" s="13"/>
      <c r="F2579" s="13"/>
      <c r="G2579" s="13"/>
      <c r="H2579" s="13"/>
      <c r="I2579" s="13"/>
      <c r="J2579" s="13"/>
      <c r="K2579" s="13"/>
      <c r="L2579" s="13"/>
      <c r="M2579" s="13"/>
      <c r="N2579" s="13"/>
      <c r="O2579" s="13"/>
      <c r="P2579" s="13"/>
    </row>
    <row r="2580" spans="1:16" x14ac:dyDescent="0.3">
      <c r="A2580" s="67" t="s">
        <v>4010</v>
      </c>
      <c r="B2580" s="67" t="s">
        <v>4011</v>
      </c>
      <c r="C2580" s="69">
        <v>63693</v>
      </c>
      <c r="D2580" s="13"/>
      <c r="E2580" s="13"/>
      <c r="F2580" s="13"/>
      <c r="G2580" s="13"/>
      <c r="H2580" s="13"/>
      <c r="I2580" s="13"/>
      <c r="J2580" s="13"/>
      <c r="K2580" s="13"/>
      <c r="L2580" s="13"/>
      <c r="M2580" s="13"/>
      <c r="N2580" s="13"/>
      <c r="O2580" s="13"/>
      <c r="P2580" s="13"/>
    </row>
    <row r="2581" spans="1:16" x14ac:dyDescent="0.3">
      <c r="A2581" s="67" t="s">
        <v>4012</v>
      </c>
      <c r="B2581" s="67" t="s">
        <v>4013</v>
      </c>
      <c r="C2581" s="69">
        <v>63693</v>
      </c>
      <c r="D2581" s="13"/>
      <c r="E2581" s="13"/>
      <c r="F2581" s="13"/>
      <c r="G2581" s="13"/>
      <c r="H2581" s="13"/>
      <c r="I2581" s="13"/>
      <c r="J2581" s="13"/>
      <c r="K2581" s="13"/>
      <c r="L2581" s="13"/>
      <c r="M2581" s="13"/>
      <c r="N2581" s="13"/>
      <c r="O2581" s="13"/>
      <c r="P2581" s="13"/>
    </row>
    <row r="2582" spans="1:16" x14ac:dyDescent="0.3">
      <c r="A2582" s="67" t="s">
        <v>4014</v>
      </c>
      <c r="B2582" s="67" t="s">
        <v>4015</v>
      </c>
      <c r="C2582" s="69">
        <v>63262</v>
      </c>
      <c r="D2582" s="13"/>
      <c r="E2582" s="13"/>
      <c r="F2582" s="13"/>
      <c r="G2582" s="13"/>
      <c r="H2582" s="13"/>
      <c r="I2582" s="13"/>
      <c r="J2582" s="13"/>
      <c r="K2582" s="13"/>
      <c r="L2582" s="13"/>
      <c r="M2582" s="13"/>
      <c r="N2582" s="13"/>
      <c r="O2582" s="13"/>
      <c r="P2582" s="13"/>
    </row>
    <row r="2583" spans="1:16" x14ac:dyDescent="0.3">
      <c r="A2583" s="67" t="s">
        <v>3976</v>
      </c>
      <c r="B2583" s="67" t="s">
        <v>3977</v>
      </c>
      <c r="C2583" s="69">
        <v>63206</v>
      </c>
      <c r="D2583" s="13"/>
      <c r="E2583" s="13"/>
      <c r="F2583" s="13"/>
      <c r="G2583" s="13">
        <v>0.14133999999999999</v>
      </c>
      <c r="H2583" s="13"/>
      <c r="I2583" s="13"/>
      <c r="J2583" s="13">
        <v>0.18251999999999999</v>
      </c>
      <c r="K2583" s="13"/>
      <c r="L2583" s="13"/>
      <c r="M2583" s="13">
        <v>0.20927000000000001</v>
      </c>
      <c r="N2583" s="13"/>
      <c r="O2583" s="13"/>
      <c r="P2583" s="13"/>
    </row>
    <row r="2584" spans="1:16" x14ac:dyDescent="0.3">
      <c r="A2584" s="67" t="s">
        <v>4196</v>
      </c>
      <c r="B2584" s="67" t="s">
        <v>4197</v>
      </c>
      <c r="C2584" s="69">
        <v>62782</v>
      </c>
      <c r="D2584" s="13">
        <v>0.62509000000000003</v>
      </c>
      <c r="E2584" s="13">
        <v>0.62202000000000002</v>
      </c>
      <c r="F2584" s="13">
        <v>0.53264</v>
      </c>
      <c r="G2584" s="13">
        <v>0.50204000000000004</v>
      </c>
      <c r="H2584" s="13">
        <v>0.57174000000000003</v>
      </c>
      <c r="I2584" s="13">
        <v>0.59299000000000002</v>
      </c>
      <c r="J2584" s="13">
        <v>0.68379999999999996</v>
      </c>
      <c r="K2584" s="13">
        <v>0.68915000000000004</v>
      </c>
      <c r="L2584" s="13">
        <v>0.77142999999999995</v>
      </c>
      <c r="M2584" s="13">
        <v>0.86119999999999997</v>
      </c>
      <c r="N2584" s="13">
        <v>0.92686999999999997</v>
      </c>
      <c r="O2584" s="13">
        <v>1.04138</v>
      </c>
      <c r="P2584" s="13">
        <v>1.1402399999999999</v>
      </c>
    </row>
    <row r="2585" spans="1:16" x14ac:dyDescent="0.3">
      <c r="A2585" s="67" t="s">
        <v>4016</v>
      </c>
      <c r="B2585" s="67" t="s">
        <v>4017</v>
      </c>
      <c r="C2585" s="69">
        <v>62409</v>
      </c>
      <c r="D2585" s="13"/>
      <c r="E2585" s="13"/>
      <c r="F2585" s="13"/>
      <c r="G2585" s="13"/>
      <c r="H2585" s="13"/>
      <c r="I2585" s="13"/>
      <c r="J2585" s="13"/>
      <c r="K2585" s="13"/>
      <c r="L2585" s="13"/>
      <c r="M2585" s="13"/>
      <c r="N2585" s="13"/>
      <c r="O2585" s="13"/>
      <c r="P2585" s="13"/>
    </row>
    <row r="2586" spans="1:16" x14ac:dyDescent="0.3">
      <c r="A2586" s="67" t="s">
        <v>4202</v>
      </c>
      <c r="B2586" s="67" t="s">
        <v>4203</v>
      </c>
      <c r="C2586" s="69">
        <v>60994</v>
      </c>
      <c r="D2586" s="13">
        <v>0.93742000000000003</v>
      </c>
      <c r="E2586" s="13">
        <v>0.86107</v>
      </c>
      <c r="F2586" s="13">
        <v>0.77546000000000004</v>
      </c>
      <c r="G2586" s="13">
        <v>0.73365999999999998</v>
      </c>
      <c r="H2586" s="13">
        <v>0.81076000000000004</v>
      </c>
      <c r="I2586" s="13">
        <v>0.84865000000000002</v>
      </c>
      <c r="J2586" s="13">
        <v>0.90935999999999995</v>
      </c>
      <c r="K2586" s="13">
        <v>1.0729900000000001</v>
      </c>
      <c r="L2586" s="13">
        <v>1.1941900000000001</v>
      </c>
      <c r="M2586" s="13">
        <v>1.33473</v>
      </c>
      <c r="N2586" s="13">
        <v>1.35781</v>
      </c>
      <c r="O2586" s="13">
        <v>1.4615</v>
      </c>
      <c r="P2586" s="13">
        <v>1.58253</v>
      </c>
    </row>
    <row r="2587" spans="1:16" x14ac:dyDescent="0.3">
      <c r="A2587" s="67" t="s">
        <v>5006</v>
      </c>
      <c r="B2587" s="67" t="s">
        <v>4143</v>
      </c>
      <c r="C2587" s="69">
        <v>60840</v>
      </c>
      <c r="D2587" s="13"/>
      <c r="E2587" s="13"/>
      <c r="F2587" s="13"/>
      <c r="G2587" s="13">
        <v>4.2979999999999997E-2</v>
      </c>
      <c r="H2587" s="13">
        <v>1.7860000000000001E-2</v>
      </c>
      <c r="I2587" s="13">
        <v>1.847E-2</v>
      </c>
      <c r="J2587" s="13">
        <v>2.0709999999999999E-2</v>
      </c>
      <c r="K2587" s="13">
        <v>2.1579999999999998E-2</v>
      </c>
      <c r="L2587" s="13">
        <v>2.3900000000000001E-2</v>
      </c>
      <c r="M2587" s="13">
        <v>2.6839999999999999E-2</v>
      </c>
      <c r="N2587" s="13">
        <v>3.058E-2</v>
      </c>
      <c r="O2587" s="13">
        <v>3.6299999999999999E-2</v>
      </c>
      <c r="P2587" s="13">
        <v>4.1619999999999997E-2</v>
      </c>
    </row>
    <row r="2588" spans="1:16" x14ac:dyDescent="0.3">
      <c r="A2588" s="67" t="s">
        <v>5007</v>
      </c>
      <c r="B2588" s="67" t="s">
        <v>5008</v>
      </c>
      <c r="C2588" s="69">
        <v>60770</v>
      </c>
      <c r="D2588" s="13">
        <v>0.61458000000000002</v>
      </c>
      <c r="E2588" s="13">
        <v>0.63512999999999997</v>
      </c>
      <c r="F2588" s="13"/>
      <c r="G2588" s="13"/>
      <c r="H2588" s="13"/>
      <c r="I2588" s="13"/>
      <c r="J2588" s="13"/>
      <c r="K2588" s="13"/>
      <c r="L2588" s="13"/>
      <c r="M2588" s="13"/>
      <c r="N2588" s="13"/>
      <c r="O2588" s="13"/>
      <c r="P2588" s="13"/>
    </row>
    <row r="2589" spans="1:16" x14ac:dyDescent="0.3">
      <c r="A2589" s="67" t="s">
        <v>4020</v>
      </c>
      <c r="B2589" s="67" t="s">
        <v>4021</v>
      </c>
      <c r="C2589" s="69">
        <v>60578</v>
      </c>
      <c r="D2589" s="13"/>
      <c r="E2589" s="13"/>
      <c r="F2589" s="13"/>
      <c r="G2589" s="13"/>
      <c r="H2589" s="13"/>
      <c r="I2589" s="13"/>
      <c r="J2589" s="13"/>
      <c r="K2589" s="13"/>
      <c r="L2589" s="13"/>
      <c r="M2589" s="13"/>
      <c r="N2589" s="13"/>
      <c r="O2589" s="13"/>
      <c r="P2589" s="13"/>
    </row>
    <row r="2590" spans="1:16" x14ac:dyDescent="0.3">
      <c r="A2590" s="67" t="s">
        <v>5009</v>
      </c>
      <c r="B2590" s="67" t="s">
        <v>5010</v>
      </c>
      <c r="C2590" s="69">
        <v>60260</v>
      </c>
      <c r="D2590" s="13"/>
      <c r="E2590" s="13"/>
      <c r="F2590" s="13"/>
      <c r="G2590" s="13">
        <v>1.74E-3</v>
      </c>
      <c r="H2590" s="13"/>
      <c r="I2590" s="13"/>
      <c r="J2590" s="13">
        <v>3.3E-3</v>
      </c>
      <c r="K2590" s="13"/>
      <c r="L2590" s="13"/>
      <c r="M2590" s="13"/>
      <c r="N2590" s="13"/>
      <c r="O2590" s="13"/>
      <c r="P2590" s="13">
        <v>5.8999999999999999E-3</v>
      </c>
    </row>
    <row r="2591" spans="1:16" x14ac:dyDescent="0.3">
      <c r="A2591" s="67" t="s">
        <v>4032</v>
      </c>
      <c r="B2591" s="67" t="s">
        <v>4033</v>
      </c>
      <c r="C2591" s="69">
        <v>60067</v>
      </c>
      <c r="D2591" s="13"/>
      <c r="E2591" s="13"/>
      <c r="F2591" s="13">
        <v>0.15046999999999999</v>
      </c>
      <c r="G2591" s="13">
        <v>0.15878</v>
      </c>
      <c r="H2591" s="13">
        <v>0.14524000000000001</v>
      </c>
      <c r="I2591" s="13">
        <v>0.13258</v>
      </c>
      <c r="J2591" s="13">
        <v>0.14235</v>
      </c>
      <c r="K2591" s="13">
        <v>0.14904999999999999</v>
      </c>
      <c r="L2591" s="13">
        <v>0.14999000000000001</v>
      </c>
      <c r="M2591" s="13">
        <v>0.15495999999999999</v>
      </c>
      <c r="N2591" s="13">
        <v>0.16377</v>
      </c>
      <c r="O2591" s="13">
        <v>0.18467</v>
      </c>
      <c r="P2591" s="13">
        <v>0.19427</v>
      </c>
    </row>
    <row r="2592" spans="1:16" x14ac:dyDescent="0.3">
      <c r="A2592" s="67" t="s">
        <v>4190</v>
      </c>
      <c r="B2592" s="67" t="s">
        <v>4191</v>
      </c>
      <c r="C2592" s="69">
        <v>59520</v>
      </c>
      <c r="D2592" s="13"/>
      <c r="E2592" s="13">
        <v>2.4500000000000001E-2</v>
      </c>
      <c r="F2592" s="13">
        <v>2.1309999999999999E-2</v>
      </c>
      <c r="G2592" s="13">
        <v>2.0809999999999999E-2</v>
      </c>
      <c r="H2592" s="13">
        <v>2.3109999999999999E-2</v>
      </c>
      <c r="I2592" s="13">
        <v>1.7330000000000002E-2</v>
      </c>
      <c r="J2592" s="13">
        <v>1.3299999999999999E-2</v>
      </c>
      <c r="K2592" s="13">
        <v>1.3299999999999999E-2</v>
      </c>
      <c r="L2592" s="13">
        <v>1.457E-2</v>
      </c>
      <c r="M2592" s="13">
        <v>1.66E-2</v>
      </c>
      <c r="N2592" s="13">
        <v>1.7270000000000001E-2</v>
      </c>
      <c r="O2592" s="13">
        <v>1.9279999999999999E-2</v>
      </c>
      <c r="P2592" s="13">
        <v>2.0709999999999999E-2</v>
      </c>
    </row>
    <row r="2593" spans="1:16" x14ac:dyDescent="0.3">
      <c r="A2593" s="67" t="s">
        <v>5011</v>
      </c>
      <c r="B2593" s="67" t="s">
        <v>5012</v>
      </c>
      <c r="C2593" s="69">
        <v>59247</v>
      </c>
      <c r="D2593" s="13">
        <v>8.6970000000000006E-2</v>
      </c>
      <c r="E2593" s="13"/>
      <c r="F2593" s="13"/>
      <c r="G2593" s="13"/>
      <c r="H2593" s="13"/>
      <c r="I2593" s="13"/>
      <c r="J2593" s="13"/>
      <c r="K2593" s="13"/>
      <c r="L2593" s="13"/>
      <c r="M2593" s="13"/>
      <c r="N2593" s="13"/>
      <c r="O2593" s="13"/>
      <c r="P2593" s="13"/>
    </row>
    <row r="2594" spans="1:16" x14ac:dyDescent="0.3">
      <c r="A2594" s="67" t="s">
        <v>4066</v>
      </c>
      <c r="B2594" s="67" t="s">
        <v>4067</v>
      </c>
      <c r="C2594" s="69">
        <v>59123</v>
      </c>
      <c r="D2594" s="13">
        <v>8.2820000000000005E-2</v>
      </c>
      <c r="E2594" s="13">
        <v>8.3949999999999997E-2</v>
      </c>
      <c r="F2594" s="13">
        <v>6.8269999999999997E-2</v>
      </c>
      <c r="G2594" s="13">
        <v>6.7430000000000004E-2</v>
      </c>
      <c r="H2594" s="13">
        <v>7.4060000000000001E-2</v>
      </c>
      <c r="I2594" s="13">
        <v>7.6329999999999995E-2</v>
      </c>
      <c r="J2594" s="13">
        <v>8.3390000000000006E-2</v>
      </c>
      <c r="K2594" s="13">
        <v>8.6269999999999999E-2</v>
      </c>
      <c r="L2594" s="13">
        <v>9.3840000000000007E-2</v>
      </c>
      <c r="M2594" s="13">
        <v>0.10469000000000001</v>
      </c>
      <c r="N2594" s="13">
        <v>0.10564999999999999</v>
      </c>
      <c r="O2594" s="13">
        <v>0.1195</v>
      </c>
      <c r="P2594" s="13">
        <v>0.13002</v>
      </c>
    </row>
    <row r="2595" spans="1:16" x14ac:dyDescent="0.3">
      <c r="A2595" s="67" t="s">
        <v>4028</v>
      </c>
      <c r="B2595" s="67" t="s">
        <v>4029</v>
      </c>
      <c r="C2595" s="69">
        <v>59112</v>
      </c>
      <c r="D2595" s="13"/>
      <c r="E2595" s="13"/>
      <c r="F2595" s="13"/>
      <c r="G2595" s="13"/>
      <c r="H2595" s="13"/>
      <c r="I2595" s="13"/>
      <c r="J2595" s="13"/>
      <c r="K2595" s="13"/>
      <c r="L2595" s="13"/>
      <c r="M2595" s="13"/>
      <c r="N2595" s="13"/>
      <c r="O2595" s="13"/>
      <c r="P2595" s="13"/>
    </row>
    <row r="2596" spans="1:16" x14ac:dyDescent="0.3">
      <c r="A2596" s="67" t="s">
        <v>4030</v>
      </c>
      <c r="B2596" s="67" t="s">
        <v>4031</v>
      </c>
      <c r="C2596" s="69">
        <v>59006</v>
      </c>
      <c r="D2596" s="13"/>
      <c r="E2596" s="13"/>
      <c r="F2596" s="13"/>
      <c r="G2596" s="13"/>
      <c r="H2596" s="13"/>
      <c r="I2596" s="13"/>
      <c r="J2596" s="13"/>
      <c r="K2596" s="13"/>
      <c r="L2596" s="13"/>
      <c r="M2596" s="13"/>
      <c r="N2596" s="13"/>
      <c r="O2596" s="13"/>
      <c r="P2596" s="13"/>
    </row>
    <row r="2597" spans="1:16" x14ac:dyDescent="0.3">
      <c r="A2597" s="67" t="s">
        <v>4099</v>
      </c>
      <c r="B2597" s="67" t="s">
        <v>4100</v>
      </c>
      <c r="C2597" s="69">
        <v>58631</v>
      </c>
      <c r="D2597" s="13">
        <v>0.35888999999999999</v>
      </c>
      <c r="E2597" s="13"/>
      <c r="F2597" s="13"/>
      <c r="G2597" s="13">
        <v>0.25722</v>
      </c>
      <c r="H2597" s="13"/>
      <c r="I2597" s="13"/>
      <c r="J2597" s="13">
        <v>0.15107000000000001</v>
      </c>
      <c r="K2597" s="13"/>
      <c r="L2597" s="13"/>
      <c r="M2597" s="13">
        <v>0.31557000000000002</v>
      </c>
      <c r="N2597" s="13"/>
      <c r="O2597" s="13">
        <v>0.71292999999999995</v>
      </c>
      <c r="P2597" s="13"/>
    </row>
    <row r="2598" spans="1:16" x14ac:dyDescent="0.3">
      <c r="A2598" s="67" t="s">
        <v>4040</v>
      </c>
      <c r="B2598" s="67" t="s">
        <v>4041</v>
      </c>
      <c r="C2598" s="69">
        <v>57914</v>
      </c>
      <c r="D2598" s="13"/>
      <c r="E2598" s="13"/>
      <c r="F2598" s="13"/>
      <c r="G2598" s="13"/>
      <c r="H2598" s="13"/>
      <c r="I2598" s="13"/>
      <c r="J2598" s="13"/>
      <c r="K2598" s="13"/>
      <c r="L2598" s="13"/>
      <c r="M2598" s="13">
        <v>0.06</v>
      </c>
      <c r="N2598" s="13"/>
      <c r="O2598" s="13"/>
      <c r="P2598" s="13"/>
    </row>
    <row r="2599" spans="1:16" x14ac:dyDescent="0.3">
      <c r="A2599" s="67" t="s">
        <v>4624</v>
      </c>
      <c r="B2599" s="67" t="s">
        <v>4625</v>
      </c>
      <c r="C2599" s="69">
        <v>57734</v>
      </c>
      <c r="D2599" s="13"/>
      <c r="E2599" s="13"/>
      <c r="F2599" s="13"/>
      <c r="G2599" s="13">
        <v>0.50631999999999999</v>
      </c>
      <c r="H2599" s="13">
        <v>0.53813999999999995</v>
      </c>
      <c r="I2599" s="13">
        <v>0.57111999999999996</v>
      </c>
      <c r="J2599" s="13">
        <v>0.63856000000000002</v>
      </c>
      <c r="K2599" s="13">
        <v>0.65276000000000001</v>
      </c>
      <c r="L2599" s="13">
        <v>0.73734</v>
      </c>
      <c r="M2599" s="13">
        <v>1.04982</v>
      </c>
      <c r="N2599" s="13">
        <v>1.1657500000000001</v>
      </c>
      <c r="O2599" s="13">
        <v>1.61951</v>
      </c>
      <c r="P2599" s="13">
        <v>1.8972599999999999</v>
      </c>
    </row>
    <row r="2600" spans="1:16" x14ac:dyDescent="0.3">
      <c r="A2600" s="67" t="s">
        <v>3866</v>
      </c>
      <c r="B2600" s="67" t="s">
        <v>3867</v>
      </c>
      <c r="C2600" s="69">
        <v>57000</v>
      </c>
      <c r="D2600" s="13"/>
      <c r="E2600" s="13"/>
      <c r="F2600" s="13"/>
      <c r="G2600" s="13"/>
      <c r="H2600" s="13"/>
      <c r="I2600" s="13"/>
      <c r="J2600" s="13">
        <v>0.97148999999999996</v>
      </c>
      <c r="K2600" s="13"/>
      <c r="L2600" s="13"/>
      <c r="M2600" s="13">
        <v>1.20726</v>
      </c>
      <c r="N2600" s="13"/>
      <c r="O2600" s="13"/>
      <c r="P2600" s="13">
        <v>1.45072</v>
      </c>
    </row>
    <row r="2601" spans="1:16" x14ac:dyDescent="0.3">
      <c r="A2601" s="67" t="s">
        <v>5013</v>
      </c>
      <c r="B2601" s="67" t="s">
        <v>5014</v>
      </c>
      <c r="C2601" s="69">
        <v>56997</v>
      </c>
      <c r="D2601" s="13">
        <v>0.12181</v>
      </c>
      <c r="E2601" s="13">
        <v>0.12615000000000001</v>
      </c>
      <c r="F2601" s="13">
        <v>0.11226999999999999</v>
      </c>
      <c r="G2601" s="13">
        <v>0.10808</v>
      </c>
      <c r="H2601" s="13">
        <v>0.1057</v>
      </c>
      <c r="I2601" s="13">
        <v>0.12617</v>
      </c>
      <c r="J2601" s="13">
        <v>0.13375000000000001</v>
      </c>
      <c r="K2601" s="13"/>
      <c r="L2601" s="13"/>
      <c r="M2601" s="13"/>
      <c r="N2601" s="13"/>
      <c r="O2601" s="13"/>
      <c r="P2601" s="13"/>
    </row>
    <row r="2602" spans="1:16" x14ac:dyDescent="0.3">
      <c r="A2602" s="67" t="s">
        <v>4048</v>
      </c>
      <c r="B2602" s="67" t="s">
        <v>4049</v>
      </c>
      <c r="C2602" s="69">
        <v>56673</v>
      </c>
      <c r="D2602" s="13"/>
      <c r="E2602" s="13"/>
      <c r="F2602" s="13"/>
      <c r="G2602" s="13"/>
      <c r="H2602" s="13"/>
      <c r="I2602" s="13"/>
      <c r="J2602" s="13"/>
      <c r="K2602" s="13"/>
      <c r="L2602" s="13"/>
      <c r="M2602" s="13"/>
      <c r="N2602" s="13"/>
      <c r="O2602" s="13"/>
      <c r="P2602" s="13"/>
    </row>
    <row r="2603" spans="1:16" x14ac:dyDescent="0.3">
      <c r="A2603" s="67" t="s">
        <v>4058</v>
      </c>
      <c r="B2603" s="67" t="s">
        <v>4059</v>
      </c>
      <c r="C2603" s="69">
        <v>56323</v>
      </c>
      <c r="D2603" s="13">
        <v>0.34125</v>
      </c>
      <c r="E2603" s="13">
        <v>0.34643000000000002</v>
      </c>
      <c r="F2603" s="13">
        <v>0.30881999999999998</v>
      </c>
      <c r="G2603" s="13">
        <v>0.29387999999999997</v>
      </c>
      <c r="H2603" s="13"/>
      <c r="I2603" s="13">
        <v>0.33540999999999999</v>
      </c>
      <c r="J2603" s="13">
        <v>0.36487000000000003</v>
      </c>
      <c r="K2603" s="13">
        <v>0.37418000000000001</v>
      </c>
      <c r="L2603" s="13">
        <v>0.41731000000000001</v>
      </c>
      <c r="M2603" s="13">
        <v>0.46922000000000003</v>
      </c>
      <c r="N2603" s="13">
        <v>0.47298000000000001</v>
      </c>
      <c r="O2603" s="13">
        <v>0.52612999999999999</v>
      </c>
      <c r="P2603" s="13">
        <v>0.57443</v>
      </c>
    </row>
    <row r="2604" spans="1:16" x14ac:dyDescent="0.3">
      <c r="A2604" s="67" t="s">
        <v>4022</v>
      </c>
      <c r="B2604" s="67" t="s">
        <v>4023</v>
      </c>
      <c r="C2604" s="69">
        <v>56309</v>
      </c>
      <c r="D2604" s="13"/>
      <c r="E2604" s="13">
        <v>0.1905</v>
      </c>
      <c r="F2604" s="13">
        <v>0.15490999999999999</v>
      </c>
      <c r="G2604" s="13">
        <v>0.15311</v>
      </c>
      <c r="H2604" s="13">
        <v>0.11287</v>
      </c>
      <c r="I2604" s="13">
        <v>0.11783</v>
      </c>
      <c r="J2604" s="13">
        <v>0.13116</v>
      </c>
      <c r="K2604" s="13">
        <v>0.13034000000000001</v>
      </c>
      <c r="L2604" s="13">
        <v>0.14474000000000001</v>
      </c>
      <c r="M2604" s="13">
        <v>0.17821000000000001</v>
      </c>
      <c r="N2604" s="13">
        <v>0.19239000000000001</v>
      </c>
      <c r="O2604" s="13">
        <v>0.20846000000000001</v>
      </c>
      <c r="P2604" s="13">
        <v>0.22883000000000001</v>
      </c>
    </row>
    <row r="2605" spans="1:16" x14ac:dyDescent="0.3">
      <c r="A2605" s="67" t="s">
        <v>4052</v>
      </c>
      <c r="B2605" s="67" t="s">
        <v>4053</v>
      </c>
      <c r="C2605" s="69">
        <v>56025</v>
      </c>
      <c r="D2605" s="13"/>
      <c r="E2605" s="13"/>
      <c r="F2605" s="13"/>
      <c r="G2605" s="13"/>
      <c r="H2605" s="13"/>
      <c r="I2605" s="13"/>
      <c r="J2605" s="13"/>
      <c r="K2605" s="13"/>
      <c r="L2605" s="13"/>
      <c r="M2605" s="13"/>
      <c r="N2605" s="13"/>
      <c r="O2605" s="13"/>
      <c r="P2605" s="13"/>
    </row>
    <row r="2606" spans="1:16" x14ac:dyDescent="0.3">
      <c r="A2606" s="67" t="s">
        <v>3734</v>
      </c>
      <c r="B2606" s="67" t="s">
        <v>3735</v>
      </c>
      <c r="C2606" s="69">
        <v>55813</v>
      </c>
      <c r="D2606" s="13"/>
      <c r="E2606" s="13"/>
      <c r="F2606" s="13"/>
      <c r="G2606" s="13">
        <v>1.9259999999999999E-2</v>
      </c>
      <c r="H2606" s="13"/>
      <c r="I2606" s="13">
        <v>2.2290000000000001E-2</v>
      </c>
      <c r="J2606" s="13">
        <v>2.537E-2</v>
      </c>
      <c r="K2606" s="13"/>
      <c r="L2606" s="13">
        <v>3.1890000000000002E-2</v>
      </c>
      <c r="M2606" s="13">
        <v>4.1079999999999998E-2</v>
      </c>
      <c r="N2606" s="13">
        <v>4.4470000000000003E-2</v>
      </c>
      <c r="O2606" s="13">
        <v>3.1009999999999999E-2</v>
      </c>
      <c r="P2606" s="13">
        <v>3.9260000000000003E-2</v>
      </c>
    </row>
    <row r="2607" spans="1:16" x14ac:dyDescent="0.3">
      <c r="A2607" s="67" t="s">
        <v>3864</v>
      </c>
      <c r="B2607" s="67" t="s">
        <v>3865</v>
      </c>
      <c r="C2607" s="69">
        <v>55808</v>
      </c>
      <c r="D2607" s="13"/>
      <c r="E2607" s="13"/>
      <c r="F2607" s="13"/>
      <c r="G2607" s="13">
        <v>0.42377999999999999</v>
      </c>
      <c r="H2607" s="13">
        <v>0.48531999999999997</v>
      </c>
      <c r="I2607" s="13"/>
      <c r="J2607" s="13">
        <v>0.55701999999999996</v>
      </c>
      <c r="K2607" s="13">
        <v>0.58214999999999995</v>
      </c>
      <c r="L2607" s="13">
        <v>0.67047999999999996</v>
      </c>
      <c r="M2607" s="13">
        <v>0.66024000000000005</v>
      </c>
      <c r="N2607" s="13">
        <v>0.81432000000000004</v>
      </c>
      <c r="O2607" s="13">
        <v>0.93113000000000001</v>
      </c>
      <c r="P2607" s="13">
        <v>1.70468</v>
      </c>
    </row>
    <row r="2608" spans="1:16" x14ac:dyDescent="0.3">
      <c r="A2608" s="67" t="s">
        <v>4056</v>
      </c>
      <c r="B2608" s="67" t="s">
        <v>4057</v>
      </c>
      <c r="C2608" s="69">
        <v>55694</v>
      </c>
      <c r="D2608" s="13"/>
      <c r="E2608" s="13"/>
      <c r="F2608" s="13"/>
      <c r="G2608" s="13"/>
      <c r="H2608" s="13"/>
      <c r="I2608" s="13"/>
      <c r="J2608" s="13"/>
      <c r="K2608" s="13"/>
      <c r="L2608" s="13"/>
      <c r="M2608" s="13">
        <v>4.2549999999999998E-2</v>
      </c>
      <c r="N2608" s="13"/>
      <c r="O2608" s="13"/>
      <c r="P2608" s="13"/>
    </row>
    <row r="2609" spans="1:16" x14ac:dyDescent="0.3">
      <c r="A2609" s="67" t="s">
        <v>3942</v>
      </c>
      <c r="B2609" s="67" t="s">
        <v>3943</v>
      </c>
      <c r="C2609" s="69">
        <v>55578</v>
      </c>
      <c r="D2609" s="13"/>
      <c r="E2609" s="13"/>
      <c r="F2609" s="13"/>
      <c r="G2609" s="13">
        <v>5.8840000000000003E-2</v>
      </c>
      <c r="H2609" s="13"/>
      <c r="I2609" s="13"/>
      <c r="J2609" s="13">
        <v>7.2309999999999999E-2</v>
      </c>
      <c r="K2609" s="13"/>
      <c r="L2609" s="13"/>
      <c r="M2609" s="13">
        <v>0.10047</v>
      </c>
      <c r="N2609" s="13"/>
      <c r="O2609" s="13"/>
      <c r="P2609" s="13">
        <v>0.13416</v>
      </c>
    </row>
    <row r="2610" spans="1:16" x14ac:dyDescent="0.3">
      <c r="A2610" s="67" t="s">
        <v>4002</v>
      </c>
      <c r="B2610" s="67" t="s">
        <v>4003</v>
      </c>
      <c r="C2610" s="69">
        <v>55473</v>
      </c>
      <c r="D2610" s="13">
        <v>0.58328999999999998</v>
      </c>
      <c r="E2610" s="13"/>
      <c r="F2610" s="13"/>
      <c r="G2610" s="13">
        <v>0.46455000000000002</v>
      </c>
      <c r="H2610" s="13"/>
      <c r="I2610" s="13"/>
      <c r="J2610" s="13">
        <v>0.60036999999999996</v>
      </c>
      <c r="K2610" s="13"/>
      <c r="L2610" s="13"/>
      <c r="M2610" s="13">
        <v>0.76734999999999998</v>
      </c>
      <c r="N2610" s="13"/>
      <c r="O2610" s="13"/>
      <c r="P2610" s="13">
        <v>1.0099800000000001</v>
      </c>
    </row>
    <row r="2611" spans="1:16" x14ac:dyDescent="0.3">
      <c r="A2611" s="67" t="s">
        <v>4089</v>
      </c>
      <c r="B2611" s="67" t="s">
        <v>4090</v>
      </c>
      <c r="C2611" s="69">
        <v>54830</v>
      </c>
      <c r="D2611" s="13">
        <v>8.0030000000000004E-2</v>
      </c>
      <c r="E2611" s="13">
        <v>8.0869999999999997E-2</v>
      </c>
      <c r="F2611" s="13">
        <v>6.5640000000000004E-2</v>
      </c>
      <c r="G2611" s="13">
        <v>6.5040000000000001E-2</v>
      </c>
      <c r="H2611" s="13">
        <v>7.2040000000000007E-2</v>
      </c>
      <c r="I2611" s="13">
        <v>7.3889999999999997E-2</v>
      </c>
      <c r="J2611" s="13">
        <v>8.0860000000000001E-2</v>
      </c>
      <c r="K2611" s="13">
        <v>8.3119999999999999E-2</v>
      </c>
      <c r="L2611" s="13">
        <v>9.042E-2</v>
      </c>
      <c r="M2611" s="13">
        <v>0.10024</v>
      </c>
      <c r="N2611" s="13">
        <v>0.1012</v>
      </c>
      <c r="O2611" s="13">
        <v>0.11404</v>
      </c>
      <c r="P2611" s="13">
        <v>0.12495000000000001</v>
      </c>
    </row>
    <row r="2612" spans="1:16" x14ac:dyDescent="0.3">
      <c r="A2612" s="67" t="s">
        <v>4070</v>
      </c>
      <c r="B2612" s="67" t="s">
        <v>4071</v>
      </c>
      <c r="C2612" s="69">
        <v>54695</v>
      </c>
      <c r="D2612" s="13">
        <v>7.6600000000000001E-2</v>
      </c>
      <c r="E2612" s="13">
        <v>7.6100000000000001E-2</v>
      </c>
      <c r="F2612" s="13">
        <v>6.3539999999999999E-2</v>
      </c>
      <c r="G2612" s="13">
        <v>6.3089999999999993E-2</v>
      </c>
      <c r="H2612" s="13">
        <v>7.0300000000000001E-2</v>
      </c>
      <c r="I2612" s="13">
        <v>7.3330000000000006E-2</v>
      </c>
      <c r="J2612" s="13">
        <v>8.072E-2</v>
      </c>
      <c r="K2612" s="13">
        <v>4.2470000000000001E-2</v>
      </c>
      <c r="L2612" s="13">
        <v>4.5929999999999999E-2</v>
      </c>
      <c r="M2612" s="13">
        <v>5.1749999999999997E-2</v>
      </c>
      <c r="N2612" s="13">
        <v>6.9610000000000005E-2</v>
      </c>
      <c r="O2612" s="13">
        <v>7.8909999999999994E-2</v>
      </c>
      <c r="P2612" s="13">
        <v>8.6989999999999998E-2</v>
      </c>
    </row>
    <row r="2613" spans="1:16" x14ac:dyDescent="0.3">
      <c r="A2613" s="67" t="s">
        <v>3670</v>
      </c>
      <c r="B2613" s="67" t="s">
        <v>3671</v>
      </c>
      <c r="C2613" s="69">
        <v>54520</v>
      </c>
      <c r="D2613" s="13">
        <v>0.83164000000000005</v>
      </c>
      <c r="E2613" s="13">
        <v>1.0522</v>
      </c>
      <c r="F2613" s="13">
        <v>0.89005999999999996</v>
      </c>
      <c r="G2613" s="13">
        <v>0.96550000000000002</v>
      </c>
      <c r="H2613" s="13"/>
      <c r="I2613" s="13"/>
      <c r="J2613" s="13"/>
      <c r="K2613" s="13"/>
      <c r="L2613" s="13"/>
      <c r="M2613" s="13"/>
      <c r="N2613" s="13"/>
      <c r="O2613" s="13"/>
      <c r="P2613" s="13"/>
    </row>
    <row r="2614" spans="1:16" x14ac:dyDescent="0.3">
      <c r="A2614" s="67" t="s">
        <v>4062</v>
      </c>
      <c r="B2614" s="67" t="s">
        <v>4063</v>
      </c>
      <c r="C2614" s="69">
        <v>54507</v>
      </c>
      <c r="D2614" s="13">
        <v>2.7449999999999999E-2</v>
      </c>
      <c r="E2614" s="13"/>
      <c r="F2614" s="13">
        <v>2.3359999999999999E-2</v>
      </c>
      <c r="G2614" s="13">
        <v>2.35E-2</v>
      </c>
      <c r="H2614" s="13">
        <v>2.6720000000000001E-2</v>
      </c>
      <c r="I2614" s="13">
        <v>2.7699999999999999E-2</v>
      </c>
      <c r="J2614" s="13">
        <v>3.1649999999999998E-2</v>
      </c>
      <c r="K2614" s="13">
        <v>3.3430000000000001E-2</v>
      </c>
      <c r="L2614" s="13">
        <v>3.7089999999999998E-2</v>
      </c>
      <c r="M2614" s="13">
        <v>4.3639999999999998E-2</v>
      </c>
      <c r="N2614" s="13">
        <v>4.7140000000000001E-2</v>
      </c>
      <c r="O2614" s="13">
        <v>5.3249999999999999E-2</v>
      </c>
      <c r="P2614" s="13">
        <v>5.8360000000000002E-2</v>
      </c>
    </row>
    <row r="2615" spans="1:16" x14ac:dyDescent="0.3">
      <c r="A2615" s="67" t="s">
        <v>4000</v>
      </c>
      <c r="B2615" s="67" t="s">
        <v>4001</v>
      </c>
      <c r="C2615" s="69">
        <v>54498</v>
      </c>
      <c r="D2615" s="13"/>
      <c r="E2615" s="13"/>
      <c r="F2615" s="13">
        <v>0.92847999999999997</v>
      </c>
      <c r="G2615" s="13">
        <v>0.88954</v>
      </c>
      <c r="H2615" s="13">
        <v>1.0114000000000001</v>
      </c>
      <c r="I2615" s="13">
        <v>1.0616699999999999</v>
      </c>
      <c r="J2615" s="13">
        <v>1.1571800000000001</v>
      </c>
      <c r="K2615" s="13">
        <v>1.0472900000000001</v>
      </c>
      <c r="L2615" s="13">
        <v>1.14754</v>
      </c>
      <c r="M2615" s="13">
        <v>1.2685900000000001</v>
      </c>
      <c r="N2615" s="13">
        <v>1.4190199999999999</v>
      </c>
      <c r="O2615" s="13">
        <v>1.5617799999999999</v>
      </c>
      <c r="P2615" s="13">
        <v>1.7223999999999999</v>
      </c>
    </row>
    <row r="2616" spans="1:16" x14ac:dyDescent="0.3">
      <c r="A2616" s="67" t="s">
        <v>4036</v>
      </c>
      <c r="B2616" s="67" t="s">
        <v>4037</v>
      </c>
      <c r="C2616" s="69">
        <v>54055</v>
      </c>
      <c r="D2616" s="13"/>
      <c r="E2616" s="13">
        <v>0.16064000000000001</v>
      </c>
      <c r="F2616" s="13">
        <v>0.13613</v>
      </c>
      <c r="G2616" s="13">
        <v>0.12895999999999999</v>
      </c>
      <c r="H2616" s="13">
        <v>0.14444000000000001</v>
      </c>
      <c r="I2616" s="13">
        <v>0.14828</v>
      </c>
      <c r="J2616" s="13">
        <v>0.16044</v>
      </c>
      <c r="K2616" s="13">
        <v>0.17196</v>
      </c>
      <c r="L2616" s="13">
        <v>0.19900999999999999</v>
      </c>
      <c r="M2616" s="13">
        <v>0.2155</v>
      </c>
      <c r="N2616" s="13">
        <v>0.21601999999999999</v>
      </c>
      <c r="O2616" s="13">
        <v>0.24254000000000001</v>
      </c>
      <c r="P2616" s="13">
        <v>0.26462000000000002</v>
      </c>
    </row>
    <row r="2617" spans="1:16" x14ac:dyDescent="0.3">
      <c r="A2617" s="67" t="s">
        <v>5015</v>
      </c>
      <c r="B2617" s="67" t="s">
        <v>5016</v>
      </c>
      <c r="C2617" s="69">
        <v>54020</v>
      </c>
      <c r="D2617" s="13"/>
      <c r="E2617" s="13"/>
      <c r="F2617" s="13"/>
      <c r="G2617" s="13"/>
      <c r="H2617" s="13"/>
      <c r="I2617" s="13"/>
      <c r="J2617" s="13">
        <v>0.13744999999999999</v>
      </c>
      <c r="K2617" s="13"/>
      <c r="L2617" s="13"/>
      <c r="M2617" s="13"/>
      <c r="N2617" s="13"/>
      <c r="O2617" s="13"/>
      <c r="P2617" s="13"/>
    </row>
    <row r="2618" spans="1:16" x14ac:dyDescent="0.3">
      <c r="A2618" s="67" t="s">
        <v>5017</v>
      </c>
      <c r="B2618" s="67" t="s">
        <v>5018</v>
      </c>
      <c r="C2618" s="69">
        <v>53461</v>
      </c>
      <c r="D2618" s="13">
        <v>2.1160000000000002E-2</v>
      </c>
      <c r="E2618" s="13"/>
      <c r="F2618" s="13"/>
      <c r="G2618" s="13">
        <v>2.6800000000000001E-3</v>
      </c>
      <c r="H2618" s="13"/>
      <c r="I2618" s="13"/>
      <c r="J2618" s="13"/>
      <c r="K2618" s="13"/>
      <c r="L2618" s="13"/>
      <c r="M2618" s="13"/>
      <c r="N2618" s="13"/>
      <c r="O2618" s="13"/>
      <c r="P2618" s="13"/>
    </row>
    <row r="2619" spans="1:16" x14ac:dyDescent="0.3">
      <c r="A2619" s="67" t="s">
        <v>4064</v>
      </c>
      <c r="B2619" s="67" t="s">
        <v>4065</v>
      </c>
      <c r="C2619" s="69">
        <v>52072</v>
      </c>
      <c r="D2619" s="13"/>
      <c r="E2619" s="13"/>
      <c r="F2619" s="13"/>
      <c r="G2619" s="13"/>
      <c r="H2619" s="13"/>
      <c r="I2619" s="13"/>
      <c r="J2619" s="13"/>
      <c r="K2619" s="13"/>
      <c r="L2619" s="13"/>
      <c r="M2619" s="13"/>
      <c r="N2619" s="13"/>
      <c r="O2619" s="13"/>
      <c r="P2619" s="13"/>
    </row>
    <row r="2620" spans="1:16" x14ac:dyDescent="0.3">
      <c r="A2620" s="67" t="s">
        <v>4086</v>
      </c>
      <c r="B2620" s="67" t="s">
        <v>4087</v>
      </c>
      <c r="C2620" s="69">
        <v>51949</v>
      </c>
      <c r="D2620" s="13">
        <v>2.1511200000000001</v>
      </c>
      <c r="E2620" s="13">
        <v>2.20025</v>
      </c>
      <c r="F2620" s="13">
        <v>1.9247000000000001</v>
      </c>
      <c r="G2620" s="13">
        <v>1.87313</v>
      </c>
      <c r="H2620" s="13">
        <v>1.91601</v>
      </c>
      <c r="I2620" s="13">
        <v>1.9847900000000001</v>
      </c>
      <c r="J2620" s="13">
        <v>2.1632899999999999</v>
      </c>
      <c r="K2620" s="13">
        <v>2.3286099999999998</v>
      </c>
      <c r="L2620" s="13">
        <v>2.5317699999999999</v>
      </c>
      <c r="M2620" s="13">
        <v>2.8139500000000002</v>
      </c>
      <c r="N2620" s="13">
        <v>2.0348899999999999</v>
      </c>
      <c r="O2620" s="13">
        <v>2.2199300000000002</v>
      </c>
      <c r="P2620" s="13">
        <v>2.40218</v>
      </c>
    </row>
    <row r="2621" spans="1:16" x14ac:dyDescent="0.3">
      <c r="A2621" s="67" t="s">
        <v>3955</v>
      </c>
      <c r="B2621" s="67" t="s">
        <v>3956</v>
      </c>
      <c r="C2621" s="69">
        <v>51861</v>
      </c>
      <c r="D2621" s="13">
        <v>0.27245999999999998</v>
      </c>
      <c r="E2621" s="13">
        <v>0.27355000000000002</v>
      </c>
      <c r="F2621" s="13">
        <v>0.23175000000000001</v>
      </c>
      <c r="G2621" s="13">
        <v>0.22191</v>
      </c>
      <c r="H2621" s="13">
        <v>0.25402999999999998</v>
      </c>
      <c r="I2621" s="13">
        <v>0.45462000000000002</v>
      </c>
      <c r="J2621" s="13">
        <v>0.50924999999999998</v>
      </c>
      <c r="K2621" s="13">
        <v>0.52807999999999999</v>
      </c>
      <c r="L2621" s="13">
        <v>0.59033999999999998</v>
      </c>
      <c r="M2621" s="13">
        <v>0.64986999999999995</v>
      </c>
      <c r="N2621" s="13">
        <v>0.70077</v>
      </c>
      <c r="O2621" s="13">
        <v>0.78666000000000003</v>
      </c>
      <c r="P2621" s="13">
        <v>0.86404999999999998</v>
      </c>
    </row>
    <row r="2622" spans="1:16" x14ac:dyDescent="0.3">
      <c r="A2622" s="67" t="s">
        <v>4074</v>
      </c>
      <c r="B2622" s="67" t="s">
        <v>4075</v>
      </c>
      <c r="C2622" s="69">
        <v>51796</v>
      </c>
      <c r="D2622" s="13">
        <v>0.20682</v>
      </c>
      <c r="E2622" s="13">
        <v>0.20516000000000001</v>
      </c>
      <c r="F2622" s="13">
        <v>0.16727</v>
      </c>
      <c r="G2622" s="13">
        <v>0.16439000000000001</v>
      </c>
      <c r="H2622" s="13">
        <v>0.18687000000000001</v>
      </c>
      <c r="I2622" s="13">
        <v>0.19555</v>
      </c>
      <c r="J2622" s="13">
        <v>0.20755999999999999</v>
      </c>
      <c r="K2622" s="13">
        <v>8.5150000000000003E-2</v>
      </c>
      <c r="L2622" s="13">
        <v>9.3259999999999996E-2</v>
      </c>
      <c r="M2622" s="13">
        <v>0.10639999999999999</v>
      </c>
      <c r="N2622" s="13">
        <v>0.11743000000000001</v>
      </c>
      <c r="O2622" s="13">
        <v>0.13331999999999999</v>
      </c>
      <c r="P2622" s="13">
        <v>0.16325000000000001</v>
      </c>
    </row>
    <row r="2623" spans="1:16" x14ac:dyDescent="0.3">
      <c r="A2623" s="67" t="s">
        <v>5019</v>
      </c>
      <c r="B2623" s="67" t="s">
        <v>5020</v>
      </c>
      <c r="C2623" s="69">
        <v>51698</v>
      </c>
      <c r="D2623" s="13">
        <v>0.73724999999999996</v>
      </c>
      <c r="E2623" s="13"/>
      <c r="F2623" s="13"/>
      <c r="G2623" s="13"/>
      <c r="H2623" s="13"/>
      <c r="I2623" s="13"/>
      <c r="J2623" s="13"/>
      <c r="K2623" s="13"/>
      <c r="L2623" s="13"/>
      <c r="M2623" s="13"/>
      <c r="N2623" s="13"/>
      <c r="O2623" s="13"/>
      <c r="P2623" s="13"/>
    </row>
    <row r="2624" spans="1:16" x14ac:dyDescent="0.3">
      <c r="A2624" s="67" t="s">
        <v>4297</v>
      </c>
      <c r="B2624" s="67" t="s">
        <v>4298</v>
      </c>
      <c r="C2624" s="69">
        <v>51446</v>
      </c>
      <c r="D2624" s="13">
        <v>0.10602</v>
      </c>
      <c r="E2624" s="13">
        <v>6.4890000000000003E-2</v>
      </c>
      <c r="F2624" s="13">
        <v>5.28E-2</v>
      </c>
      <c r="G2624" s="13">
        <v>5.1819999999999998E-2</v>
      </c>
      <c r="H2624" s="13">
        <v>5.8939999999999999E-2</v>
      </c>
      <c r="I2624" s="13">
        <v>6.1699999999999998E-2</v>
      </c>
      <c r="J2624" s="13">
        <v>6.7979999999999999E-2</v>
      </c>
      <c r="K2624" s="13">
        <v>6.8419999999999995E-2</v>
      </c>
      <c r="L2624" s="13">
        <v>7.6189999999999994E-2</v>
      </c>
      <c r="M2624" s="13">
        <v>8.6430000000000007E-2</v>
      </c>
      <c r="N2624" s="13">
        <v>9.6350000000000005E-2</v>
      </c>
      <c r="O2624" s="13">
        <v>0.10944</v>
      </c>
      <c r="P2624" s="13">
        <v>0.12304</v>
      </c>
    </row>
    <row r="2625" spans="1:16" x14ac:dyDescent="0.3">
      <c r="A2625" s="67" t="s">
        <v>4072</v>
      </c>
      <c r="B2625" s="67" t="s">
        <v>4073</v>
      </c>
      <c r="C2625" s="69">
        <v>50857</v>
      </c>
      <c r="D2625" s="13"/>
      <c r="E2625" s="13"/>
      <c r="F2625" s="13"/>
      <c r="G2625" s="13"/>
      <c r="H2625" s="13"/>
      <c r="I2625" s="13"/>
      <c r="J2625" s="13"/>
      <c r="K2625" s="13"/>
      <c r="L2625" s="13"/>
      <c r="M2625" s="13"/>
      <c r="N2625" s="13"/>
      <c r="O2625" s="13"/>
      <c r="P2625" s="13"/>
    </row>
    <row r="2626" spans="1:16" x14ac:dyDescent="0.3">
      <c r="A2626" s="67" t="s">
        <v>4208</v>
      </c>
      <c r="B2626" s="67" t="s">
        <v>4209</v>
      </c>
      <c r="C2626" s="69">
        <v>50224</v>
      </c>
      <c r="D2626" s="13">
        <v>0.97585</v>
      </c>
      <c r="E2626" s="13">
        <v>1.03159</v>
      </c>
      <c r="F2626" s="13">
        <v>0.87882000000000005</v>
      </c>
      <c r="G2626" s="13">
        <v>0.87353999999999998</v>
      </c>
      <c r="H2626" s="13">
        <v>0.81145</v>
      </c>
      <c r="I2626" s="13">
        <v>0.85289999999999999</v>
      </c>
      <c r="J2626" s="13">
        <v>0.95633000000000001</v>
      </c>
      <c r="K2626" s="13">
        <v>1.0719000000000001</v>
      </c>
      <c r="L2626" s="13">
        <v>1.19451</v>
      </c>
      <c r="M2626" s="13">
        <v>1.38595</v>
      </c>
      <c r="N2626" s="13">
        <v>1.19015</v>
      </c>
      <c r="O2626" s="13">
        <v>1.3202499999999999</v>
      </c>
      <c r="P2626" s="13">
        <v>1.38571</v>
      </c>
    </row>
    <row r="2627" spans="1:16" x14ac:dyDescent="0.3">
      <c r="A2627" s="67" t="s">
        <v>4080</v>
      </c>
      <c r="B2627" s="67" t="s">
        <v>4081</v>
      </c>
      <c r="C2627" s="69">
        <v>50109</v>
      </c>
      <c r="D2627" s="13"/>
      <c r="E2627" s="13">
        <v>2.452E-2</v>
      </c>
      <c r="F2627" s="13">
        <v>1.9689999999999999E-2</v>
      </c>
      <c r="G2627" s="13">
        <v>2.07E-2</v>
      </c>
      <c r="H2627" s="13">
        <v>2.3359999999999999E-2</v>
      </c>
      <c r="I2627" s="13">
        <v>2.3619999999999999E-2</v>
      </c>
      <c r="J2627" s="13">
        <v>2.674E-2</v>
      </c>
      <c r="K2627" s="13">
        <v>2.7109999999999999E-2</v>
      </c>
      <c r="L2627" s="13">
        <v>2.8219999999999999E-2</v>
      </c>
      <c r="M2627" s="13">
        <v>2.9409999999999999E-2</v>
      </c>
      <c r="N2627" s="13">
        <v>3.2280000000000003E-2</v>
      </c>
      <c r="O2627" s="13">
        <v>3.8890000000000001E-2</v>
      </c>
      <c r="P2627" s="13">
        <v>4.299E-2</v>
      </c>
    </row>
    <row r="2628" spans="1:16" x14ac:dyDescent="0.3">
      <c r="A2628" s="67" t="s">
        <v>5021</v>
      </c>
      <c r="B2628" s="67" t="s">
        <v>5022</v>
      </c>
      <c r="C2628" s="69">
        <v>49761</v>
      </c>
      <c r="D2628" s="13">
        <v>0.28877000000000003</v>
      </c>
      <c r="E2628" s="13"/>
      <c r="F2628" s="13"/>
      <c r="G2628" s="13"/>
      <c r="H2628" s="13"/>
      <c r="I2628" s="13">
        <v>0.13095000000000001</v>
      </c>
      <c r="J2628" s="13">
        <v>0.14909</v>
      </c>
      <c r="K2628" s="13"/>
      <c r="L2628" s="13"/>
      <c r="M2628" s="13"/>
      <c r="N2628" s="13"/>
      <c r="O2628" s="13"/>
      <c r="P2628" s="13"/>
    </row>
    <row r="2629" spans="1:16" x14ac:dyDescent="0.3">
      <c r="A2629" s="67" t="s">
        <v>4084</v>
      </c>
      <c r="B2629" s="67" t="s">
        <v>4085</v>
      </c>
      <c r="C2629" s="69">
        <v>49360</v>
      </c>
      <c r="D2629" s="13"/>
      <c r="E2629" s="13"/>
      <c r="F2629" s="13"/>
      <c r="G2629" s="13"/>
      <c r="H2629" s="13"/>
      <c r="I2629" s="13"/>
      <c r="J2629" s="13"/>
      <c r="K2629" s="13"/>
      <c r="L2629" s="13"/>
      <c r="M2629" s="13"/>
      <c r="N2629" s="13"/>
      <c r="O2629" s="13"/>
      <c r="P2629" s="13"/>
    </row>
    <row r="2630" spans="1:16" x14ac:dyDescent="0.3">
      <c r="A2630" s="67" t="s">
        <v>4078</v>
      </c>
      <c r="B2630" s="67" t="s">
        <v>4079</v>
      </c>
      <c r="C2630" s="69">
        <v>48974</v>
      </c>
      <c r="D2630" s="13">
        <v>2.2669999999999999E-2</v>
      </c>
      <c r="E2630" s="13"/>
      <c r="F2630" s="13">
        <v>1.9189999999999999E-2</v>
      </c>
      <c r="G2630" s="13">
        <v>1.9369999999999998E-2</v>
      </c>
      <c r="H2630" s="13">
        <v>2.2089999999999999E-2</v>
      </c>
      <c r="I2630" s="13">
        <v>2.2749999999999999E-2</v>
      </c>
      <c r="J2630" s="13">
        <v>2.572E-2</v>
      </c>
      <c r="K2630" s="13">
        <v>2.7300000000000001E-2</v>
      </c>
      <c r="L2630" s="13">
        <v>3.1640000000000001E-2</v>
      </c>
      <c r="M2630" s="13">
        <v>3.6519999999999997E-2</v>
      </c>
      <c r="N2630" s="13">
        <v>3.8059999999999997E-2</v>
      </c>
      <c r="O2630" s="13">
        <v>4.3900000000000002E-2</v>
      </c>
      <c r="P2630" s="13">
        <v>4.8239999999999998E-2</v>
      </c>
    </row>
    <row r="2631" spans="1:16" x14ac:dyDescent="0.3">
      <c r="A2631" s="67" t="s">
        <v>5023</v>
      </c>
      <c r="B2631" s="67" t="s">
        <v>4088</v>
      </c>
      <c r="C2631" s="69">
        <v>48644</v>
      </c>
      <c r="D2631" s="13"/>
      <c r="E2631" s="13"/>
      <c r="F2631" s="13"/>
      <c r="G2631" s="13"/>
      <c r="H2631" s="13"/>
      <c r="I2631" s="13"/>
      <c r="J2631" s="13"/>
      <c r="K2631" s="13"/>
      <c r="L2631" s="13"/>
      <c r="M2631" s="13"/>
      <c r="N2631" s="13"/>
      <c r="O2631" s="13"/>
      <c r="P2631" s="13"/>
    </row>
    <row r="2632" spans="1:16" x14ac:dyDescent="0.3">
      <c r="A2632" s="67" t="s">
        <v>5024</v>
      </c>
      <c r="B2632" s="67" t="s">
        <v>5025</v>
      </c>
      <c r="C2632" s="69">
        <v>48446</v>
      </c>
      <c r="D2632" s="13">
        <v>0.12414</v>
      </c>
      <c r="E2632" s="13">
        <v>0.12429999999999999</v>
      </c>
      <c r="F2632" s="13"/>
      <c r="G2632" s="13">
        <v>0.10012</v>
      </c>
      <c r="H2632" s="13"/>
      <c r="I2632" s="13">
        <v>0.12271</v>
      </c>
      <c r="J2632" s="13"/>
      <c r="K2632" s="13"/>
      <c r="L2632" s="13"/>
      <c r="M2632" s="13"/>
      <c r="N2632" s="13"/>
      <c r="O2632" s="13"/>
      <c r="P2632" s="13"/>
    </row>
    <row r="2633" spans="1:16" x14ac:dyDescent="0.3">
      <c r="A2633" s="67" t="s">
        <v>4091</v>
      </c>
      <c r="B2633" s="67" t="s">
        <v>4092</v>
      </c>
      <c r="C2633" s="69">
        <v>48176</v>
      </c>
      <c r="D2633" s="13"/>
      <c r="E2633" s="13"/>
      <c r="F2633" s="13"/>
      <c r="G2633" s="13"/>
      <c r="H2633" s="13"/>
      <c r="I2633" s="13"/>
      <c r="J2633" s="13"/>
      <c r="K2633" s="13"/>
      <c r="L2633" s="13"/>
      <c r="M2633" s="13"/>
      <c r="N2633" s="13"/>
      <c r="O2633" s="13"/>
      <c r="P2633" s="13"/>
    </row>
    <row r="2634" spans="1:16" x14ac:dyDescent="0.3">
      <c r="A2634" s="67" t="s">
        <v>4095</v>
      </c>
      <c r="B2634" s="67" t="s">
        <v>4096</v>
      </c>
      <c r="C2634" s="69">
        <v>48053</v>
      </c>
      <c r="D2634" s="13"/>
      <c r="E2634" s="13"/>
      <c r="F2634" s="13"/>
      <c r="G2634" s="13"/>
      <c r="H2634" s="13"/>
      <c r="I2634" s="13"/>
      <c r="J2634" s="13"/>
      <c r="K2634" s="13"/>
      <c r="L2634" s="13"/>
      <c r="M2634" s="13">
        <v>0.01</v>
      </c>
      <c r="N2634" s="13"/>
      <c r="O2634" s="13"/>
      <c r="P2634" s="13"/>
    </row>
    <row r="2635" spans="1:16" x14ac:dyDescent="0.3">
      <c r="A2635" s="67" t="s">
        <v>4105</v>
      </c>
      <c r="B2635" s="67" t="s">
        <v>4106</v>
      </c>
      <c r="C2635" s="69">
        <v>47569</v>
      </c>
      <c r="D2635" s="13">
        <v>0.76717999999999997</v>
      </c>
      <c r="E2635" s="13">
        <v>0.84003000000000005</v>
      </c>
      <c r="F2635" s="13">
        <v>0.67091999999999996</v>
      </c>
      <c r="G2635" s="13">
        <v>0.67381000000000002</v>
      </c>
      <c r="H2635" s="13">
        <v>0.75346999999999997</v>
      </c>
      <c r="I2635" s="13">
        <v>0.80872999999999995</v>
      </c>
      <c r="J2635" s="13">
        <v>0.97436</v>
      </c>
      <c r="K2635" s="13">
        <v>0.99763000000000002</v>
      </c>
      <c r="L2635" s="13">
        <v>1.0961099999999999</v>
      </c>
      <c r="M2635" s="13">
        <v>1.31542</v>
      </c>
      <c r="N2635" s="13">
        <v>1.4574100000000001</v>
      </c>
      <c r="O2635" s="13">
        <v>1.6139699999999999</v>
      </c>
      <c r="P2635" s="13">
        <v>1.7204299999999999</v>
      </c>
    </row>
    <row r="2636" spans="1:16" x14ac:dyDescent="0.3">
      <c r="A2636" s="67" t="s">
        <v>4133</v>
      </c>
      <c r="B2636" s="67" t="s">
        <v>4134</v>
      </c>
      <c r="C2636" s="69">
        <v>47084</v>
      </c>
      <c r="D2636" s="13">
        <v>0.11072</v>
      </c>
      <c r="E2636" s="13">
        <v>0.11230999999999999</v>
      </c>
      <c r="F2636" s="13">
        <v>9.3219999999999997E-2</v>
      </c>
      <c r="G2636" s="13">
        <v>9.1410000000000005E-2</v>
      </c>
      <c r="H2636" s="13">
        <v>0.10341</v>
      </c>
      <c r="I2636" s="13">
        <v>0.11125</v>
      </c>
      <c r="J2636" s="13">
        <v>0.12468</v>
      </c>
      <c r="K2636" s="13">
        <v>0.12967999999999999</v>
      </c>
      <c r="L2636" s="13">
        <v>0.14568999999999999</v>
      </c>
      <c r="M2636" s="13">
        <v>0.16808999999999999</v>
      </c>
      <c r="N2636" s="13">
        <v>0.18670999999999999</v>
      </c>
      <c r="O2636" s="13">
        <v>0.21468999999999999</v>
      </c>
      <c r="P2636" s="13">
        <v>0.24468000000000001</v>
      </c>
    </row>
    <row r="2637" spans="1:16" x14ac:dyDescent="0.3">
      <c r="A2637" s="67" t="s">
        <v>4103</v>
      </c>
      <c r="B2637" s="67" t="s">
        <v>4104</v>
      </c>
      <c r="C2637" s="69">
        <v>47021</v>
      </c>
      <c r="D2637" s="13"/>
      <c r="E2637" s="13"/>
      <c r="F2637" s="13"/>
      <c r="G2637" s="13"/>
      <c r="H2637" s="13"/>
      <c r="I2637" s="13"/>
      <c r="J2637" s="13"/>
      <c r="K2637" s="13"/>
      <c r="L2637" s="13"/>
      <c r="M2637" s="13">
        <v>4.9100000000000003E-3</v>
      </c>
      <c r="N2637" s="13"/>
      <c r="O2637" s="13"/>
      <c r="P2637" s="13"/>
    </row>
    <row r="2638" spans="1:16" x14ac:dyDescent="0.3">
      <c r="A2638" s="67" t="s">
        <v>3936</v>
      </c>
      <c r="B2638" s="67" t="s">
        <v>3937</v>
      </c>
      <c r="C2638" s="69">
        <v>46656</v>
      </c>
      <c r="D2638" s="13"/>
      <c r="E2638" s="13"/>
      <c r="F2638" s="13">
        <v>5.7600000000000004E-3</v>
      </c>
      <c r="G2638" s="13">
        <v>5.6299999999999996E-3</v>
      </c>
      <c r="H2638" s="13">
        <v>6.3200000000000001E-3</v>
      </c>
      <c r="I2638" s="13">
        <v>6.6100000000000004E-3</v>
      </c>
      <c r="J2638" s="13">
        <v>7.3299999999999997E-3</v>
      </c>
      <c r="K2638" s="13">
        <v>7.5500000000000003E-3</v>
      </c>
      <c r="L2638" s="13">
        <v>8.2299999999999995E-3</v>
      </c>
      <c r="M2638" s="13">
        <v>9.4500000000000001E-3</v>
      </c>
      <c r="N2638" s="13">
        <v>1.057E-2</v>
      </c>
      <c r="O2638" s="13">
        <v>1.1979999999999999E-2</v>
      </c>
      <c r="P2638" s="13">
        <v>1.124E-2</v>
      </c>
    </row>
    <row r="2639" spans="1:16" x14ac:dyDescent="0.3">
      <c r="A2639" s="67" t="s">
        <v>5026</v>
      </c>
      <c r="B2639" s="67" t="s">
        <v>5027</v>
      </c>
      <c r="C2639" s="69">
        <v>46498</v>
      </c>
      <c r="D2639" s="13"/>
      <c r="E2639" s="13"/>
      <c r="F2639" s="13">
        <v>9.325E-2</v>
      </c>
      <c r="G2639" s="13">
        <v>0.17247999999999999</v>
      </c>
      <c r="H2639" s="13">
        <v>0.17474999999999999</v>
      </c>
      <c r="I2639" s="13">
        <v>8.6400000000000005E-2</v>
      </c>
      <c r="J2639" s="13">
        <v>8.6480000000000001E-2</v>
      </c>
      <c r="K2639" s="13"/>
      <c r="L2639" s="13"/>
      <c r="M2639" s="13"/>
      <c r="N2639" s="13"/>
      <c r="O2639" s="13"/>
      <c r="P2639" s="13"/>
    </row>
    <row r="2640" spans="1:16" x14ac:dyDescent="0.3">
      <c r="A2640" s="67" t="s">
        <v>5028</v>
      </c>
      <c r="B2640" s="67" t="s">
        <v>5029</v>
      </c>
      <c r="C2640" s="69">
        <v>46408</v>
      </c>
      <c r="D2640" s="13">
        <v>6.293E-2</v>
      </c>
      <c r="E2640" s="13"/>
      <c r="F2640" s="13"/>
      <c r="G2640" s="13">
        <v>5.237E-2</v>
      </c>
      <c r="H2640" s="13"/>
      <c r="I2640" s="13"/>
      <c r="J2640" s="13">
        <v>6.9419999999999996E-2</v>
      </c>
      <c r="K2640" s="13"/>
      <c r="L2640" s="13"/>
      <c r="M2640" s="13"/>
      <c r="N2640" s="13"/>
      <c r="O2640" s="13">
        <v>3.022E-2</v>
      </c>
      <c r="P2640" s="13"/>
    </row>
    <row r="2641" spans="1:16" x14ac:dyDescent="0.3">
      <c r="A2641" s="67" t="s">
        <v>3884</v>
      </c>
      <c r="B2641" s="67" t="s">
        <v>3885</v>
      </c>
      <c r="C2641" s="69">
        <v>46284</v>
      </c>
      <c r="D2641" s="13"/>
      <c r="E2641" s="13"/>
      <c r="F2641" s="13">
        <v>1.9689999999999999E-2</v>
      </c>
      <c r="G2641" s="13">
        <v>1.975E-2</v>
      </c>
      <c r="H2641" s="13">
        <v>4.1779999999999998E-2</v>
      </c>
      <c r="I2641" s="13">
        <v>4.2160000000000003E-2</v>
      </c>
      <c r="J2641" s="13">
        <v>4.684E-2</v>
      </c>
      <c r="K2641" s="13">
        <v>4.7940000000000003E-2</v>
      </c>
      <c r="L2641" s="13">
        <v>5.0939999999999999E-2</v>
      </c>
      <c r="M2641" s="13">
        <v>5.4269999999999999E-2</v>
      </c>
      <c r="N2641" s="13">
        <v>6.694E-2</v>
      </c>
      <c r="O2641" s="13">
        <v>8.0280000000000004E-2</v>
      </c>
      <c r="P2641" s="13">
        <v>9.0649999999999994E-2</v>
      </c>
    </row>
    <row r="2642" spans="1:16" x14ac:dyDescent="0.3">
      <c r="A2642" s="67" t="s">
        <v>4097</v>
      </c>
      <c r="B2642" s="67" t="s">
        <v>4098</v>
      </c>
      <c r="C2642" s="69">
        <v>45534</v>
      </c>
      <c r="D2642" s="13">
        <v>8.9829999999999993E-2</v>
      </c>
      <c r="E2642" s="13">
        <v>9.0200000000000002E-2</v>
      </c>
      <c r="F2642" s="13">
        <v>7.4440000000000006E-2</v>
      </c>
      <c r="G2642" s="13">
        <v>7.2459999999999997E-2</v>
      </c>
      <c r="H2642" s="13">
        <v>9.8299999999999998E-2</v>
      </c>
      <c r="I2642" s="13">
        <v>0.10426000000000001</v>
      </c>
      <c r="J2642" s="13">
        <v>0.11586</v>
      </c>
      <c r="K2642" s="13">
        <v>0.12373000000000001</v>
      </c>
      <c r="L2642" s="13">
        <v>0.13819000000000001</v>
      </c>
      <c r="M2642" s="13">
        <v>0.15612999999999999</v>
      </c>
      <c r="N2642" s="13">
        <v>0.16613</v>
      </c>
      <c r="O2642" s="13">
        <v>0.18925</v>
      </c>
      <c r="P2642" s="13">
        <v>0.21149000000000001</v>
      </c>
    </row>
    <row r="2643" spans="1:16" x14ac:dyDescent="0.3">
      <c r="A2643" s="67" t="s">
        <v>3630</v>
      </c>
      <c r="B2643" s="67" t="s">
        <v>3631</v>
      </c>
      <c r="C2643" s="69">
        <v>44376</v>
      </c>
      <c r="D2643" s="13">
        <v>0.81599999999999995</v>
      </c>
      <c r="E2643" s="13">
        <v>0.85060000000000002</v>
      </c>
      <c r="F2643" s="13">
        <v>0.63478999999999997</v>
      </c>
      <c r="G2643" s="13">
        <v>0.69713000000000003</v>
      </c>
      <c r="H2643" s="13"/>
      <c r="I2643" s="13"/>
      <c r="J2643" s="13"/>
      <c r="K2643" s="13"/>
      <c r="L2643" s="13"/>
      <c r="M2643" s="13"/>
      <c r="N2643" s="13"/>
      <c r="O2643" s="13"/>
      <c r="P2643" s="13"/>
    </row>
    <row r="2644" spans="1:16" x14ac:dyDescent="0.3">
      <c r="A2644" s="67" t="s">
        <v>4113</v>
      </c>
      <c r="B2644" s="67" t="s">
        <v>4114</v>
      </c>
      <c r="C2644" s="69">
        <v>44297</v>
      </c>
      <c r="D2644" s="13"/>
      <c r="E2644" s="13"/>
      <c r="F2644" s="13"/>
      <c r="G2644" s="13"/>
      <c r="H2644" s="13"/>
      <c r="I2644" s="13"/>
      <c r="J2644" s="13"/>
      <c r="K2644" s="13"/>
      <c r="L2644" s="13"/>
      <c r="M2644" s="13"/>
      <c r="N2644" s="13"/>
      <c r="O2644" s="13"/>
      <c r="P2644" s="13"/>
    </row>
    <row r="2645" spans="1:16" x14ac:dyDescent="0.3">
      <c r="A2645" s="67" t="s">
        <v>4076</v>
      </c>
      <c r="B2645" s="67" t="s">
        <v>4077</v>
      </c>
      <c r="C2645" s="69">
        <v>43906</v>
      </c>
      <c r="D2645" s="13">
        <v>0.26612999999999998</v>
      </c>
      <c r="E2645" s="13">
        <v>0.32031999999999999</v>
      </c>
      <c r="F2645" s="13">
        <v>0.25707999999999998</v>
      </c>
      <c r="G2645" s="13">
        <v>0.24747</v>
      </c>
      <c r="H2645" s="13">
        <v>0.28116000000000002</v>
      </c>
      <c r="I2645" s="13">
        <v>0.29842999999999997</v>
      </c>
      <c r="J2645" s="13">
        <v>0.32824999999999999</v>
      </c>
      <c r="K2645" s="13">
        <v>0.33663999999999999</v>
      </c>
      <c r="L2645" s="13">
        <v>0.36147000000000001</v>
      </c>
      <c r="M2645" s="13">
        <v>0.52807000000000004</v>
      </c>
      <c r="N2645" s="13">
        <v>0.60194999999999999</v>
      </c>
      <c r="O2645" s="13">
        <v>0.68294999999999995</v>
      </c>
      <c r="P2645" s="13">
        <v>0.76380999999999999</v>
      </c>
    </row>
    <row r="2646" spans="1:16" x14ac:dyDescent="0.3">
      <c r="A2646" s="67" t="s">
        <v>5030</v>
      </c>
      <c r="B2646" s="67" t="s">
        <v>5031</v>
      </c>
      <c r="C2646" s="69">
        <v>43379</v>
      </c>
      <c r="D2646" s="13"/>
      <c r="E2646" s="13">
        <v>0.30651</v>
      </c>
      <c r="F2646" s="13"/>
      <c r="G2646" s="13"/>
      <c r="H2646" s="13"/>
      <c r="I2646" s="13"/>
      <c r="J2646" s="13"/>
      <c r="K2646" s="13"/>
      <c r="L2646" s="13"/>
      <c r="M2646" s="13"/>
      <c r="N2646" s="13"/>
      <c r="O2646" s="13"/>
      <c r="P2646" s="13"/>
    </row>
    <row r="2647" spans="1:16" x14ac:dyDescent="0.3">
      <c r="A2647" s="67" t="s">
        <v>4218</v>
      </c>
      <c r="B2647" s="67" t="s">
        <v>4219</v>
      </c>
      <c r="C2647" s="69">
        <v>42637</v>
      </c>
      <c r="D2647" s="13">
        <v>1.8250500000000001</v>
      </c>
      <c r="E2647" s="13">
        <v>1.8160799999999999</v>
      </c>
      <c r="F2647" s="13">
        <v>1.5414699999999999</v>
      </c>
      <c r="G2647" s="13">
        <v>1.4941599999999999</v>
      </c>
      <c r="H2647" s="13">
        <v>1.6552800000000001</v>
      </c>
      <c r="I2647" s="13">
        <v>1.1768099999999999</v>
      </c>
      <c r="J2647" s="13">
        <v>1.2647299999999999</v>
      </c>
      <c r="K2647" s="13">
        <v>1.3044199999999999</v>
      </c>
      <c r="L2647" s="13">
        <v>1.4191499999999999</v>
      </c>
      <c r="M2647" s="13">
        <v>1.5984100000000001</v>
      </c>
      <c r="N2647" s="13">
        <v>1.5581100000000001</v>
      </c>
      <c r="O2647" s="13">
        <v>1.52684</v>
      </c>
      <c r="P2647" s="13">
        <v>1.58206</v>
      </c>
    </row>
    <row r="2648" spans="1:16" x14ac:dyDescent="0.3">
      <c r="A2648" s="67" t="s">
        <v>5032</v>
      </c>
      <c r="B2648" s="67" t="s">
        <v>5033</v>
      </c>
      <c r="C2648" s="69">
        <v>42359</v>
      </c>
      <c r="D2648" s="13"/>
      <c r="E2648" s="13"/>
      <c r="F2648" s="13"/>
      <c r="G2648" s="13"/>
      <c r="H2648" s="13">
        <v>0.46582000000000001</v>
      </c>
      <c r="I2648" s="13"/>
      <c r="J2648" s="13"/>
      <c r="K2648" s="13"/>
      <c r="L2648" s="13"/>
      <c r="M2648" s="13"/>
      <c r="N2648" s="13"/>
      <c r="O2648" s="13"/>
      <c r="P2648" s="13"/>
    </row>
    <row r="2649" spans="1:16" x14ac:dyDescent="0.3">
      <c r="A2649" s="67" t="s">
        <v>3912</v>
      </c>
      <c r="B2649" s="67" t="s">
        <v>3913</v>
      </c>
      <c r="C2649" s="69">
        <v>42308</v>
      </c>
      <c r="D2649" s="13">
        <v>5.7119999999999997E-2</v>
      </c>
      <c r="E2649" s="13"/>
      <c r="F2649" s="13"/>
      <c r="G2649" s="13">
        <v>4.6429999999999999E-2</v>
      </c>
      <c r="H2649" s="13"/>
      <c r="I2649" s="13"/>
      <c r="J2649" s="13">
        <v>6.3079999999999997E-2</v>
      </c>
      <c r="K2649" s="13"/>
      <c r="L2649" s="13"/>
      <c r="M2649" s="13">
        <v>0.16936999999999999</v>
      </c>
      <c r="N2649" s="13"/>
      <c r="O2649" s="13"/>
      <c r="P2649" s="13">
        <v>0.25663999999999998</v>
      </c>
    </row>
    <row r="2650" spans="1:16" x14ac:dyDescent="0.3">
      <c r="A2650" s="67" t="s">
        <v>4137</v>
      </c>
      <c r="B2650" s="67" t="s">
        <v>4138</v>
      </c>
      <c r="C2650" s="69">
        <v>41336</v>
      </c>
      <c r="D2650" s="13"/>
      <c r="E2650" s="13"/>
      <c r="F2650" s="13"/>
      <c r="G2650" s="13"/>
      <c r="H2650" s="13"/>
      <c r="I2650" s="13"/>
      <c r="J2650" s="13"/>
      <c r="K2650" s="13"/>
      <c r="L2650" s="13"/>
      <c r="M2650" s="13"/>
      <c r="N2650" s="13"/>
      <c r="O2650" s="13"/>
      <c r="P2650" s="13"/>
    </row>
    <row r="2651" spans="1:16" x14ac:dyDescent="0.3">
      <c r="A2651" s="67" t="s">
        <v>5034</v>
      </c>
      <c r="B2651" s="67" t="s">
        <v>5035</v>
      </c>
      <c r="C2651" s="69">
        <v>41223</v>
      </c>
      <c r="D2651" s="13"/>
      <c r="E2651" s="13"/>
      <c r="F2651" s="13"/>
      <c r="G2651" s="13">
        <v>0.34086</v>
      </c>
      <c r="H2651" s="13">
        <v>0.37902000000000002</v>
      </c>
      <c r="I2651" s="13">
        <v>0.40165000000000001</v>
      </c>
      <c r="J2651" s="13">
        <v>0.42777999999999999</v>
      </c>
      <c r="K2651" s="13">
        <v>0.44216</v>
      </c>
      <c r="L2651" s="13">
        <v>0.48959000000000003</v>
      </c>
      <c r="M2651" s="13"/>
      <c r="N2651" s="13"/>
      <c r="O2651" s="13"/>
      <c r="P2651" s="13"/>
    </row>
    <row r="2652" spans="1:16" x14ac:dyDescent="0.3">
      <c r="A2652" s="67" t="s">
        <v>4139</v>
      </c>
      <c r="B2652" s="67" t="s">
        <v>4140</v>
      </c>
      <c r="C2652" s="69">
        <v>41214</v>
      </c>
      <c r="D2652" s="13"/>
      <c r="E2652" s="13"/>
      <c r="F2652" s="13"/>
      <c r="G2652" s="13"/>
      <c r="H2652" s="13"/>
      <c r="I2652" s="13"/>
      <c r="J2652" s="13"/>
      <c r="K2652" s="13"/>
      <c r="L2652" s="13"/>
      <c r="M2652" s="13"/>
      <c r="N2652" s="13"/>
      <c r="O2652" s="13"/>
      <c r="P2652" s="13"/>
    </row>
    <row r="2653" spans="1:16" x14ac:dyDescent="0.3">
      <c r="A2653" s="67" t="s">
        <v>3949</v>
      </c>
      <c r="B2653" s="67" t="s">
        <v>3950</v>
      </c>
      <c r="C2653" s="69">
        <v>41202</v>
      </c>
      <c r="D2653" s="13">
        <v>0.17293</v>
      </c>
      <c r="E2653" s="13"/>
      <c r="F2653" s="13"/>
      <c r="G2653" s="13">
        <v>0.24407999999999999</v>
      </c>
      <c r="H2653" s="13"/>
      <c r="I2653" s="13"/>
      <c r="J2653" s="13">
        <v>0.34811999999999999</v>
      </c>
      <c r="K2653" s="13"/>
      <c r="L2653" s="13"/>
      <c r="M2653" s="13">
        <v>0.46738000000000002</v>
      </c>
      <c r="N2653" s="13"/>
      <c r="O2653" s="13"/>
      <c r="P2653" s="13">
        <v>0.66208</v>
      </c>
    </row>
    <row r="2654" spans="1:16" x14ac:dyDescent="0.3">
      <c r="A2654" s="67" t="s">
        <v>5036</v>
      </c>
      <c r="B2654" s="67" t="s">
        <v>5037</v>
      </c>
      <c r="C2654" s="69">
        <v>41081</v>
      </c>
      <c r="D2654" s="13">
        <v>3.1800000000000001E-3</v>
      </c>
      <c r="E2654" s="13"/>
      <c r="F2654" s="13"/>
      <c r="G2654" s="13"/>
      <c r="H2654" s="13"/>
      <c r="I2654" s="13"/>
      <c r="J2654" s="13"/>
      <c r="K2654" s="13"/>
      <c r="L2654" s="13"/>
      <c r="M2654" s="13"/>
      <c r="N2654" s="13"/>
      <c r="O2654" s="13"/>
      <c r="P2654" s="13"/>
    </row>
    <row r="2655" spans="1:16" x14ac:dyDescent="0.3">
      <c r="A2655" s="67" t="s">
        <v>3969</v>
      </c>
      <c r="B2655" s="67" t="s">
        <v>3970</v>
      </c>
      <c r="C2655" s="69">
        <v>40702</v>
      </c>
      <c r="D2655" s="13"/>
      <c r="E2655" s="13"/>
      <c r="F2655" s="13">
        <v>1.9E-3</v>
      </c>
      <c r="G2655" s="13">
        <v>1.8600000000000001E-3</v>
      </c>
      <c r="H2655" s="13">
        <v>2.0799999999999998E-3</v>
      </c>
      <c r="I2655" s="13">
        <v>2.1700000000000001E-3</v>
      </c>
      <c r="J2655" s="13">
        <v>2.4399999999999999E-3</v>
      </c>
      <c r="K2655" s="13">
        <v>2.5300000000000001E-3</v>
      </c>
      <c r="L2655" s="13">
        <v>2.81E-3</v>
      </c>
      <c r="M2655" s="13">
        <v>3.0599999999999998E-3</v>
      </c>
      <c r="N2655" s="13">
        <v>3.3899999999999998E-3</v>
      </c>
      <c r="O2655" s="13">
        <v>3.9100000000000003E-3</v>
      </c>
      <c r="P2655" s="13">
        <v>4.3899999999999998E-3</v>
      </c>
    </row>
    <row r="2656" spans="1:16" x14ac:dyDescent="0.3">
      <c r="A2656" s="67" t="s">
        <v>4119</v>
      </c>
      <c r="B2656" s="67" t="s">
        <v>4120</v>
      </c>
      <c r="C2656" s="69">
        <v>40573</v>
      </c>
      <c r="D2656" s="13"/>
      <c r="E2656" s="13">
        <v>2.0480000000000002E-2</v>
      </c>
      <c r="F2656" s="13">
        <v>1.5970000000000002E-2</v>
      </c>
      <c r="G2656" s="13">
        <v>1.601E-2</v>
      </c>
      <c r="H2656" s="13">
        <v>1.8259999999999998E-2</v>
      </c>
      <c r="I2656" s="13">
        <v>1.8610000000000002E-2</v>
      </c>
      <c r="J2656" s="13">
        <v>2.0840000000000001E-2</v>
      </c>
      <c r="K2656" s="13">
        <v>2.1579999999999998E-2</v>
      </c>
      <c r="L2656" s="13">
        <v>2.3789999999999999E-2</v>
      </c>
      <c r="M2656" s="13"/>
      <c r="N2656" s="13"/>
      <c r="O2656" s="13"/>
      <c r="P2656" s="13"/>
    </row>
    <row r="2657" spans="1:16" x14ac:dyDescent="0.3">
      <c r="A2657" s="67" t="s">
        <v>4107</v>
      </c>
      <c r="B2657" s="67" t="s">
        <v>4108</v>
      </c>
      <c r="C2657" s="69">
        <v>40531</v>
      </c>
      <c r="D2657" s="13">
        <v>2.2251799999999999</v>
      </c>
      <c r="E2657" s="13">
        <v>2.28573</v>
      </c>
      <c r="F2657" s="13">
        <v>2.0103399999999998</v>
      </c>
      <c r="G2657" s="13">
        <v>1.9490000000000001</v>
      </c>
      <c r="H2657" s="13"/>
      <c r="I2657" s="13">
        <v>2.23143</v>
      </c>
      <c r="J2657" s="13">
        <v>2.4409900000000002</v>
      </c>
      <c r="K2657" s="13">
        <v>2.5169800000000002</v>
      </c>
      <c r="L2657" s="13">
        <v>2.7282199999999999</v>
      </c>
      <c r="M2657" s="13">
        <v>3.04739</v>
      </c>
      <c r="N2657" s="13">
        <v>3.1473800000000001</v>
      </c>
      <c r="O2657" s="13">
        <v>3.4215599999999999</v>
      </c>
      <c r="P2657" s="13">
        <v>3.6886399999999999</v>
      </c>
    </row>
    <row r="2658" spans="1:16" x14ac:dyDescent="0.3">
      <c r="A2658" s="67" t="s">
        <v>5038</v>
      </c>
      <c r="B2658" s="67" t="s">
        <v>5039</v>
      </c>
      <c r="C2658" s="69">
        <v>40130</v>
      </c>
      <c r="D2658" s="13">
        <v>2.0937899999999998</v>
      </c>
      <c r="E2658" s="13"/>
      <c r="F2658" s="13"/>
      <c r="G2658" s="13"/>
      <c r="H2658" s="13"/>
      <c r="I2658" s="13"/>
      <c r="J2658" s="13"/>
      <c r="K2658" s="13"/>
      <c r="L2658" s="13"/>
      <c r="M2658" s="13"/>
      <c r="N2658" s="13"/>
      <c r="O2658" s="13"/>
      <c r="P2658" s="13"/>
    </row>
    <row r="2659" spans="1:16" x14ac:dyDescent="0.3">
      <c r="A2659" s="67" t="s">
        <v>5040</v>
      </c>
      <c r="B2659" s="67" t="s">
        <v>3877</v>
      </c>
      <c r="C2659" s="69">
        <v>39874</v>
      </c>
      <c r="D2659" s="13"/>
      <c r="E2659" s="13"/>
      <c r="F2659" s="13"/>
      <c r="G2659" s="13">
        <v>0.16947000000000001</v>
      </c>
      <c r="H2659" s="13">
        <v>0.18607000000000001</v>
      </c>
      <c r="I2659" s="13">
        <v>0.18826999999999999</v>
      </c>
      <c r="J2659" s="13">
        <v>0.21181</v>
      </c>
      <c r="K2659" s="13">
        <v>0.20732</v>
      </c>
      <c r="L2659" s="13">
        <v>0.21421000000000001</v>
      </c>
      <c r="M2659" s="13">
        <v>0.38051000000000001</v>
      </c>
      <c r="N2659" s="13">
        <v>0.40688000000000002</v>
      </c>
      <c r="O2659" s="13">
        <v>0.46177000000000001</v>
      </c>
      <c r="P2659" s="13">
        <v>0.50907000000000002</v>
      </c>
    </row>
    <row r="2660" spans="1:16" x14ac:dyDescent="0.3">
      <c r="A2660" s="67" t="s">
        <v>3742</v>
      </c>
      <c r="B2660" s="67" t="s">
        <v>3743</v>
      </c>
      <c r="C2660" s="69">
        <v>39664</v>
      </c>
      <c r="D2660" s="13">
        <v>5.4000000000000001E-4</v>
      </c>
      <c r="E2660" s="13">
        <v>2.3500000000000001E-3</v>
      </c>
      <c r="F2660" s="13">
        <v>1.74E-3</v>
      </c>
      <c r="G2660" s="13">
        <v>1.7700000000000001E-3</v>
      </c>
      <c r="H2660" s="13">
        <v>2.0899999999999998E-3</v>
      </c>
      <c r="I2660" s="13">
        <v>2.1800000000000001E-3</v>
      </c>
      <c r="J2660" s="13">
        <v>2.2499999999999998E-3</v>
      </c>
      <c r="K2660" s="13">
        <v>2.4499999999999999E-3</v>
      </c>
      <c r="L2660" s="13">
        <v>2.6900000000000001E-3</v>
      </c>
      <c r="M2660" s="13">
        <v>3.64E-3</v>
      </c>
      <c r="N2660" s="13">
        <v>2.7599999999999999E-3</v>
      </c>
      <c r="O2660" s="13">
        <v>3.31E-3</v>
      </c>
      <c r="P2660" s="13">
        <v>3.7599999999999999E-3</v>
      </c>
    </row>
    <row r="2661" spans="1:16" x14ac:dyDescent="0.3">
      <c r="A2661" s="67" t="s">
        <v>4146</v>
      </c>
      <c r="B2661" s="67" t="s">
        <v>4147</v>
      </c>
      <c r="C2661" s="69">
        <v>39447</v>
      </c>
      <c r="D2661" s="13"/>
      <c r="E2661" s="13"/>
      <c r="F2661" s="13"/>
      <c r="G2661" s="13"/>
      <c r="H2661" s="13"/>
      <c r="I2661" s="13"/>
      <c r="J2661" s="13"/>
      <c r="K2661" s="13"/>
      <c r="L2661" s="13"/>
      <c r="M2661" s="13"/>
      <c r="N2661" s="13"/>
      <c r="O2661" s="13"/>
      <c r="P2661" s="13"/>
    </row>
    <row r="2662" spans="1:16" x14ac:dyDescent="0.3">
      <c r="A2662" s="67" t="s">
        <v>4144</v>
      </c>
      <c r="B2662" s="67" t="s">
        <v>4145</v>
      </c>
      <c r="C2662" s="69">
        <v>38810</v>
      </c>
      <c r="D2662" s="13">
        <v>2.24302</v>
      </c>
      <c r="E2662" s="13">
        <v>2.27719</v>
      </c>
      <c r="F2662" s="13">
        <v>2.01295</v>
      </c>
      <c r="G2662" s="13">
        <v>1.9351400000000001</v>
      </c>
      <c r="H2662" s="13"/>
      <c r="I2662" s="13">
        <v>2.2056499999999999</v>
      </c>
      <c r="J2662" s="13">
        <v>2.4024999999999999</v>
      </c>
      <c r="K2662" s="13">
        <v>2.4614600000000002</v>
      </c>
      <c r="L2662" s="13">
        <v>2.6639300000000001</v>
      </c>
      <c r="M2662" s="13">
        <v>2.9618500000000001</v>
      </c>
      <c r="N2662" s="13">
        <v>3.1319599999999999</v>
      </c>
      <c r="O2662" s="13">
        <v>3.3989400000000001</v>
      </c>
      <c r="P2662" s="13">
        <v>3.69245</v>
      </c>
    </row>
    <row r="2663" spans="1:16" x14ac:dyDescent="0.3">
      <c r="A2663" s="67" t="s">
        <v>4135</v>
      </c>
      <c r="B2663" s="67" t="s">
        <v>4136</v>
      </c>
      <c r="C2663" s="69">
        <v>37418</v>
      </c>
      <c r="D2663" s="13">
        <v>7.2899999999999996E-3</v>
      </c>
      <c r="E2663" s="13"/>
      <c r="F2663" s="13">
        <v>5.9699999999999996E-3</v>
      </c>
      <c r="G2663" s="13">
        <v>6.0899999999999999E-3</v>
      </c>
      <c r="H2663" s="13">
        <v>7.0099999999999997E-3</v>
      </c>
      <c r="I2663" s="13">
        <v>7.1199999999999996E-3</v>
      </c>
      <c r="J2663" s="13">
        <v>8.0300000000000007E-3</v>
      </c>
      <c r="K2663" s="13">
        <v>8.5800000000000008E-3</v>
      </c>
      <c r="L2663" s="13">
        <v>8.3099999999999997E-3</v>
      </c>
      <c r="M2663" s="13">
        <v>9.1599999999999997E-3</v>
      </c>
      <c r="N2663" s="13">
        <v>1.112E-2</v>
      </c>
      <c r="O2663" s="13">
        <v>1.3820000000000001E-2</v>
      </c>
      <c r="P2663" s="13">
        <v>1.515E-2</v>
      </c>
    </row>
    <row r="2664" spans="1:16" x14ac:dyDescent="0.3">
      <c r="A2664" s="67" t="s">
        <v>4109</v>
      </c>
      <c r="B2664" s="67" t="s">
        <v>4110</v>
      </c>
      <c r="C2664" s="69">
        <v>37383</v>
      </c>
      <c r="D2664" s="13"/>
      <c r="E2664" s="13"/>
      <c r="F2664" s="13"/>
      <c r="G2664" s="13">
        <v>0.37074000000000001</v>
      </c>
      <c r="H2664" s="13"/>
      <c r="I2664" s="13"/>
      <c r="J2664" s="13">
        <v>0.44506000000000001</v>
      </c>
      <c r="K2664" s="13"/>
      <c r="L2664" s="13"/>
      <c r="M2664" s="13">
        <v>0.49162</v>
      </c>
      <c r="N2664" s="13"/>
      <c r="O2664" s="13"/>
      <c r="P2664" s="13"/>
    </row>
    <row r="2665" spans="1:16" x14ac:dyDescent="0.3">
      <c r="A2665" s="67" t="s">
        <v>3825</v>
      </c>
      <c r="B2665" s="67" t="s">
        <v>3826</v>
      </c>
      <c r="C2665" s="69">
        <v>36973</v>
      </c>
      <c r="D2665" s="13"/>
      <c r="E2665" s="13"/>
      <c r="F2665" s="13"/>
      <c r="G2665" s="13"/>
      <c r="H2665" s="13"/>
      <c r="I2665" s="13"/>
      <c r="J2665" s="13">
        <v>0.10435999999999999</v>
      </c>
      <c r="K2665" s="13"/>
      <c r="L2665" s="13"/>
      <c r="M2665" s="13"/>
      <c r="N2665" s="13"/>
      <c r="O2665" s="13"/>
      <c r="P2665" s="13">
        <v>0.17555999999999999</v>
      </c>
    </row>
    <row r="2666" spans="1:16" x14ac:dyDescent="0.3">
      <c r="A2666" s="67" t="s">
        <v>4158</v>
      </c>
      <c r="B2666" s="67" t="s">
        <v>4159</v>
      </c>
      <c r="C2666" s="69">
        <v>36745</v>
      </c>
      <c r="D2666" s="13"/>
      <c r="E2666" s="13"/>
      <c r="F2666" s="13"/>
      <c r="G2666" s="13">
        <v>1.7729999999999999E-2</v>
      </c>
      <c r="H2666" s="13">
        <v>1.1610000000000001E-2</v>
      </c>
      <c r="I2666" s="13">
        <v>1.17E-2</v>
      </c>
      <c r="J2666" s="13">
        <v>1.5789999999999998E-2</v>
      </c>
      <c r="K2666" s="13">
        <v>1.617E-2</v>
      </c>
      <c r="L2666" s="13"/>
      <c r="M2666" s="13">
        <v>1.358E-2</v>
      </c>
      <c r="N2666" s="13">
        <v>1.7219999999999999E-2</v>
      </c>
      <c r="O2666" s="13">
        <v>2.0830000000000001E-2</v>
      </c>
      <c r="P2666" s="13">
        <v>2.7439999999999999E-2</v>
      </c>
    </row>
    <row r="2667" spans="1:16" x14ac:dyDescent="0.3">
      <c r="A2667" s="67" t="s">
        <v>4160</v>
      </c>
      <c r="B2667" s="67" t="s">
        <v>4161</v>
      </c>
      <c r="C2667" s="69">
        <v>36364</v>
      </c>
      <c r="D2667" s="13"/>
      <c r="E2667" s="13"/>
      <c r="F2667" s="13"/>
      <c r="G2667" s="13"/>
      <c r="H2667" s="13"/>
      <c r="I2667" s="13"/>
      <c r="J2667" s="13"/>
      <c r="K2667" s="13"/>
      <c r="L2667" s="13"/>
      <c r="M2667" s="13"/>
      <c r="N2667" s="13"/>
      <c r="O2667" s="13"/>
      <c r="P2667" s="13"/>
    </row>
    <row r="2668" spans="1:16" x14ac:dyDescent="0.3">
      <c r="A2668" s="67" t="s">
        <v>4172</v>
      </c>
      <c r="B2668" s="67" t="s">
        <v>4173</v>
      </c>
      <c r="C2668" s="69">
        <v>36305</v>
      </c>
      <c r="D2668" s="13">
        <v>0.15809000000000001</v>
      </c>
      <c r="E2668" s="13"/>
      <c r="F2668" s="13"/>
      <c r="G2668" s="13">
        <v>0.10700999999999999</v>
      </c>
      <c r="H2668" s="13"/>
      <c r="I2668" s="13"/>
      <c r="J2668" s="13">
        <v>0.10907</v>
      </c>
      <c r="K2668" s="13"/>
      <c r="L2668" s="13"/>
      <c r="M2668" s="13">
        <v>0.13199</v>
      </c>
      <c r="N2668" s="13"/>
      <c r="O2668" s="13"/>
      <c r="P2668" s="13">
        <v>9.9010000000000001E-2</v>
      </c>
    </row>
    <row r="2669" spans="1:16" x14ac:dyDescent="0.3">
      <c r="A2669" s="67" t="s">
        <v>3771</v>
      </c>
      <c r="B2669" s="67" t="s">
        <v>3772</v>
      </c>
      <c r="C2669" s="69">
        <v>36248</v>
      </c>
      <c r="D2669" s="13"/>
      <c r="E2669" s="13"/>
      <c r="F2669" s="13"/>
      <c r="G2669" s="13">
        <v>2.581E-2</v>
      </c>
      <c r="H2669" s="13"/>
      <c r="I2669" s="13"/>
      <c r="J2669" s="13">
        <v>3.3489999999999999E-2</v>
      </c>
      <c r="K2669" s="13"/>
      <c r="L2669" s="13"/>
      <c r="M2669" s="13"/>
      <c r="N2669" s="13"/>
      <c r="O2669" s="13"/>
      <c r="P2669" s="13">
        <v>0.10566</v>
      </c>
    </row>
    <row r="2670" spans="1:16" x14ac:dyDescent="0.3">
      <c r="A2670" s="67" t="s">
        <v>3676</v>
      </c>
      <c r="B2670" s="67" t="s">
        <v>3677</v>
      </c>
      <c r="C2670" s="69">
        <v>36046</v>
      </c>
      <c r="D2670" s="13"/>
      <c r="E2670" s="13"/>
      <c r="F2670" s="13"/>
      <c r="G2670" s="13">
        <v>8.8190000000000004E-2</v>
      </c>
      <c r="H2670" s="13"/>
      <c r="I2670" s="13"/>
      <c r="J2670" s="13">
        <v>0.10501000000000001</v>
      </c>
      <c r="K2670" s="13"/>
      <c r="L2670" s="13"/>
      <c r="M2670" s="13">
        <v>0.35116000000000003</v>
      </c>
      <c r="N2670" s="13"/>
      <c r="O2670" s="13"/>
      <c r="P2670" s="13">
        <v>0.10635</v>
      </c>
    </row>
    <row r="2671" spans="1:16" x14ac:dyDescent="0.3">
      <c r="A2671" s="67" t="s">
        <v>4156</v>
      </c>
      <c r="B2671" s="67" t="s">
        <v>4157</v>
      </c>
      <c r="C2671" s="69">
        <v>35635</v>
      </c>
      <c r="D2671" s="13">
        <v>0.88871999999999995</v>
      </c>
      <c r="E2671" s="13">
        <v>0.89737999999999996</v>
      </c>
      <c r="F2671" s="13">
        <v>0.78178999999999998</v>
      </c>
      <c r="G2671" s="13">
        <v>0.76759999999999995</v>
      </c>
      <c r="H2671" s="13"/>
      <c r="I2671" s="13">
        <v>0.86012</v>
      </c>
      <c r="J2671" s="13">
        <v>0.94282999999999995</v>
      </c>
      <c r="K2671" s="13">
        <v>0.97779000000000005</v>
      </c>
      <c r="L2671" s="13">
        <v>1.0613900000000001</v>
      </c>
      <c r="M2671" s="13">
        <v>1.21119</v>
      </c>
      <c r="N2671" s="13">
        <v>1.2150000000000001</v>
      </c>
      <c r="O2671" s="13">
        <v>1.34687</v>
      </c>
      <c r="P2671" s="13">
        <v>1.46614</v>
      </c>
    </row>
    <row r="2672" spans="1:16" x14ac:dyDescent="0.3">
      <c r="A2672" s="67" t="s">
        <v>4168</v>
      </c>
      <c r="B2672" s="67" t="s">
        <v>4169</v>
      </c>
      <c r="C2672" s="69">
        <v>35361</v>
      </c>
      <c r="D2672" s="13"/>
      <c r="E2672" s="13"/>
      <c r="F2672" s="13"/>
      <c r="G2672" s="13"/>
      <c r="H2672" s="13"/>
      <c r="I2672" s="13"/>
      <c r="J2672" s="13"/>
      <c r="K2672" s="13"/>
      <c r="L2672" s="13"/>
      <c r="M2672" s="13">
        <v>0.02</v>
      </c>
      <c r="N2672" s="13"/>
      <c r="O2672" s="13"/>
      <c r="P2672" s="13"/>
    </row>
    <row r="2673" spans="1:16" x14ac:dyDescent="0.3">
      <c r="A2673" s="67" t="s">
        <v>4162</v>
      </c>
      <c r="B2673" s="67" t="s">
        <v>4163</v>
      </c>
      <c r="C2673" s="69">
        <v>34996</v>
      </c>
      <c r="D2673" s="13">
        <v>1.6930000000000001E-2</v>
      </c>
      <c r="E2673" s="13"/>
      <c r="F2673" s="13">
        <v>1.4239999999999999E-2</v>
      </c>
      <c r="G2673" s="13">
        <v>1.448E-2</v>
      </c>
      <c r="H2673" s="13">
        <v>1.653E-2</v>
      </c>
      <c r="I2673" s="13">
        <v>1.694E-2</v>
      </c>
      <c r="J2673" s="13">
        <v>1.9130000000000001E-2</v>
      </c>
      <c r="K2673" s="13">
        <v>2.0500000000000001E-2</v>
      </c>
      <c r="L2673" s="13">
        <v>2.308E-2</v>
      </c>
      <c r="M2673" s="13">
        <v>2.6339999999999999E-2</v>
      </c>
      <c r="N2673" s="13">
        <v>2.7879999999999999E-2</v>
      </c>
      <c r="O2673" s="13">
        <v>3.2349999999999997E-2</v>
      </c>
      <c r="P2673" s="13">
        <v>3.5589999999999997E-2</v>
      </c>
    </row>
    <row r="2674" spans="1:16" x14ac:dyDescent="0.3">
      <c r="A2674" s="67" t="s">
        <v>5041</v>
      </c>
      <c r="B2674" s="67" t="s">
        <v>5042</v>
      </c>
      <c r="C2674" s="69">
        <v>34493</v>
      </c>
      <c r="D2674" s="13"/>
      <c r="E2674" s="13"/>
      <c r="F2674" s="13"/>
      <c r="G2674" s="13"/>
      <c r="H2674" s="13">
        <v>2.5972200000000001</v>
      </c>
      <c r="I2674" s="13"/>
      <c r="J2674" s="13"/>
      <c r="K2674" s="13"/>
      <c r="L2674" s="13"/>
      <c r="M2674" s="13"/>
      <c r="N2674" s="13"/>
      <c r="O2674" s="13"/>
      <c r="P2674" s="13"/>
    </row>
    <row r="2675" spans="1:16" x14ac:dyDescent="0.3">
      <c r="A2675" s="67" t="s">
        <v>4026</v>
      </c>
      <c r="B2675" s="67" t="s">
        <v>4027</v>
      </c>
      <c r="C2675" s="69">
        <v>33824</v>
      </c>
      <c r="D2675" s="13"/>
      <c r="E2675" s="13"/>
      <c r="F2675" s="13"/>
      <c r="G2675" s="13">
        <v>7.22E-2</v>
      </c>
      <c r="H2675" s="13">
        <v>7.9570000000000002E-2</v>
      </c>
      <c r="I2675" s="13">
        <v>8.2919999999999994E-2</v>
      </c>
      <c r="J2675" s="13">
        <v>9.4439999999999996E-2</v>
      </c>
      <c r="K2675" s="13">
        <v>9.5250000000000001E-2</v>
      </c>
      <c r="L2675" s="13">
        <v>0.10563</v>
      </c>
      <c r="M2675" s="13">
        <v>0.11036</v>
      </c>
      <c r="N2675" s="13">
        <v>0.13525000000000001</v>
      </c>
      <c r="O2675" s="13">
        <v>0.15928999999999999</v>
      </c>
      <c r="P2675" s="13">
        <v>0.17762</v>
      </c>
    </row>
    <row r="2676" spans="1:16" x14ac:dyDescent="0.3">
      <c r="A2676" s="67" t="s">
        <v>3996</v>
      </c>
      <c r="B2676" s="67" t="s">
        <v>3997</v>
      </c>
      <c r="C2676" s="69">
        <v>33499</v>
      </c>
      <c r="D2676" s="13">
        <v>9.4210000000000002E-2</v>
      </c>
      <c r="E2676" s="13">
        <v>0.10964</v>
      </c>
      <c r="F2676" s="13">
        <v>8.6459999999999995E-2</v>
      </c>
      <c r="G2676" s="13">
        <v>8.7679999999999994E-2</v>
      </c>
      <c r="H2676" s="13">
        <v>0.13805000000000001</v>
      </c>
      <c r="I2676" s="13">
        <v>0.14404</v>
      </c>
      <c r="J2676" s="13">
        <v>0.16411000000000001</v>
      </c>
      <c r="K2676" s="13"/>
      <c r="L2676" s="13">
        <v>0.19689999999999999</v>
      </c>
      <c r="M2676" s="13">
        <v>0.34952</v>
      </c>
      <c r="N2676" s="13">
        <v>0.53535999999999995</v>
      </c>
      <c r="O2676" s="13">
        <v>0.63188999999999995</v>
      </c>
      <c r="P2676" s="13">
        <v>0.69984000000000002</v>
      </c>
    </row>
    <row r="2677" spans="1:16" x14ac:dyDescent="0.3">
      <c r="A2677" s="67" t="s">
        <v>4174</v>
      </c>
      <c r="B2677" s="67" t="s">
        <v>4175</v>
      </c>
      <c r="C2677" s="69">
        <v>33171</v>
      </c>
      <c r="D2677" s="13">
        <v>1.93828</v>
      </c>
      <c r="E2677" s="13">
        <v>1.95739</v>
      </c>
      <c r="F2677" s="13">
        <v>1.70197</v>
      </c>
      <c r="G2677" s="13">
        <v>1.6611499999999999</v>
      </c>
      <c r="H2677" s="13"/>
      <c r="I2677" s="13">
        <v>1.9029700000000001</v>
      </c>
      <c r="J2677" s="13">
        <v>2.0737999999999999</v>
      </c>
      <c r="K2677" s="13">
        <v>2.13788</v>
      </c>
      <c r="L2677" s="13">
        <v>2.30803</v>
      </c>
      <c r="M2677" s="13">
        <v>2.57708</v>
      </c>
      <c r="N2677" s="13">
        <v>2.7168000000000001</v>
      </c>
      <c r="O2677" s="13">
        <v>2.9894500000000002</v>
      </c>
      <c r="P2677" s="13">
        <v>3.2743000000000002</v>
      </c>
    </row>
    <row r="2678" spans="1:16" x14ac:dyDescent="0.3">
      <c r="A2678" s="67" t="s">
        <v>4127</v>
      </c>
      <c r="B2678" s="67" t="s">
        <v>4128</v>
      </c>
      <c r="C2678" s="69">
        <v>33170</v>
      </c>
      <c r="D2678" s="13"/>
      <c r="E2678" s="13"/>
      <c r="F2678" s="13"/>
      <c r="G2678" s="13">
        <v>4.7499999999999999E-3</v>
      </c>
      <c r="H2678" s="13"/>
      <c r="I2678" s="13"/>
      <c r="J2678" s="13">
        <v>5.77E-3</v>
      </c>
      <c r="K2678" s="13"/>
      <c r="L2678" s="13"/>
      <c r="M2678" s="13">
        <v>7.2899999999999996E-3</v>
      </c>
      <c r="N2678" s="13"/>
      <c r="O2678" s="13"/>
      <c r="P2678" s="13">
        <v>1.154E-2</v>
      </c>
    </row>
    <row r="2679" spans="1:16" x14ac:dyDescent="0.3">
      <c r="A2679" s="67" t="s">
        <v>5043</v>
      </c>
      <c r="B2679" s="67" t="s">
        <v>3991</v>
      </c>
      <c r="C2679" s="69">
        <v>33048</v>
      </c>
      <c r="D2679" s="13"/>
      <c r="E2679" s="13"/>
      <c r="F2679" s="13"/>
      <c r="G2679" s="13"/>
      <c r="H2679" s="13"/>
      <c r="I2679" s="13"/>
      <c r="J2679" s="13">
        <v>10.29988</v>
      </c>
      <c r="K2679" s="13"/>
      <c r="L2679" s="13"/>
      <c r="M2679" s="13"/>
      <c r="N2679" s="13"/>
      <c r="O2679" s="13"/>
      <c r="P2679" s="13"/>
    </row>
    <row r="2680" spans="1:16" x14ac:dyDescent="0.3">
      <c r="A2680" s="67" t="s">
        <v>5044</v>
      </c>
      <c r="B2680" s="67" t="s">
        <v>5045</v>
      </c>
      <c r="C2680" s="69">
        <v>32971</v>
      </c>
      <c r="D2680" s="13"/>
      <c r="E2680" s="13"/>
      <c r="F2680" s="13"/>
      <c r="G2680" s="13"/>
      <c r="H2680" s="13"/>
      <c r="I2680" s="13"/>
      <c r="J2680" s="13"/>
      <c r="K2680" s="13"/>
      <c r="L2680" s="13"/>
      <c r="M2680" s="13"/>
      <c r="N2680" s="13"/>
      <c r="O2680" s="13"/>
      <c r="P2680" s="13"/>
    </row>
    <row r="2681" spans="1:16" x14ac:dyDescent="0.3">
      <c r="A2681" s="67" t="s">
        <v>5046</v>
      </c>
      <c r="B2681" s="67" t="s">
        <v>5047</v>
      </c>
      <c r="C2681" s="69">
        <v>32889</v>
      </c>
      <c r="D2681" s="13">
        <v>1.081E-2</v>
      </c>
      <c r="E2681" s="13"/>
      <c r="F2681" s="13"/>
      <c r="G2681" s="13"/>
      <c r="H2681" s="13"/>
      <c r="I2681" s="13"/>
      <c r="J2681" s="13"/>
      <c r="K2681" s="13"/>
      <c r="L2681" s="13"/>
      <c r="M2681" s="13"/>
      <c r="N2681" s="13"/>
      <c r="O2681" s="13"/>
      <c r="P2681" s="13"/>
    </row>
    <row r="2682" spans="1:16" x14ac:dyDescent="0.3">
      <c r="A2682" s="67" t="s">
        <v>4046</v>
      </c>
      <c r="B2682" s="67" t="s">
        <v>4047</v>
      </c>
      <c r="C2682" s="69">
        <v>32358</v>
      </c>
      <c r="D2682" s="13"/>
      <c r="E2682" s="13"/>
      <c r="F2682" s="13"/>
      <c r="G2682" s="13">
        <v>0.21473999999999999</v>
      </c>
      <c r="H2682" s="13">
        <v>0.24181</v>
      </c>
      <c r="I2682" s="13">
        <v>0.25374000000000002</v>
      </c>
      <c r="J2682" s="13">
        <v>0.28503000000000001</v>
      </c>
      <c r="K2682" s="13">
        <v>0.28628999999999999</v>
      </c>
      <c r="L2682" s="13">
        <v>0.32069999999999999</v>
      </c>
      <c r="M2682" s="13">
        <v>0.43931999999999999</v>
      </c>
      <c r="N2682" s="13">
        <v>0.47005000000000002</v>
      </c>
      <c r="O2682" s="13">
        <v>0.54388999999999998</v>
      </c>
      <c r="P2682" s="13">
        <v>0.60846</v>
      </c>
    </row>
    <row r="2683" spans="1:16" x14ac:dyDescent="0.3">
      <c r="A2683" s="67" t="s">
        <v>4182</v>
      </c>
      <c r="B2683" s="67" t="s">
        <v>4183</v>
      </c>
      <c r="C2683" s="69">
        <v>32171</v>
      </c>
      <c r="D2683" s="13"/>
      <c r="E2683" s="13"/>
      <c r="F2683" s="13"/>
      <c r="G2683" s="13"/>
      <c r="H2683" s="13"/>
      <c r="I2683" s="13"/>
      <c r="J2683" s="13"/>
      <c r="K2683" s="13"/>
      <c r="L2683" s="13"/>
      <c r="M2683" s="13"/>
      <c r="N2683" s="13"/>
      <c r="O2683" s="13"/>
      <c r="P2683" s="13"/>
    </row>
    <row r="2684" spans="1:16" x14ac:dyDescent="0.3">
      <c r="A2684" s="67" t="s">
        <v>4117</v>
      </c>
      <c r="B2684" s="67" t="s">
        <v>4118</v>
      </c>
      <c r="C2684" s="69">
        <v>31348</v>
      </c>
      <c r="D2684" s="13"/>
      <c r="E2684" s="13"/>
      <c r="F2684" s="13"/>
      <c r="G2684" s="13">
        <v>3.8460000000000001E-2</v>
      </c>
      <c r="H2684" s="13"/>
      <c r="I2684" s="13"/>
      <c r="J2684" s="13">
        <v>4.8520000000000001E-2</v>
      </c>
      <c r="K2684" s="13"/>
      <c r="L2684" s="13"/>
      <c r="M2684" s="13">
        <v>6.2260000000000003E-2</v>
      </c>
      <c r="N2684" s="13"/>
      <c r="O2684" s="13"/>
      <c r="P2684" s="13">
        <v>6.1890000000000001E-2</v>
      </c>
    </row>
    <row r="2685" spans="1:16" x14ac:dyDescent="0.3">
      <c r="A2685" s="67" t="s">
        <v>4186</v>
      </c>
      <c r="B2685" s="67" t="s">
        <v>4187</v>
      </c>
      <c r="C2685" s="69">
        <v>31344</v>
      </c>
      <c r="D2685" s="13"/>
      <c r="E2685" s="13"/>
      <c r="F2685" s="13"/>
      <c r="G2685" s="13"/>
      <c r="H2685" s="13"/>
      <c r="I2685" s="13"/>
      <c r="J2685" s="13"/>
      <c r="K2685" s="13"/>
      <c r="L2685" s="13"/>
      <c r="M2685" s="13">
        <v>1.6910000000000001E-2</v>
      </c>
      <c r="N2685" s="13"/>
      <c r="O2685" s="13"/>
      <c r="P2685" s="13">
        <v>1.87967</v>
      </c>
    </row>
    <row r="2686" spans="1:16" x14ac:dyDescent="0.3">
      <c r="A2686" s="67" t="s">
        <v>4184</v>
      </c>
      <c r="B2686" s="67" t="s">
        <v>4185</v>
      </c>
      <c r="C2686" s="69">
        <v>31312</v>
      </c>
      <c r="D2686" s="13">
        <v>0.66069</v>
      </c>
      <c r="E2686" s="13">
        <v>0.67186999999999997</v>
      </c>
      <c r="F2686" s="13">
        <v>0.60629999999999995</v>
      </c>
      <c r="G2686" s="13">
        <v>0.57916000000000001</v>
      </c>
      <c r="H2686" s="13"/>
      <c r="I2686" s="13">
        <v>0.65437000000000001</v>
      </c>
      <c r="J2686" s="13">
        <v>0.71357000000000004</v>
      </c>
      <c r="K2686" s="13">
        <v>0.73526999999999998</v>
      </c>
      <c r="L2686" s="13">
        <v>0.81052999999999997</v>
      </c>
      <c r="M2686" s="13">
        <v>0.90508</v>
      </c>
      <c r="N2686" s="13">
        <v>0.93189</v>
      </c>
      <c r="O2686" s="13">
        <v>1.0241400000000001</v>
      </c>
      <c r="P2686" s="13">
        <v>1.1171199999999999</v>
      </c>
    </row>
    <row r="2687" spans="1:16" x14ac:dyDescent="0.3">
      <c r="A2687" s="67" t="s">
        <v>4366</v>
      </c>
      <c r="B2687" s="67" t="s">
        <v>4367</v>
      </c>
      <c r="C2687" s="69">
        <v>31142</v>
      </c>
      <c r="D2687" s="13">
        <v>0.36015999999999998</v>
      </c>
      <c r="E2687" s="13">
        <v>0.36238999999999999</v>
      </c>
      <c r="F2687" s="13">
        <v>0.29243000000000002</v>
      </c>
      <c r="G2687" s="13">
        <v>0.29759999999999998</v>
      </c>
      <c r="H2687" s="13">
        <v>0.33876000000000001</v>
      </c>
      <c r="I2687" s="13">
        <v>0.35822999999999999</v>
      </c>
      <c r="J2687" s="13">
        <v>0.38797999999999999</v>
      </c>
      <c r="K2687" s="13">
        <v>0.41072999999999998</v>
      </c>
      <c r="L2687" s="13">
        <v>0.45684000000000002</v>
      </c>
      <c r="M2687" s="13">
        <v>0.50536999999999999</v>
      </c>
      <c r="N2687" s="13">
        <v>0.55637999999999999</v>
      </c>
      <c r="O2687" s="13">
        <v>0.62490000000000001</v>
      </c>
      <c r="P2687" s="13">
        <v>0.67052</v>
      </c>
    </row>
    <row r="2688" spans="1:16" x14ac:dyDescent="0.3">
      <c r="A2688" s="67" t="s">
        <v>4188</v>
      </c>
      <c r="B2688" s="67" t="s">
        <v>4189</v>
      </c>
      <c r="C2688" s="69">
        <v>31008</v>
      </c>
      <c r="D2688" s="13"/>
      <c r="E2688" s="13"/>
      <c r="F2688" s="13"/>
      <c r="G2688" s="13"/>
      <c r="H2688" s="13"/>
      <c r="I2688" s="13"/>
      <c r="J2688" s="13"/>
      <c r="K2688" s="13"/>
      <c r="L2688" s="13"/>
      <c r="M2688" s="13"/>
      <c r="N2688" s="13"/>
      <c r="O2688" s="13"/>
      <c r="P2688" s="13"/>
    </row>
    <row r="2689" spans="1:16" x14ac:dyDescent="0.3">
      <c r="A2689" s="67" t="s">
        <v>4121</v>
      </c>
      <c r="B2689" s="67" t="s">
        <v>4122</v>
      </c>
      <c r="C2689" s="69">
        <v>30949</v>
      </c>
      <c r="D2689" s="13"/>
      <c r="E2689" s="13"/>
      <c r="F2689" s="13"/>
      <c r="G2689" s="13">
        <v>6.3200000000000001E-3</v>
      </c>
      <c r="H2689" s="13"/>
      <c r="I2689" s="13"/>
      <c r="J2689" s="13">
        <v>8.8400000000000006E-3</v>
      </c>
      <c r="K2689" s="13"/>
      <c r="L2689" s="13"/>
      <c r="M2689" s="13">
        <v>1.145E-2</v>
      </c>
      <c r="N2689" s="13"/>
      <c r="O2689" s="13"/>
      <c r="P2689" s="13">
        <v>1.2869999999999999E-2</v>
      </c>
    </row>
    <row r="2690" spans="1:16" x14ac:dyDescent="0.3">
      <c r="A2690" s="67" t="s">
        <v>4284</v>
      </c>
      <c r="B2690" s="67" t="s">
        <v>4285</v>
      </c>
      <c r="C2690" s="69">
        <v>30087</v>
      </c>
      <c r="D2690" s="13"/>
      <c r="E2690" s="13"/>
      <c r="F2690" s="13"/>
      <c r="G2690" s="13"/>
      <c r="H2690" s="13"/>
      <c r="I2690" s="13"/>
      <c r="J2690" s="13"/>
      <c r="K2690" s="13"/>
      <c r="L2690" s="13">
        <v>1.14E-2</v>
      </c>
      <c r="M2690" s="13"/>
      <c r="N2690" s="13"/>
      <c r="O2690" s="13">
        <v>1.6109999999999999E-2</v>
      </c>
      <c r="P2690" s="13">
        <v>1.7780000000000001E-2</v>
      </c>
    </row>
    <row r="2691" spans="1:16" x14ac:dyDescent="0.3">
      <c r="A2691" s="67" t="s">
        <v>4178</v>
      </c>
      <c r="B2691" s="67" t="s">
        <v>4179</v>
      </c>
      <c r="C2691" s="69">
        <v>30014</v>
      </c>
      <c r="D2691" s="13"/>
      <c r="E2691" s="13"/>
      <c r="F2691" s="13"/>
      <c r="G2691" s="13">
        <v>2.853E-2</v>
      </c>
      <c r="H2691" s="13"/>
      <c r="I2691" s="13"/>
      <c r="J2691" s="13">
        <v>2.4219999999999998E-2</v>
      </c>
      <c r="K2691" s="13"/>
      <c r="L2691" s="13"/>
      <c r="M2691" s="13">
        <v>2.3480000000000001E-2</v>
      </c>
      <c r="N2691" s="13"/>
      <c r="O2691" s="13"/>
      <c r="P2691" s="13">
        <v>3.977E-2</v>
      </c>
    </row>
    <row r="2692" spans="1:16" x14ac:dyDescent="0.3">
      <c r="A2692" s="67" t="s">
        <v>4166</v>
      </c>
      <c r="B2692" s="67" t="s">
        <v>4167</v>
      </c>
      <c r="C2692" s="69">
        <v>29336</v>
      </c>
      <c r="D2692" s="13">
        <v>4.7640000000000002E-2</v>
      </c>
      <c r="E2692" s="13"/>
      <c r="F2692" s="13"/>
      <c r="G2692" s="13"/>
      <c r="H2692" s="13"/>
      <c r="I2692" s="13"/>
      <c r="J2692" s="13">
        <v>5.3990000000000003E-2</v>
      </c>
      <c r="K2692" s="13"/>
      <c r="L2692" s="13"/>
      <c r="M2692" s="13">
        <v>6.7629999999999996E-2</v>
      </c>
      <c r="N2692" s="13"/>
      <c r="O2692" s="13"/>
      <c r="P2692" s="13">
        <v>8.9149999999999993E-2</v>
      </c>
    </row>
    <row r="2693" spans="1:16" x14ac:dyDescent="0.3">
      <c r="A2693" s="67" t="s">
        <v>4204</v>
      </c>
      <c r="B2693" s="67" t="s">
        <v>4205</v>
      </c>
      <c r="C2693" s="69">
        <v>29296</v>
      </c>
      <c r="D2693" s="13"/>
      <c r="E2693" s="13"/>
      <c r="F2693" s="13"/>
      <c r="G2693" s="13"/>
      <c r="H2693" s="13"/>
      <c r="I2693" s="13"/>
      <c r="J2693" s="13"/>
      <c r="K2693" s="13"/>
      <c r="L2693" s="13"/>
      <c r="M2693" s="13"/>
      <c r="N2693" s="13"/>
      <c r="O2693" s="13"/>
      <c r="P2693" s="13"/>
    </row>
    <row r="2694" spans="1:16" x14ac:dyDescent="0.3">
      <c r="A2694" s="67" t="s">
        <v>4115</v>
      </c>
      <c r="B2694" s="67" t="s">
        <v>4116</v>
      </c>
      <c r="C2694" s="69">
        <v>29294</v>
      </c>
      <c r="D2694" s="13"/>
      <c r="E2694" s="13"/>
      <c r="F2694" s="13">
        <v>1.7899999999999999E-3</v>
      </c>
      <c r="G2694" s="13">
        <v>1.75E-3</v>
      </c>
      <c r="H2694" s="13">
        <v>1.97E-3</v>
      </c>
      <c r="I2694" s="13">
        <v>2.0400000000000001E-3</v>
      </c>
      <c r="J2694" s="13">
        <v>2.2399999999999998E-3</v>
      </c>
      <c r="K2694" s="13">
        <v>2.2899999999999999E-3</v>
      </c>
      <c r="L2694" s="13">
        <v>2.49E-3</v>
      </c>
      <c r="M2694" s="13">
        <v>2.2399999999999998E-3</v>
      </c>
      <c r="N2694" s="13">
        <v>2.5699999999999998E-3</v>
      </c>
      <c r="O2694" s="13">
        <v>3.0200000000000001E-3</v>
      </c>
      <c r="P2694" s="13">
        <v>3.0500000000000002E-3</v>
      </c>
    </row>
    <row r="2695" spans="1:16" x14ac:dyDescent="0.3">
      <c r="A2695" s="67" t="s">
        <v>4164</v>
      </c>
      <c r="B2695" s="67" t="s">
        <v>4165</v>
      </c>
      <c r="C2695" s="69">
        <v>28766</v>
      </c>
      <c r="D2695" s="13"/>
      <c r="E2695" s="13"/>
      <c r="F2695" s="13"/>
      <c r="G2695" s="13">
        <v>0.37073</v>
      </c>
      <c r="H2695" s="13"/>
      <c r="I2695" s="13"/>
      <c r="J2695" s="13">
        <v>0.44506000000000001</v>
      </c>
      <c r="K2695" s="13"/>
      <c r="L2695" s="13"/>
      <c r="M2695" s="13">
        <v>0.49162</v>
      </c>
      <c r="N2695" s="13"/>
      <c r="O2695" s="13"/>
      <c r="P2695" s="13"/>
    </row>
    <row r="2696" spans="1:16" x14ac:dyDescent="0.3">
      <c r="A2696" s="67" t="s">
        <v>5048</v>
      </c>
      <c r="B2696" s="67" t="s">
        <v>5049</v>
      </c>
      <c r="C2696" s="69">
        <v>28737</v>
      </c>
      <c r="D2696" s="13">
        <v>2.80227</v>
      </c>
      <c r="E2696" s="13"/>
      <c r="F2696" s="13"/>
      <c r="G2696" s="13"/>
      <c r="H2696" s="13"/>
      <c r="I2696" s="13"/>
      <c r="J2696" s="13"/>
      <c r="K2696" s="13"/>
      <c r="L2696" s="13"/>
      <c r="M2696" s="13"/>
      <c r="N2696" s="13"/>
      <c r="O2696" s="13"/>
      <c r="P2696" s="13"/>
    </row>
    <row r="2697" spans="1:16" x14ac:dyDescent="0.3">
      <c r="A2697" s="67" t="s">
        <v>4210</v>
      </c>
      <c r="B2697" s="67" t="s">
        <v>4211</v>
      </c>
      <c r="C2697" s="69">
        <v>28628</v>
      </c>
      <c r="D2697" s="13"/>
      <c r="E2697" s="13"/>
      <c r="F2697" s="13"/>
      <c r="G2697" s="13"/>
      <c r="H2697" s="13"/>
      <c r="I2697" s="13"/>
      <c r="J2697" s="13"/>
      <c r="K2697" s="13"/>
      <c r="L2697" s="13"/>
      <c r="M2697" s="13"/>
      <c r="N2697" s="13"/>
      <c r="O2697" s="13"/>
      <c r="P2697" s="13"/>
    </row>
    <row r="2698" spans="1:16" x14ac:dyDescent="0.3">
      <c r="A2698" s="67" t="s">
        <v>4212</v>
      </c>
      <c r="B2698" s="67" t="s">
        <v>4213</v>
      </c>
      <c r="C2698" s="69">
        <v>28563</v>
      </c>
      <c r="D2698" s="13"/>
      <c r="E2698" s="13"/>
      <c r="F2698" s="13"/>
      <c r="G2698" s="13"/>
      <c r="H2698" s="13"/>
      <c r="I2698" s="13"/>
      <c r="J2698" s="13"/>
      <c r="K2698" s="13"/>
      <c r="L2698" s="13"/>
      <c r="M2698" s="13"/>
      <c r="N2698" s="13"/>
      <c r="O2698" s="13"/>
      <c r="P2698" s="13"/>
    </row>
    <row r="2699" spans="1:16" x14ac:dyDescent="0.3">
      <c r="A2699" s="67" t="s">
        <v>2693</v>
      </c>
      <c r="B2699" s="67" t="s">
        <v>2694</v>
      </c>
      <c r="C2699" s="69">
        <v>28122</v>
      </c>
      <c r="D2699" s="13">
        <v>2.0500000000000001E-2</v>
      </c>
      <c r="E2699" s="13"/>
      <c r="F2699" s="13">
        <v>1.685E-2</v>
      </c>
      <c r="G2699" s="13">
        <v>1.5859999999999999E-2</v>
      </c>
      <c r="H2699" s="13">
        <v>1.7860000000000001E-2</v>
      </c>
      <c r="I2699" s="13">
        <v>1.788E-2</v>
      </c>
      <c r="J2699" s="13">
        <v>1.9619999999999999E-2</v>
      </c>
      <c r="K2699" s="13">
        <v>2.069E-2</v>
      </c>
      <c r="L2699" s="13">
        <v>2.5610000000000001E-2</v>
      </c>
      <c r="M2699" s="13">
        <v>2.256E-2</v>
      </c>
      <c r="N2699" s="13"/>
      <c r="O2699" s="13">
        <v>7.6780000000000001E-2</v>
      </c>
      <c r="P2699" s="13">
        <v>8.8940000000000005E-2</v>
      </c>
    </row>
    <row r="2700" spans="1:16" x14ac:dyDescent="0.3">
      <c r="A2700" s="67" t="s">
        <v>4216</v>
      </c>
      <c r="B2700" s="67" t="s">
        <v>4217</v>
      </c>
      <c r="C2700" s="69">
        <v>27746</v>
      </c>
      <c r="D2700" s="13"/>
      <c r="E2700" s="13"/>
      <c r="F2700" s="13"/>
      <c r="G2700" s="13"/>
      <c r="H2700" s="13"/>
      <c r="I2700" s="13"/>
      <c r="J2700" s="13"/>
      <c r="K2700" s="13"/>
      <c r="L2700" s="13"/>
      <c r="M2700" s="13"/>
      <c r="N2700" s="13"/>
      <c r="O2700" s="13"/>
      <c r="P2700" s="13"/>
    </row>
    <row r="2701" spans="1:16" x14ac:dyDescent="0.3">
      <c r="A2701" s="67" t="s">
        <v>4141</v>
      </c>
      <c r="B2701" s="67" t="s">
        <v>4142</v>
      </c>
      <c r="C2701" s="69">
        <v>27744</v>
      </c>
      <c r="D2701" s="13">
        <v>4.1709999999999997E-2</v>
      </c>
      <c r="E2701" s="13">
        <v>4.5679999999999998E-2</v>
      </c>
      <c r="F2701" s="13">
        <v>3.3210000000000003E-2</v>
      </c>
      <c r="G2701" s="13">
        <v>3.4189999999999998E-2</v>
      </c>
      <c r="H2701" s="13">
        <v>4.054E-2</v>
      </c>
      <c r="I2701" s="13">
        <v>4.3049999999999998E-2</v>
      </c>
      <c r="J2701" s="13">
        <v>4.9169999999999998E-2</v>
      </c>
      <c r="K2701" s="13">
        <v>4.9459999999999997E-2</v>
      </c>
      <c r="L2701" s="13">
        <v>5.6149999999999999E-2</v>
      </c>
      <c r="M2701" s="13">
        <v>5.9159999999999997E-2</v>
      </c>
      <c r="N2701" s="13">
        <v>6.5269999999999995E-2</v>
      </c>
      <c r="O2701" s="13">
        <v>7.7119999999999994E-2</v>
      </c>
      <c r="P2701" s="13">
        <v>8.5349999999999995E-2</v>
      </c>
    </row>
    <row r="2702" spans="1:16" x14ac:dyDescent="0.3">
      <c r="A2702" s="67" t="s">
        <v>4200</v>
      </c>
      <c r="B2702" s="67" t="s">
        <v>4201</v>
      </c>
      <c r="C2702" s="69">
        <v>27071</v>
      </c>
      <c r="D2702" s="13">
        <v>1.176E-2</v>
      </c>
      <c r="E2702" s="13"/>
      <c r="F2702" s="13">
        <v>9.8200000000000006E-3</v>
      </c>
      <c r="G2702" s="13">
        <v>1.005E-2</v>
      </c>
      <c r="H2702" s="13">
        <v>1.155E-2</v>
      </c>
      <c r="I2702" s="13">
        <v>1.179E-2</v>
      </c>
      <c r="J2702" s="13">
        <v>1.329E-2</v>
      </c>
      <c r="K2702" s="13">
        <v>1.422E-2</v>
      </c>
      <c r="L2702" s="13">
        <v>1.549E-2</v>
      </c>
      <c r="M2702" s="13">
        <v>1.7409999999999998E-2</v>
      </c>
      <c r="N2702" s="13">
        <v>1.9089999999999999E-2</v>
      </c>
      <c r="O2702" s="13">
        <v>2.247E-2</v>
      </c>
      <c r="P2702" s="13">
        <v>2.478E-2</v>
      </c>
    </row>
    <row r="2703" spans="1:16" x14ac:dyDescent="0.3">
      <c r="A2703" s="67" t="s">
        <v>5050</v>
      </c>
      <c r="B2703" s="67" t="s">
        <v>5051</v>
      </c>
      <c r="C2703" s="69">
        <v>26518</v>
      </c>
      <c r="D2703" s="13">
        <v>7.6710200000000004</v>
      </c>
      <c r="E2703" s="13"/>
      <c r="F2703" s="13"/>
      <c r="G2703" s="13"/>
      <c r="H2703" s="13"/>
      <c r="I2703" s="13"/>
      <c r="J2703" s="13"/>
      <c r="K2703" s="13"/>
      <c r="L2703" s="13"/>
      <c r="M2703" s="13"/>
      <c r="N2703" s="13"/>
      <c r="O2703" s="13"/>
      <c r="P2703" s="13"/>
    </row>
    <row r="2704" spans="1:16" x14ac:dyDescent="0.3">
      <c r="A2704" s="67" t="s">
        <v>4220</v>
      </c>
      <c r="B2704" s="67" t="s">
        <v>4221</v>
      </c>
      <c r="C2704" s="69">
        <v>26469</v>
      </c>
      <c r="D2704" s="13"/>
      <c r="E2704" s="13"/>
      <c r="F2704" s="13"/>
      <c r="G2704" s="13"/>
      <c r="H2704" s="13"/>
      <c r="I2704" s="13"/>
      <c r="J2704" s="13"/>
      <c r="K2704" s="13"/>
      <c r="L2704" s="13"/>
      <c r="M2704" s="13"/>
      <c r="N2704" s="13"/>
      <c r="O2704" s="13"/>
      <c r="P2704" s="13"/>
    </row>
    <row r="2705" spans="1:16" x14ac:dyDescent="0.3">
      <c r="A2705" s="67" t="s">
        <v>4236</v>
      </c>
      <c r="B2705" s="67" t="s">
        <v>4237</v>
      </c>
      <c r="C2705" s="69">
        <v>26137</v>
      </c>
      <c r="D2705" s="13">
        <v>0.40039000000000002</v>
      </c>
      <c r="E2705" s="13">
        <v>0.39928999999999998</v>
      </c>
      <c r="F2705" s="13">
        <v>0.33622000000000002</v>
      </c>
      <c r="G2705" s="13">
        <v>0.32589000000000001</v>
      </c>
      <c r="H2705" s="13">
        <v>0.37158000000000002</v>
      </c>
      <c r="I2705" s="13">
        <v>0.39143</v>
      </c>
      <c r="J2705" s="13">
        <v>0.42582999999999999</v>
      </c>
      <c r="K2705" s="13">
        <v>0.43967000000000001</v>
      </c>
      <c r="L2705" s="13">
        <v>0.49552000000000002</v>
      </c>
      <c r="M2705" s="13">
        <v>0.54518</v>
      </c>
      <c r="N2705" s="13">
        <v>0.59731999999999996</v>
      </c>
      <c r="O2705" s="13">
        <v>0.67413999999999996</v>
      </c>
      <c r="P2705" s="13">
        <v>0.74168000000000001</v>
      </c>
    </row>
    <row r="2706" spans="1:16" x14ac:dyDescent="0.3">
      <c r="A2706" s="67" t="s">
        <v>4224</v>
      </c>
      <c r="B2706" s="67" t="s">
        <v>4225</v>
      </c>
      <c r="C2706" s="69">
        <v>26137</v>
      </c>
      <c r="D2706" s="13"/>
      <c r="E2706" s="13"/>
      <c r="F2706" s="13"/>
      <c r="G2706" s="13"/>
      <c r="H2706" s="13"/>
      <c r="I2706" s="13"/>
      <c r="J2706" s="13"/>
      <c r="K2706" s="13"/>
      <c r="L2706" s="13"/>
      <c r="M2706" s="13"/>
      <c r="N2706" s="13"/>
      <c r="O2706" s="13"/>
      <c r="P2706" s="13"/>
    </row>
    <row r="2707" spans="1:16" x14ac:dyDescent="0.3">
      <c r="A2707" s="67" t="s">
        <v>4227</v>
      </c>
      <c r="B2707" s="67" t="s">
        <v>4228</v>
      </c>
      <c r="C2707" s="69">
        <v>25533</v>
      </c>
      <c r="D2707" s="13"/>
      <c r="E2707" s="13"/>
      <c r="F2707" s="13"/>
      <c r="G2707" s="13"/>
      <c r="H2707" s="13"/>
      <c r="I2707" s="13"/>
      <c r="J2707" s="13"/>
      <c r="K2707" s="13"/>
      <c r="L2707" s="13"/>
      <c r="M2707" s="13">
        <v>7.1959999999999996E-2</v>
      </c>
      <c r="N2707" s="13"/>
      <c r="O2707" s="13"/>
      <c r="P2707" s="13"/>
    </row>
    <row r="2708" spans="1:16" x14ac:dyDescent="0.3">
      <c r="A2708" s="67" t="s">
        <v>3349</v>
      </c>
      <c r="B2708" s="67" t="s">
        <v>3350</v>
      </c>
      <c r="C2708" s="69">
        <v>25384</v>
      </c>
      <c r="D2708" s="13"/>
      <c r="E2708" s="13"/>
      <c r="F2708" s="13"/>
      <c r="G2708" s="13"/>
      <c r="H2708" s="13"/>
      <c r="I2708" s="13"/>
      <c r="J2708" s="13">
        <v>9.3000000000000005E-4</v>
      </c>
      <c r="K2708" s="13"/>
      <c r="L2708" s="13"/>
      <c r="M2708" s="13"/>
      <c r="N2708" s="13"/>
      <c r="O2708" s="13"/>
      <c r="P2708" s="13">
        <v>1.2279999999999999E-2</v>
      </c>
    </row>
    <row r="2709" spans="1:16" x14ac:dyDescent="0.3">
      <c r="A2709" s="67" t="s">
        <v>4150</v>
      </c>
      <c r="B2709" s="67" t="s">
        <v>4151</v>
      </c>
      <c r="C2709" s="69">
        <v>25155</v>
      </c>
      <c r="D2709" s="13">
        <v>3.124E-2</v>
      </c>
      <c r="E2709" s="13">
        <v>3.2480000000000002E-2</v>
      </c>
      <c r="F2709" s="13">
        <v>2.46E-2</v>
      </c>
      <c r="G2709" s="13">
        <v>3.6589999999999998E-2</v>
      </c>
      <c r="H2709" s="13">
        <v>4.0969999999999999E-2</v>
      </c>
      <c r="I2709" s="13">
        <v>4.3380000000000002E-2</v>
      </c>
      <c r="J2709" s="13">
        <v>5.1279999999999999E-2</v>
      </c>
      <c r="K2709" s="13">
        <v>5.2540000000000003E-2</v>
      </c>
      <c r="L2709" s="13">
        <v>5.7029999999999997E-2</v>
      </c>
      <c r="M2709" s="13">
        <v>5.9619999999999999E-2</v>
      </c>
      <c r="N2709" s="13">
        <v>6.7610000000000003E-2</v>
      </c>
      <c r="O2709" s="13">
        <v>7.6450000000000004E-2</v>
      </c>
      <c r="P2709" s="13">
        <v>8.8739999999999999E-2</v>
      </c>
    </row>
    <row r="2710" spans="1:16" x14ac:dyDescent="0.3">
      <c r="A2710" s="67" t="s">
        <v>4082</v>
      </c>
      <c r="B2710" s="67" t="s">
        <v>4083</v>
      </c>
      <c r="C2710" s="69">
        <v>24783</v>
      </c>
      <c r="D2710" s="13"/>
      <c r="E2710" s="13"/>
      <c r="F2710" s="13"/>
      <c r="G2710" s="13"/>
      <c r="H2710" s="13"/>
      <c r="I2710" s="13"/>
      <c r="J2710" s="13">
        <v>0.23308999999999999</v>
      </c>
      <c r="K2710" s="13"/>
      <c r="L2710" s="13"/>
      <c r="M2710" s="13">
        <v>0.28238000000000002</v>
      </c>
      <c r="N2710" s="13"/>
      <c r="O2710" s="13"/>
      <c r="P2710" s="13">
        <v>0.45345000000000002</v>
      </c>
    </row>
    <row r="2711" spans="1:16" x14ac:dyDescent="0.3">
      <c r="A2711" s="67" t="s">
        <v>4024</v>
      </c>
      <c r="B2711" s="67" t="s">
        <v>4025</v>
      </c>
      <c r="C2711" s="69">
        <v>24114</v>
      </c>
      <c r="D2711" s="13"/>
      <c r="E2711" s="13"/>
      <c r="F2711" s="13"/>
      <c r="G2711" s="13">
        <v>1.3299999999999999E-2</v>
      </c>
      <c r="H2711" s="13"/>
      <c r="I2711" s="13">
        <v>1.5219999999999999E-2</v>
      </c>
      <c r="J2711" s="13">
        <v>1.7479999999999999E-2</v>
      </c>
      <c r="K2711" s="13"/>
      <c r="L2711" s="13">
        <v>2.0379999999999999E-2</v>
      </c>
      <c r="M2711" s="13">
        <v>2.4539999999999999E-2</v>
      </c>
      <c r="N2711" s="13">
        <v>3.116E-2</v>
      </c>
      <c r="O2711" s="13">
        <v>3.8030000000000001E-2</v>
      </c>
      <c r="P2711" s="13">
        <v>4.6760000000000003E-2</v>
      </c>
    </row>
    <row r="2712" spans="1:16" x14ac:dyDescent="0.3">
      <c r="A2712" s="67" t="s">
        <v>4229</v>
      </c>
      <c r="B2712" s="67" t="s">
        <v>4230</v>
      </c>
      <c r="C2712" s="69">
        <v>23866</v>
      </c>
      <c r="D2712" s="13">
        <v>2.2239900000000001</v>
      </c>
      <c r="E2712" s="13">
        <v>2.25847</v>
      </c>
      <c r="F2712" s="13">
        <v>1.99661</v>
      </c>
      <c r="G2712" s="13">
        <v>1.92137</v>
      </c>
      <c r="H2712" s="13"/>
      <c r="I2712" s="13">
        <v>2.1966299999999999</v>
      </c>
      <c r="J2712" s="13">
        <v>2.37778</v>
      </c>
      <c r="K2712" s="13">
        <v>2.4522400000000002</v>
      </c>
      <c r="L2712" s="13">
        <v>2.6576300000000002</v>
      </c>
      <c r="M2712" s="13">
        <v>2.9373200000000002</v>
      </c>
      <c r="N2712" s="13">
        <v>3.0948899999999999</v>
      </c>
      <c r="O2712" s="13">
        <v>3.3590399999999998</v>
      </c>
      <c r="P2712" s="13">
        <v>3.6490499999999999</v>
      </c>
    </row>
    <row r="2713" spans="1:16" x14ac:dyDescent="0.3">
      <c r="A2713" s="67" t="s">
        <v>2719</v>
      </c>
      <c r="B2713" s="67" t="s">
        <v>4226</v>
      </c>
      <c r="C2713" s="69">
        <v>23787</v>
      </c>
      <c r="D2713" s="13"/>
      <c r="E2713" s="13"/>
      <c r="F2713" s="13"/>
      <c r="G2713" s="13">
        <v>8.1059999999999993E-2</v>
      </c>
      <c r="H2713" s="13">
        <v>6.3740000000000005E-2</v>
      </c>
      <c r="I2713" s="13">
        <v>6.472E-2</v>
      </c>
      <c r="J2713" s="13"/>
      <c r="K2713" s="13">
        <v>7.3450000000000001E-2</v>
      </c>
      <c r="L2713" s="13">
        <v>7.9890000000000003E-2</v>
      </c>
      <c r="M2713" s="13">
        <v>8.8050000000000003E-2</v>
      </c>
      <c r="N2713" s="13">
        <v>8.9590000000000003E-2</v>
      </c>
      <c r="O2713" s="13">
        <v>0.10329000000000001</v>
      </c>
      <c r="P2713" s="13">
        <v>0.11774</v>
      </c>
    </row>
    <row r="2714" spans="1:16" x14ac:dyDescent="0.3">
      <c r="A2714" s="67" t="s">
        <v>4111</v>
      </c>
      <c r="B2714" s="67" t="s">
        <v>4112</v>
      </c>
      <c r="C2714" s="69">
        <v>23660</v>
      </c>
      <c r="D2714" s="13"/>
      <c r="E2714" s="13"/>
      <c r="F2714" s="13"/>
      <c r="G2714" s="13">
        <v>2.6380000000000001E-2</v>
      </c>
      <c r="H2714" s="13"/>
      <c r="I2714" s="13"/>
      <c r="J2714" s="13">
        <v>2.9729999999999999E-2</v>
      </c>
      <c r="K2714" s="13"/>
      <c r="L2714" s="13"/>
      <c r="M2714" s="13">
        <v>5.5320000000000001E-2</v>
      </c>
      <c r="N2714" s="13"/>
      <c r="O2714" s="13"/>
      <c r="P2714" s="13">
        <v>8.8160000000000002E-2</v>
      </c>
    </row>
    <row r="2715" spans="1:16" x14ac:dyDescent="0.3">
      <c r="A2715" s="67" t="s">
        <v>4242</v>
      </c>
      <c r="B2715" s="67" t="s">
        <v>4243</v>
      </c>
      <c r="C2715" s="69">
        <v>23431</v>
      </c>
      <c r="D2715" s="13"/>
      <c r="E2715" s="13"/>
      <c r="F2715" s="13"/>
      <c r="G2715" s="13"/>
      <c r="H2715" s="13"/>
      <c r="I2715" s="13"/>
      <c r="J2715" s="13"/>
      <c r="K2715" s="13"/>
      <c r="L2715" s="13"/>
      <c r="M2715" s="13"/>
      <c r="N2715" s="13"/>
      <c r="O2715" s="13"/>
      <c r="P2715" s="13"/>
    </row>
    <row r="2716" spans="1:16" x14ac:dyDescent="0.3">
      <c r="A2716" s="67" t="s">
        <v>4270</v>
      </c>
      <c r="B2716" s="67" t="s">
        <v>4271</v>
      </c>
      <c r="C2716" s="69">
        <v>22796</v>
      </c>
      <c r="D2716" s="13"/>
      <c r="E2716" s="13"/>
      <c r="F2716" s="13"/>
      <c r="G2716" s="13"/>
      <c r="H2716" s="13"/>
      <c r="I2716" s="13">
        <v>1.00885</v>
      </c>
      <c r="J2716" s="13">
        <v>1.0797699999999999</v>
      </c>
      <c r="K2716" s="13">
        <v>1.11625</v>
      </c>
      <c r="L2716" s="13">
        <v>0.97887000000000002</v>
      </c>
      <c r="M2716" s="13">
        <v>1.0801799999999999</v>
      </c>
      <c r="N2716" s="13">
        <v>0.84125000000000005</v>
      </c>
      <c r="O2716" s="13">
        <v>0.94030000000000002</v>
      </c>
      <c r="P2716" s="13">
        <v>1.0267599999999999</v>
      </c>
    </row>
    <row r="2717" spans="1:16" x14ac:dyDescent="0.3">
      <c r="A2717" s="67" t="s">
        <v>4234</v>
      </c>
      <c r="B2717" s="67" t="s">
        <v>4235</v>
      </c>
      <c r="C2717" s="69">
        <v>22760</v>
      </c>
      <c r="D2717" s="13"/>
      <c r="E2717" s="13"/>
      <c r="F2717" s="13"/>
      <c r="G2717" s="13">
        <v>1.026E-2</v>
      </c>
      <c r="H2717" s="13"/>
      <c r="I2717" s="13"/>
      <c r="J2717" s="13">
        <v>1.2409999999999999E-2</v>
      </c>
      <c r="K2717" s="13"/>
      <c r="L2717" s="13"/>
      <c r="M2717" s="13">
        <v>1.294E-2</v>
      </c>
      <c r="N2717" s="13"/>
      <c r="O2717" s="13"/>
      <c r="P2717" s="13">
        <v>1.8929999999999999E-2</v>
      </c>
    </row>
    <row r="2718" spans="1:16" x14ac:dyDescent="0.3">
      <c r="A2718" s="67" t="s">
        <v>4258</v>
      </c>
      <c r="B2718" s="67" t="s">
        <v>4259</v>
      </c>
      <c r="C2718" s="69">
        <v>22389</v>
      </c>
      <c r="D2718" s="13">
        <v>0.32691999999999999</v>
      </c>
      <c r="E2718" s="13"/>
      <c r="F2718" s="13"/>
      <c r="G2718" s="13">
        <v>0.26046999999999998</v>
      </c>
      <c r="H2718" s="13"/>
      <c r="I2718" s="13"/>
      <c r="J2718" s="13">
        <v>0.33134000000000002</v>
      </c>
      <c r="K2718" s="13"/>
      <c r="L2718" s="13"/>
      <c r="M2718" s="13">
        <v>0.42806</v>
      </c>
      <c r="N2718" s="13"/>
      <c r="O2718" s="13"/>
      <c r="P2718" s="13">
        <v>0.56445000000000001</v>
      </c>
    </row>
    <row r="2719" spans="1:16" x14ac:dyDescent="0.3">
      <c r="A2719" s="67" t="s">
        <v>4231</v>
      </c>
      <c r="B2719" s="67" t="s">
        <v>4232</v>
      </c>
      <c r="C2719" s="69">
        <v>22325</v>
      </c>
      <c r="D2719" s="13">
        <v>2.264E-2</v>
      </c>
      <c r="E2719" s="13"/>
      <c r="F2719" s="13">
        <v>1.916E-2</v>
      </c>
      <c r="G2719" s="13"/>
      <c r="H2719" s="13"/>
      <c r="I2719" s="13">
        <v>2.2710000000000001E-2</v>
      </c>
      <c r="J2719" s="13">
        <v>2.5680000000000001E-2</v>
      </c>
      <c r="K2719" s="13">
        <v>2.7230000000000001E-2</v>
      </c>
      <c r="L2719" s="13">
        <v>3.159E-2</v>
      </c>
      <c r="M2719" s="13">
        <v>3.6459999999999999E-2</v>
      </c>
      <c r="N2719" s="13">
        <v>3.7960000000000001E-2</v>
      </c>
      <c r="O2719" s="13">
        <v>4.3830000000000001E-2</v>
      </c>
      <c r="P2719" s="13">
        <v>4.8169999999999998E-2</v>
      </c>
    </row>
    <row r="2720" spans="1:16" x14ac:dyDescent="0.3">
      <c r="A2720" s="67" t="s">
        <v>4176</v>
      </c>
      <c r="B2720" s="67" t="s">
        <v>4177</v>
      </c>
      <c r="C2720" s="69">
        <v>22302</v>
      </c>
      <c r="D2720" s="13">
        <v>3.2689999999999997E-2</v>
      </c>
      <c r="E2720" s="13">
        <v>3.5650000000000001E-2</v>
      </c>
      <c r="F2720" s="13">
        <v>2.6839999999999999E-2</v>
      </c>
      <c r="G2720" s="13">
        <v>4.0570000000000002E-2</v>
      </c>
      <c r="H2720" s="13">
        <v>4.5080000000000002E-2</v>
      </c>
      <c r="I2720" s="13">
        <v>4.7190000000000003E-2</v>
      </c>
      <c r="J2720" s="13">
        <v>5.3699999999999998E-2</v>
      </c>
      <c r="K2720" s="13">
        <v>5.4149999999999997E-2</v>
      </c>
      <c r="L2720" s="13">
        <v>5.8810000000000001E-2</v>
      </c>
      <c r="M2720" s="13">
        <v>6.0819999999999999E-2</v>
      </c>
      <c r="N2720" s="13">
        <v>6.8440000000000001E-2</v>
      </c>
      <c r="O2720" s="13">
        <v>7.5829999999999995E-2</v>
      </c>
      <c r="P2720" s="13">
        <v>8.4589999999999999E-2</v>
      </c>
    </row>
    <row r="2721" spans="1:16" x14ac:dyDescent="0.3">
      <c r="A2721" s="67" t="s">
        <v>4252</v>
      </c>
      <c r="B2721" s="67" t="s">
        <v>4253</v>
      </c>
      <c r="C2721" s="69">
        <v>22196</v>
      </c>
      <c r="D2721" s="13"/>
      <c r="E2721" s="13">
        <v>0.11104</v>
      </c>
      <c r="F2721" s="13">
        <v>8.5819999999999994E-2</v>
      </c>
      <c r="G2721" s="13">
        <v>8.5540000000000005E-2</v>
      </c>
      <c r="H2721" s="13">
        <v>9.6250000000000002E-2</v>
      </c>
      <c r="I2721" s="13">
        <v>0.12953000000000001</v>
      </c>
      <c r="J2721" s="13">
        <v>0.13475000000000001</v>
      </c>
      <c r="K2721" s="13">
        <v>0.14099</v>
      </c>
      <c r="L2721" s="13">
        <v>0.12589</v>
      </c>
      <c r="M2721" s="13">
        <v>0.22055</v>
      </c>
      <c r="N2721" s="13">
        <v>0.27878999999999998</v>
      </c>
      <c r="O2721" s="13">
        <v>0.33250999999999997</v>
      </c>
      <c r="P2721" s="13">
        <v>0.42146</v>
      </c>
    </row>
    <row r="2722" spans="1:16" x14ac:dyDescent="0.3">
      <c r="A2722" s="67" t="s">
        <v>4250</v>
      </c>
      <c r="B2722" s="67" t="s">
        <v>4251</v>
      </c>
      <c r="C2722" s="69">
        <v>22128</v>
      </c>
      <c r="D2722" s="13"/>
      <c r="E2722" s="13"/>
      <c r="F2722" s="13"/>
      <c r="G2722" s="13"/>
      <c r="H2722" s="13"/>
      <c r="I2722" s="13"/>
      <c r="J2722" s="13"/>
      <c r="K2722" s="13"/>
      <c r="L2722" s="13"/>
      <c r="M2722" s="13"/>
      <c r="N2722" s="13"/>
      <c r="O2722" s="13"/>
      <c r="P2722" s="13"/>
    </row>
    <row r="2723" spans="1:16" x14ac:dyDescent="0.3">
      <c r="A2723" s="67" t="s">
        <v>4256</v>
      </c>
      <c r="B2723" s="67" t="s">
        <v>4257</v>
      </c>
      <c r="C2723" s="69">
        <v>21821</v>
      </c>
      <c r="D2723" s="13"/>
      <c r="E2723" s="13"/>
      <c r="F2723" s="13"/>
      <c r="G2723" s="13"/>
      <c r="H2723" s="13"/>
      <c r="I2723" s="13"/>
      <c r="J2723" s="13"/>
      <c r="K2723" s="13"/>
      <c r="L2723" s="13"/>
      <c r="M2723" s="13"/>
      <c r="N2723" s="13"/>
      <c r="O2723" s="13"/>
      <c r="P2723" s="13"/>
    </row>
    <row r="2724" spans="1:16" x14ac:dyDescent="0.3">
      <c r="A2724" s="67" t="s">
        <v>5052</v>
      </c>
      <c r="B2724" s="67" t="s">
        <v>4260</v>
      </c>
      <c r="C2724" s="69">
        <v>21703</v>
      </c>
      <c r="D2724" s="13"/>
      <c r="E2724" s="13"/>
      <c r="F2724" s="13"/>
      <c r="G2724" s="13"/>
      <c r="H2724" s="13"/>
      <c r="I2724" s="13"/>
      <c r="J2724" s="13"/>
      <c r="K2724" s="13"/>
      <c r="L2724" s="13"/>
      <c r="M2724" s="13"/>
      <c r="N2724" s="13"/>
      <c r="O2724" s="13"/>
      <c r="P2724" s="13"/>
    </row>
    <row r="2725" spans="1:16" x14ac:dyDescent="0.3">
      <c r="A2725" s="67" t="s">
        <v>4261</v>
      </c>
      <c r="B2725" s="67" t="s">
        <v>4262</v>
      </c>
      <c r="C2725" s="69">
        <v>21684</v>
      </c>
      <c r="D2725" s="13"/>
      <c r="E2725" s="13"/>
      <c r="F2725" s="13"/>
      <c r="G2725" s="13"/>
      <c r="H2725" s="13"/>
      <c r="I2725" s="13"/>
      <c r="J2725" s="13"/>
      <c r="K2725" s="13"/>
      <c r="L2725" s="13"/>
      <c r="M2725" s="13"/>
      <c r="N2725" s="13"/>
      <c r="O2725" s="13"/>
      <c r="P2725" s="13"/>
    </row>
    <row r="2726" spans="1:16" x14ac:dyDescent="0.3">
      <c r="A2726" s="67" t="s">
        <v>5053</v>
      </c>
      <c r="B2726" s="67" t="s">
        <v>5054</v>
      </c>
      <c r="C2726" s="69">
        <v>21263</v>
      </c>
      <c r="D2726" s="13">
        <v>3.1461299999999999</v>
      </c>
      <c r="E2726" s="13"/>
      <c r="F2726" s="13"/>
      <c r="G2726" s="13"/>
      <c r="H2726" s="13"/>
      <c r="I2726" s="13"/>
      <c r="J2726" s="13"/>
      <c r="K2726" s="13"/>
      <c r="L2726" s="13"/>
      <c r="M2726" s="13"/>
      <c r="N2726" s="13"/>
      <c r="O2726" s="13"/>
      <c r="P2726" s="13"/>
    </row>
    <row r="2727" spans="1:16" x14ac:dyDescent="0.3">
      <c r="A2727" s="67" t="s">
        <v>5055</v>
      </c>
      <c r="B2727" s="67" t="s">
        <v>4263</v>
      </c>
      <c r="C2727" s="69">
        <v>21131</v>
      </c>
      <c r="D2727" s="13"/>
      <c r="E2727" s="13"/>
      <c r="F2727" s="13"/>
      <c r="G2727" s="13"/>
      <c r="H2727" s="13"/>
      <c r="I2727" s="13"/>
      <c r="J2727" s="13"/>
      <c r="K2727" s="13"/>
      <c r="L2727" s="13"/>
      <c r="M2727" s="13"/>
      <c r="N2727" s="13"/>
      <c r="O2727" s="13"/>
      <c r="P2727" s="13"/>
    </row>
    <row r="2728" spans="1:16" x14ac:dyDescent="0.3">
      <c r="A2728" s="67" t="s">
        <v>4290</v>
      </c>
      <c r="B2728" s="67" t="s">
        <v>4291</v>
      </c>
      <c r="C2728" s="69">
        <v>21084</v>
      </c>
      <c r="D2728" s="13">
        <v>4.8719999999999999E-2</v>
      </c>
      <c r="E2728" s="13">
        <v>4.8529999999999997E-2</v>
      </c>
      <c r="F2728" s="13">
        <v>4.1279999999999997E-2</v>
      </c>
      <c r="G2728" s="13">
        <v>4.0469999999999999E-2</v>
      </c>
      <c r="H2728" s="13">
        <v>4.5719999999999997E-2</v>
      </c>
      <c r="I2728" s="13">
        <v>4.863E-2</v>
      </c>
      <c r="J2728" s="13">
        <v>5.432E-2</v>
      </c>
      <c r="K2728" s="13">
        <v>5.6070000000000002E-2</v>
      </c>
      <c r="L2728" s="13">
        <v>6.2899999999999998E-2</v>
      </c>
      <c r="M2728" s="13">
        <v>7.5039999999999996E-2</v>
      </c>
      <c r="N2728" s="13">
        <v>8.226E-2</v>
      </c>
      <c r="O2728" s="13">
        <v>9.3410000000000007E-2</v>
      </c>
      <c r="P2728" s="13">
        <v>0.10836999999999999</v>
      </c>
    </row>
    <row r="2729" spans="1:16" x14ac:dyDescent="0.3">
      <c r="A2729" s="67" t="s">
        <v>4101</v>
      </c>
      <c r="B2729" s="67" t="s">
        <v>4102</v>
      </c>
      <c r="C2729" s="69">
        <v>20818</v>
      </c>
      <c r="D2729" s="13">
        <v>3.0400000000000002E-3</v>
      </c>
      <c r="E2729" s="13">
        <v>2.98E-3</v>
      </c>
      <c r="F2729" s="13">
        <v>2.32E-3</v>
      </c>
      <c r="G2729" s="13">
        <v>4.5500000000000002E-3</v>
      </c>
      <c r="H2729" s="13">
        <v>5.2900000000000004E-3</v>
      </c>
      <c r="I2729" s="13">
        <v>5.3E-3</v>
      </c>
      <c r="J2729" s="13">
        <v>5.8399999999999997E-3</v>
      </c>
      <c r="K2729" s="13">
        <v>5.4400000000000004E-3</v>
      </c>
      <c r="L2729" s="13">
        <v>6.5799999999999999E-3</v>
      </c>
      <c r="M2729" s="13">
        <v>7.0899999999999999E-3</v>
      </c>
      <c r="N2729" s="13">
        <v>8.2799999999999992E-3</v>
      </c>
      <c r="O2729" s="13">
        <v>1.008E-2</v>
      </c>
      <c r="P2729" s="13">
        <v>1.1520000000000001E-2</v>
      </c>
    </row>
    <row r="2730" spans="1:16" x14ac:dyDescent="0.3">
      <c r="A2730" s="67" t="s">
        <v>5056</v>
      </c>
      <c r="B2730" s="67" t="s">
        <v>5057</v>
      </c>
      <c r="C2730" s="69">
        <v>20656</v>
      </c>
      <c r="D2730" s="13">
        <v>0.1003</v>
      </c>
      <c r="E2730" s="13"/>
      <c r="F2730" s="13"/>
      <c r="G2730" s="13"/>
      <c r="H2730" s="13"/>
      <c r="I2730" s="13"/>
      <c r="J2730" s="13"/>
      <c r="K2730" s="13"/>
      <c r="L2730" s="13"/>
      <c r="M2730" s="13"/>
      <c r="N2730" s="13"/>
      <c r="O2730" s="13"/>
      <c r="P2730" s="13"/>
    </row>
    <row r="2731" spans="1:16" x14ac:dyDescent="0.3">
      <c r="A2731" s="67" t="s">
        <v>4276</v>
      </c>
      <c r="B2731" s="67" t="s">
        <v>4277</v>
      </c>
      <c r="C2731" s="69">
        <v>20554</v>
      </c>
      <c r="D2731" s="13">
        <v>0.75849</v>
      </c>
      <c r="E2731" s="13">
        <v>0.78420000000000001</v>
      </c>
      <c r="F2731" s="13">
        <v>0.61316999999999999</v>
      </c>
      <c r="G2731" s="13">
        <v>0.61063000000000001</v>
      </c>
      <c r="H2731" s="13">
        <v>0.65941000000000005</v>
      </c>
      <c r="I2731" s="13">
        <v>0.68716999999999995</v>
      </c>
      <c r="J2731" s="13">
        <v>0.80073000000000005</v>
      </c>
      <c r="K2731" s="13">
        <v>0.80191000000000001</v>
      </c>
      <c r="L2731" s="13">
        <v>0.95874000000000004</v>
      </c>
      <c r="M2731" s="13">
        <v>0.88024000000000002</v>
      </c>
      <c r="N2731" s="13">
        <v>1.10849</v>
      </c>
      <c r="O2731" s="13">
        <v>1.27525</v>
      </c>
      <c r="P2731" s="13">
        <v>1.40151</v>
      </c>
    </row>
    <row r="2732" spans="1:16" x14ac:dyDescent="0.3">
      <c r="A2732" s="67" t="s">
        <v>4272</v>
      </c>
      <c r="B2732" s="67" t="s">
        <v>4273</v>
      </c>
      <c r="C2732" s="69">
        <v>20417</v>
      </c>
      <c r="D2732" s="13"/>
      <c r="E2732" s="13"/>
      <c r="F2732" s="13"/>
      <c r="G2732" s="13"/>
      <c r="H2732" s="13"/>
      <c r="I2732" s="13"/>
      <c r="J2732" s="13"/>
      <c r="K2732" s="13"/>
      <c r="L2732" s="13"/>
      <c r="M2732" s="13"/>
      <c r="N2732" s="13"/>
      <c r="O2732" s="13"/>
      <c r="P2732" s="13"/>
    </row>
    <row r="2733" spans="1:16" x14ac:dyDescent="0.3">
      <c r="A2733" s="67" t="s">
        <v>4170</v>
      </c>
      <c r="B2733" s="67" t="s">
        <v>4171</v>
      </c>
      <c r="C2733" s="69">
        <v>20329</v>
      </c>
      <c r="D2733" s="13"/>
      <c r="E2733" s="13">
        <v>6.5839999999999996E-2</v>
      </c>
      <c r="F2733" s="13">
        <v>5.7979999999999997E-2</v>
      </c>
      <c r="G2733" s="13">
        <v>5.722E-2</v>
      </c>
      <c r="H2733" s="13">
        <v>7.9070000000000001E-2</v>
      </c>
      <c r="I2733" s="13">
        <v>8.2849999999999993E-2</v>
      </c>
      <c r="J2733" s="13">
        <v>9.3939999999999996E-2</v>
      </c>
      <c r="K2733" s="13">
        <v>9.8799999999999999E-2</v>
      </c>
      <c r="L2733" s="13">
        <v>0.11119</v>
      </c>
      <c r="M2733" s="13"/>
      <c r="N2733" s="13">
        <v>0.13977000000000001</v>
      </c>
      <c r="O2733" s="13">
        <v>0.17085</v>
      </c>
      <c r="P2733" s="13">
        <v>0.19963</v>
      </c>
    </row>
    <row r="2734" spans="1:16" x14ac:dyDescent="0.3">
      <c r="A2734" s="67" t="s">
        <v>4246</v>
      </c>
      <c r="B2734" s="67" t="s">
        <v>4247</v>
      </c>
      <c r="C2734" s="69">
        <v>20047</v>
      </c>
      <c r="D2734" s="13">
        <v>2.69163</v>
      </c>
      <c r="E2734" s="13">
        <v>2.71679</v>
      </c>
      <c r="F2734" s="13">
        <v>2.39703</v>
      </c>
      <c r="G2734" s="13">
        <v>2.3079399999999999</v>
      </c>
      <c r="H2734" s="13"/>
      <c r="I2734" s="13">
        <v>2.6442399999999999</v>
      </c>
      <c r="J2734" s="13">
        <v>2.8477600000000001</v>
      </c>
      <c r="K2734" s="13">
        <v>2.9483600000000001</v>
      </c>
      <c r="L2734" s="13">
        <v>3.1902300000000001</v>
      </c>
      <c r="M2734" s="13">
        <v>3.54027</v>
      </c>
      <c r="N2734" s="13">
        <v>3.7414700000000001</v>
      </c>
      <c r="O2734" s="13">
        <v>4.0542800000000003</v>
      </c>
      <c r="P2734" s="13">
        <v>4.4064300000000003</v>
      </c>
    </row>
    <row r="2735" spans="1:16" x14ac:dyDescent="0.3">
      <c r="A2735" s="67" t="s">
        <v>4148</v>
      </c>
      <c r="B2735" s="67" t="s">
        <v>4149</v>
      </c>
      <c r="C2735" s="69">
        <v>19882</v>
      </c>
      <c r="D2735" s="13"/>
      <c r="E2735" s="13"/>
      <c r="F2735" s="13">
        <v>8.9899999999999997E-3</v>
      </c>
      <c r="G2735" s="13">
        <v>8.7200000000000003E-3</v>
      </c>
      <c r="H2735" s="13">
        <v>9.7300000000000008E-3</v>
      </c>
      <c r="I2735" s="13">
        <v>1.027E-2</v>
      </c>
      <c r="J2735" s="13">
        <v>1.137E-2</v>
      </c>
      <c r="K2735" s="13">
        <v>1.189E-2</v>
      </c>
      <c r="L2735" s="13">
        <v>1.3129999999999999E-2</v>
      </c>
      <c r="M2735" s="13">
        <v>1.5389999999999999E-2</v>
      </c>
      <c r="N2735" s="13">
        <v>1.7420000000000001E-2</v>
      </c>
      <c r="O2735" s="13">
        <v>1.934E-2</v>
      </c>
      <c r="P2735" s="13">
        <v>2.2110000000000001E-2</v>
      </c>
    </row>
    <row r="2736" spans="1:16" x14ac:dyDescent="0.3">
      <c r="A2736" s="67" t="s">
        <v>4274</v>
      </c>
      <c r="B2736" s="67" t="s">
        <v>4275</v>
      </c>
      <c r="C2736" s="69">
        <v>19735</v>
      </c>
      <c r="D2736" s="13"/>
      <c r="E2736" s="13"/>
      <c r="F2736" s="13"/>
      <c r="G2736" s="13"/>
      <c r="H2736" s="13"/>
      <c r="I2736" s="13"/>
      <c r="J2736" s="13"/>
      <c r="K2736" s="13"/>
      <c r="L2736" s="13"/>
      <c r="M2736" s="13"/>
      <c r="N2736" s="13"/>
      <c r="O2736" s="13"/>
      <c r="P2736" s="13"/>
    </row>
    <row r="2737" spans="1:16" x14ac:dyDescent="0.3">
      <c r="A2737" s="67" t="s">
        <v>5058</v>
      </c>
      <c r="B2737" s="67" t="s">
        <v>5059</v>
      </c>
      <c r="C2737" s="69">
        <v>19543</v>
      </c>
      <c r="D2737" s="13"/>
      <c r="E2737" s="13">
        <v>0.85311000000000003</v>
      </c>
      <c r="F2737" s="13">
        <v>0.64658000000000004</v>
      </c>
      <c r="G2737" s="13">
        <v>0.65171999999999997</v>
      </c>
      <c r="H2737" s="13">
        <v>0.73839999999999995</v>
      </c>
      <c r="I2737" s="13">
        <v>0.80556000000000005</v>
      </c>
      <c r="J2737" s="13">
        <v>0.87890000000000001</v>
      </c>
      <c r="K2737" s="13"/>
      <c r="L2737" s="13"/>
      <c r="M2737" s="13"/>
      <c r="N2737" s="13"/>
      <c r="O2737" s="13"/>
      <c r="P2737" s="13"/>
    </row>
    <row r="2738" spans="1:16" x14ac:dyDescent="0.3">
      <c r="A2738" s="67" t="s">
        <v>5060</v>
      </c>
      <c r="B2738" s="67" t="s">
        <v>5061</v>
      </c>
      <c r="C2738" s="69">
        <v>19523</v>
      </c>
      <c r="D2738" s="13"/>
      <c r="E2738" s="13"/>
      <c r="F2738" s="13"/>
      <c r="G2738" s="13"/>
      <c r="H2738" s="13"/>
      <c r="I2738" s="13"/>
      <c r="J2738" s="13">
        <v>0.33624999999999999</v>
      </c>
      <c r="K2738" s="13"/>
      <c r="L2738" s="13"/>
      <c r="M2738" s="13"/>
      <c r="N2738" s="13"/>
      <c r="O2738" s="13"/>
      <c r="P2738" s="13"/>
    </row>
    <row r="2739" spans="1:16" x14ac:dyDescent="0.3">
      <c r="A2739" s="67" t="s">
        <v>4278</v>
      </c>
      <c r="B2739" s="67" t="s">
        <v>4279</v>
      </c>
      <c r="C2739" s="69">
        <v>19340</v>
      </c>
      <c r="D2739" s="13"/>
      <c r="E2739" s="13"/>
      <c r="F2739" s="13"/>
      <c r="G2739" s="13"/>
      <c r="H2739" s="13"/>
      <c r="I2739" s="13"/>
      <c r="J2739" s="13"/>
      <c r="K2739" s="13"/>
      <c r="L2739" s="13"/>
      <c r="M2739" s="13">
        <v>1.3679999999999999E-2</v>
      </c>
      <c r="N2739" s="13"/>
      <c r="O2739" s="13"/>
      <c r="P2739" s="13"/>
    </row>
    <row r="2740" spans="1:16" x14ac:dyDescent="0.3">
      <c r="A2740" s="67" t="s">
        <v>4280</v>
      </c>
      <c r="B2740" s="67" t="s">
        <v>4281</v>
      </c>
      <c r="C2740" s="69">
        <v>19282</v>
      </c>
      <c r="D2740" s="13"/>
      <c r="E2740" s="13"/>
      <c r="F2740" s="13"/>
      <c r="G2740" s="13"/>
      <c r="H2740" s="13"/>
      <c r="I2740" s="13"/>
      <c r="J2740" s="13"/>
      <c r="K2740" s="13"/>
      <c r="L2740" s="13"/>
      <c r="M2740" s="13"/>
      <c r="N2740" s="13"/>
      <c r="O2740" s="13"/>
      <c r="P2740" s="13"/>
    </row>
    <row r="2741" spans="1:16" x14ac:dyDescent="0.3">
      <c r="A2741" s="67" t="s">
        <v>4214</v>
      </c>
      <c r="B2741" s="67" t="s">
        <v>4215</v>
      </c>
      <c r="C2741" s="69">
        <v>18834</v>
      </c>
      <c r="D2741" s="13"/>
      <c r="E2741" s="13"/>
      <c r="F2741" s="13"/>
      <c r="G2741" s="13">
        <v>3.6900000000000002E-2</v>
      </c>
      <c r="H2741" s="13">
        <v>4.1610000000000001E-2</v>
      </c>
      <c r="I2741" s="13"/>
      <c r="J2741" s="13">
        <v>4.7849999999999997E-2</v>
      </c>
      <c r="K2741" s="13"/>
      <c r="L2741" s="13"/>
      <c r="M2741" s="13">
        <v>6.5290000000000001E-2</v>
      </c>
      <c r="N2741" s="13"/>
      <c r="O2741" s="13"/>
      <c r="P2741" s="13">
        <v>6.3729999999999995E-2</v>
      </c>
    </row>
    <row r="2742" spans="1:16" x14ac:dyDescent="0.3">
      <c r="A2742" s="67" t="s">
        <v>4286</v>
      </c>
      <c r="B2742" s="67" t="s">
        <v>4287</v>
      </c>
      <c r="C2742" s="69">
        <v>18815</v>
      </c>
      <c r="D2742" s="13"/>
      <c r="E2742" s="13"/>
      <c r="F2742" s="13"/>
      <c r="G2742" s="13"/>
      <c r="H2742" s="13"/>
      <c r="I2742" s="13"/>
      <c r="J2742" s="13"/>
      <c r="K2742" s="13"/>
      <c r="L2742" s="13"/>
      <c r="M2742" s="13"/>
      <c r="N2742" s="13"/>
      <c r="O2742" s="13"/>
      <c r="P2742" s="13"/>
    </row>
    <row r="2743" spans="1:16" x14ac:dyDescent="0.3">
      <c r="A2743" s="67" t="s">
        <v>4244</v>
      </c>
      <c r="B2743" s="67" t="s">
        <v>4245</v>
      </c>
      <c r="C2743" s="69">
        <v>18631</v>
      </c>
      <c r="D2743" s="13"/>
      <c r="E2743" s="13">
        <v>0.68255999999999994</v>
      </c>
      <c r="F2743" s="13">
        <v>0.59347000000000005</v>
      </c>
      <c r="G2743" s="13">
        <v>0.53869</v>
      </c>
      <c r="H2743" s="13">
        <v>0.61204000000000003</v>
      </c>
      <c r="I2743" s="13">
        <v>0.62194000000000005</v>
      </c>
      <c r="J2743" s="13">
        <v>0.68547000000000002</v>
      </c>
      <c r="K2743" s="13">
        <v>0.76502999999999999</v>
      </c>
      <c r="L2743" s="13">
        <v>0.81932000000000005</v>
      </c>
      <c r="M2743" s="13">
        <v>0.85409000000000002</v>
      </c>
      <c r="N2743" s="13">
        <v>1.01075</v>
      </c>
      <c r="O2743" s="13">
        <v>1.0655699999999999</v>
      </c>
      <c r="P2743" s="13">
        <v>1.1612899999999999</v>
      </c>
    </row>
    <row r="2744" spans="1:16" x14ac:dyDescent="0.3">
      <c r="A2744" s="67" t="s">
        <v>5062</v>
      </c>
      <c r="B2744" s="67" t="s">
        <v>5063</v>
      </c>
      <c r="C2744" s="69">
        <v>18469</v>
      </c>
      <c r="D2744" s="13"/>
      <c r="E2744" s="13"/>
      <c r="F2744" s="13"/>
      <c r="G2744" s="13">
        <v>0.12157999999999999</v>
      </c>
      <c r="H2744" s="13"/>
      <c r="I2744" s="13"/>
      <c r="J2744" s="13">
        <v>0.15285000000000001</v>
      </c>
      <c r="K2744" s="13"/>
      <c r="L2744" s="13"/>
      <c r="M2744" s="13"/>
      <c r="N2744" s="13"/>
      <c r="O2744" s="13"/>
      <c r="P2744" s="13"/>
    </row>
    <row r="2745" spans="1:16" x14ac:dyDescent="0.3">
      <c r="A2745" s="67" t="s">
        <v>4288</v>
      </c>
      <c r="B2745" s="67" t="s">
        <v>4289</v>
      </c>
      <c r="C2745" s="69">
        <v>18429</v>
      </c>
      <c r="D2745" s="13">
        <v>1.0228200000000001</v>
      </c>
      <c r="E2745" s="13">
        <v>1.07131</v>
      </c>
      <c r="F2745" s="13">
        <v>0.92808999999999997</v>
      </c>
      <c r="G2745" s="13">
        <v>0.89953000000000005</v>
      </c>
      <c r="H2745" s="13"/>
      <c r="I2745" s="13">
        <v>1.04705</v>
      </c>
      <c r="J2745" s="13">
        <v>1.13002</v>
      </c>
      <c r="K2745" s="13">
        <v>1.16808</v>
      </c>
      <c r="L2745" s="13">
        <v>1.2789699999999999</v>
      </c>
      <c r="M2745" s="13">
        <v>1.41672</v>
      </c>
      <c r="N2745" s="13">
        <v>1.4607399999999999</v>
      </c>
      <c r="O2745" s="13">
        <v>1.59795</v>
      </c>
      <c r="P2745" s="13">
        <v>1.74481</v>
      </c>
    </row>
    <row r="2746" spans="1:16" x14ac:dyDescent="0.3">
      <c r="A2746" s="67" t="s">
        <v>4206</v>
      </c>
      <c r="B2746" s="67" t="s">
        <v>4207</v>
      </c>
      <c r="C2746" s="69">
        <v>18385</v>
      </c>
      <c r="D2746" s="13"/>
      <c r="E2746" s="13"/>
      <c r="F2746" s="13"/>
      <c r="G2746" s="13"/>
      <c r="H2746" s="13"/>
      <c r="I2746" s="13">
        <v>1.533E-2</v>
      </c>
      <c r="J2746" s="13">
        <v>1.7069999999999998E-2</v>
      </c>
      <c r="K2746" s="13">
        <v>2.0310000000000002E-2</v>
      </c>
      <c r="L2746" s="13">
        <v>2.18E-2</v>
      </c>
      <c r="M2746" s="13">
        <v>2.5389999999999999E-2</v>
      </c>
      <c r="N2746" s="13">
        <v>2.5360000000000001E-2</v>
      </c>
      <c r="O2746" s="13">
        <v>2.9430000000000001E-2</v>
      </c>
      <c r="P2746" s="13">
        <v>3.2980000000000002E-2</v>
      </c>
    </row>
    <row r="2747" spans="1:16" x14ac:dyDescent="0.3">
      <c r="A2747" s="67" t="s">
        <v>4292</v>
      </c>
      <c r="B2747" s="67" t="s">
        <v>4293</v>
      </c>
      <c r="C2747" s="69">
        <v>18218</v>
      </c>
      <c r="D2747" s="13"/>
      <c r="E2747" s="13"/>
      <c r="F2747" s="13"/>
      <c r="G2747" s="13"/>
      <c r="H2747" s="13"/>
      <c r="I2747" s="13"/>
      <c r="J2747" s="13"/>
      <c r="K2747" s="13"/>
      <c r="L2747" s="13"/>
      <c r="M2747" s="13"/>
      <c r="N2747" s="13"/>
      <c r="O2747" s="13"/>
      <c r="P2747" s="13"/>
    </row>
    <row r="2748" spans="1:16" x14ac:dyDescent="0.3">
      <c r="A2748" s="67" t="s">
        <v>4154</v>
      </c>
      <c r="B2748" s="67" t="s">
        <v>4155</v>
      </c>
      <c r="C2748" s="69">
        <v>18142</v>
      </c>
      <c r="D2748" s="13"/>
      <c r="E2748" s="13"/>
      <c r="F2748" s="13"/>
      <c r="G2748" s="13"/>
      <c r="H2748" s="13"/>
      <c r="I2748" s="13">
        <v>8.4930000000000005E-2</v>
      </c>
      <c r="J2748" s="13"/>
      <c r="K2748" s="13"/>
      <c r="L2748" s="13"/>
      <c r="M2748" s="13"/>
      <c r="N2748" s="13"/>
      <c r="O2748" s="13"/>
      <c r="P2748" s="13">
        <v>0.15539</v>
      </c>
    </row>
    <row r="2749" spans="1:16" x14ac:dyDescent="0.3">
      <c r="A2749" s="67" t="s">
        <v>4192</v>
      </c>
      <c r="B2749" s="67" t="s">
        <v>4193</v>
      </c>
      <c r="C2749" s="69">
        <v>17921</v>
      </c>
      <c r="D2749" s="13"/>
      <c r="E2749" s="13"/>
      <c r="F2749" s="13">
        <v>4.3499999999999997E-3</v>
      </c>
      <c r="G2749" s="13">
        <v>4.2399999999999998E-3</v>
      </c>
      <c r="H2749" s="13">
        <v>4.7400000000000003E-3</v>
      </c>
      <c r="I2749" s="13">
        <v>4.9500000000000004E-3</v>
      </c>
      <c r="J2749" s="13">
        <v>5.4799999999999996E-3</v>
      </c>
      <c r="K2749" s="13">
        <v>5.6299999999999996E-3</v>
      </c>
      <c r="L2749" s="13">
        <v>6.11E-3</v>
      </c>
      <c r="M2749" s="13">
        <v>6.5199999999999998E-3</v>
      </c>
      <c r="N2749" s="13">
        <v>7.3000000000000001E-3</v>
      </c>
      <c r="O2749" s="13">
        <v>8.3199999999999993E-3</v>
      </c>
      <c r="P2749" s="13">
        <v>8.5900000000000004E-3</v>
      </c>
    </row>
    <row r="2750" spans="1:16" x14ac:dyDescent="0.3">
      <c r="A2750" s="67" t="s">
        <v>4463</v>
      </c>
      <c r="B2750" s="67" t="s">
        <v>4464</v>
      </c>
      <c r="C2750" s="69">
        <v>17746</v>
      </c>
      <c r="D2750" s="13">
        <v>0.60492000000000001</v>
      </c>
      <c r="E2750" s="13">
        <v>0.62122999999999995</v>
      </c>
      <c r="F2750" s="13">
        <v>0.46007999999999999</v>
      </c>
      <c r="G2750" s="13">
        <v>0.50434999999999997</v>
      </c>
      <c r="H2750" s="13">
        <v>8.9679999999999996E-2</v>
      </c>
      <c r="I2750" s="13">
        <v>9.3429999999999999E-2</v>
      </c>
      <c r="J2750" s="13">
        <v>0.10482</v>
      </c>
      <c r="K2750" s="13">
        <v>0.10607</v>
      </c>
      <c r="L2750" s="13">
        <v>0.11773</v>
      </c>
      <c r="M2750" s="13">
        <v>0.1235</v>
      </c>
      <c r="N2750" s="13">
        <v>0.14865</v>
      </c>
      <c r="O2750" s="13">
        <v>0.17383999999999999</v>
      </c>
      <c r="P2750" s="13">
        <v>0.19339000000000001</v>
      </c>
    </row>
    <row r="2751" spans="1:16" x14ac:dyDescent="0.3">
      <c r="A2751" s="67" t="s">
        <v>4238</v>
      </c>
      <c r="B2751" s="67" t="s">
        <v>4239</v>
      </c>
      <c r="C2751" s="69">
        <v>17311</v>
      </c>
      <c r="D2751" s="13"/>
      <c r="E2751" s="13"/>
      <c r="F2751" s="13"/>
      <c r="G2751" s="13">
        <v>1.9179999999999999E-2</v>
      </c>
      <c r="H2751" s="13"/>
      <c r="I2751" s="13"/>
      <c r="J2751" s="13">
        <v>2.7060000000000001E-2</v>
      </c>
      <c r="K2751" s="13"/>
      <c r="L2751" s="13"/>
      <c r="M2751" s="13">
        <v>4.02E-2</v>
      </c>
      <c r="N2751" s="13"/>
      <c r="O2751" s="13"/>
      <c r="P2751" s="13"/>
    </row>
    <row r="2752" spans="1:16" x14ac:dyDescent="0.3">
      <c r="A2752" s="67" t="s">
        <v>4295</v>
      </c>
      <c r="B2752" s="67" t="s">
        <v>4296</v>
      </c>
      <c r="C2752" s="69">
        <v>16906</v>
      </c>
      <c r="D2752" s="13"/>
      <c r="E2752" s="13"/>
      <c r="F2752" s="13"/>
      <c r="G2752" s="13"/>
      <c r="H2752" s="13"/>
      <c r="I2752" s="13"/>
      <c r="J2752" s="13"/>
      <c r="K2752" s="13"/>
      <c r="L2752" s="13"/>
      <c r="M2752" s="13">
        <v>2.7779999999999999E-2</v>
      </c>
      <c r="N2752" s="13"/>
      <c r="O2752" s="13"/>
      <c r="P2752" s="13"/>
    </row>
    <row r="2753" spans="1:16" x14ac:dyDescent="0.3">
      <c r="A2753" s="67" t="s">
        <v>4129</v>
      </c>
      <c r="B2753" s="67" t="s">
        <v>4130</v>
      </c>
      <c r="C2753" s="69">
        <v>16881</v>
      </c>
      <c r="D2753" s="13"/>
      <c r="E2753" s="13"/>
      <c r="F2753" s="13">
        <v>1.2700000000000001E-3</v>
      </c>
      <c r="G2753" s="13">
        <v>1.2600000000000001E-3</v>
      </c>
      <c r="H2753" s="13">
        <v>1.4300000000000001E-3</v>
      </c>
      <c r="I2753" s="13">
        <v>1.47E-3</v>
      </c>
      <c r="J2753" s="13">
        <v>1.6199999999999999E-3</v>
      </c>
      <c r="K2753" s="13">
        <v>1.67E-3</v>
      </c>
      <c r="L2753" s="13">
        <v>1.8400000000000001E-3</v>
      </c>
      <c r="M2753" s="13">
        <v>2.6800000000000001E-3</v>
      </c>
      <c r="N2753" s="13">
        <v>3.0599999999999998E-3</v>
      </c>
      <c r="O2753" s="13">
        <v>3.5699999999999998E-3</v>
      </c>
      <c r="P2753" s="13">
        <v>2.4199999999999998E-3</v>
      </c>
    </row>
    <row r="2754" spans="1:16" x14ac:dyDescent="0.3">
      <c r="A2754" s="67" t="s">
        <v>4370</v>
      </c>
      <c r="B2754" s="67" t="s">
        <v>4371</v>
      </c>
      <c r="C2754" s="69">
        <v>16819</v>
      </c>
      <c r="D2754" s="13">
        <v>2.1919999999999999E-2</v>
      </c>
      <c r="E2754" s="13">
        <v>2.2190000000000001E-2</v>
      </c>
      <c r="F2754" s="13">
        <v>1.882E-2</v>
      </c>
      <c r="G2754" s="13">
        <v>1.8120000000000001E-2</v>
      </c>
      <c r="H2754" s="13">
        <v>2.0449999999999999E-2</v>
      </c>
      <c r="I2754" s="13">
        <v>2.1999999999999999E-2</v>
      </c>
      <c r="J2754" s="13">
        <v>2.5669999999999998E-2</v>
      </c>
      <c r="K2754" s="13">
        <v>0.13913</v>
      </c>
      <c r="L2754" s="13">
        <v>2.8479999999999998E-2</v>
      </c>
      <c r="M2754" s="13"/>
      <c r="N2754" s="13"/>
      <c r="O2754" s="13"/>
      <c r="P2754" s="13"/>
    </row>
    <row r="2755" spans="1:16" x14ac:dyDescent="0.3">
      <c r="A2755" s="67" t="s">
        <v>4303</v>
      </c>
      <c r="B2755" s="67" t="s">
        <v>4304</v>
      </c>
      <c r="C2755" s="69">
        <v>16478</v>
      </c>
      <c r="D2755" s="13">
        <v>0.67606999999999995</v>
      </c>
      <c r="E2755" s="13">
        <v>0.68906999999999996</v>
      </c>
      <c r="F2755" s="13">
        <v>0.57343999999999995</v>
      </c>
      <c r="G2755" s="13">
        <v>0.53639000000000003</v>
      </c>
      <c r="H2755" s="13"/>
      <c r="I2755" s="13">
        <v>0.64941000000000004</v>
      </c>
      <c r="J2755" s="13">
        <v>0.71560999999999997</v>
      </c>
      <c r="K2755" s="13">
        <v>0.72968999999999995</v>
      </c>
      <c r="L2755" s="13">
        <v>0.78554000000000002</v>
      </c>
      <c r="M2755" s="13">
        <v>0.85365999999999997</v>
      </c>
      <c r="N2755" s="13">
        <v>0.93572999999999995</v>
      </c>
      <c r="O2755" s="13">
        <v>1.0559700000000001</v>
      </c>
      <c r="P2755" s="13">
        <v>1.1980200000000001</v>
      </c>
    </row>
    <row r="2756" spans="1:16" x14ac:dyDescent="0.3">
      <c r="A2756" s="67" t="s">
        <v>4299</v>
      </c>
      <c r="B2756" s="67" t="s">
        <v>4300</v>
      </c>
      <c r="C2756" s="69">
        <v>16398</v>
      </c>
      <c r="D2756" s="13">
        <v>0.63105</v>
      </c>
      <c r="E2756" s="13">
        <v>0.64285999999999999</v>
      </c>
      <c r="F2756" s="13">
        <v>0.56244000000000005</v>
      </c>
      <c r="G2756" s="13">
        <v>0.55162</v>
      </c>
      <c r="H2756" s="13"/>
      <c r="I2756" s="13">
        <v>0.62122999999999995</v>
      </c>
      <c r="J2756" s="13">
        <v>0.67449000000000003</v>
      </c>
      <c r="K2756" s="13">
        <v>0.70176000000000005</v>
      </c>
      <c r="L2756" s="13">
        <v>0.76831000000000005</v>
      </c>
      <c r="M2756" s="13">
        <v>0.86121999999999999</v>
      </c>
      <c r="N2756" s="13">
        <v>0.87070000000000003</v>
      </c>
      <c r="O2756" s="13">
        <v>0.95616999999999996</v>
      </c>
      <c r="P2756" s="13">
        <v>1.0690299999999999</v>
      </c>
    </row>
    <row r="2757" spans="1:16" x14ac:dyDescent="0.3">
      <c r="A2757" s="67" t="s">
        <v>4382</v>
      </c>
      <c r="B2757" s="67" t="s">
        <v>4383</v>
      </c>
      <c r="C2757" s="69">
        <v>16370</v>
      </c>
      <c r="D2757" s="13">
        <v>0.19389000000000001</v>
      </c>
      <c r="E2757" s="13"/>
      <c r="F2757" s="13"/>
      <c r="G2757" s="13">
        <v>7.3730000000000004E-2</v>
      </c>
      <c r="H2757" s="13"/>
      <c r="I2757" s="13"/>
      <c r="J2757" s="13">
        <v>0.18775</v>
      </c>
      <c r="K2757" s="13"/>
      <c r="L2757" s="13"/>
      <c r="M2757" s="13">
        <v>0.10918</v>
      </c>
      <c r="N2757" s="13"/>
      <c r="O2757" s="13">
        <v>0.25813000000000003</v>
      </c>
      <c r="P2757" s="13"/>
    </row>
    <row r="2758" spans="1:16" x14ac:dyDescent="0.3">
      <c r="A2758" s="67" t="s">
        <v>5064</v>
      </c>
      <c r="B2758" s="67" t="s">
        <v>4328</v>
      </c>
      <c r="C2758" s="69">
        <v>16364</v>
      </c>
      <c r="D2758" s="13">
        <v>1.6364000000000001</v>
      </c>
      <c r="E2758" s="13"/>
      <c r="F2758" s="13"/>
      <c r="G2758" s="13">
        <v>0.94987999999999995</v>
      </c>
      <c r="H2758" s="13"/>
      <c r="I2758" s="13"/>
      <c r="J2758" s="13">
        <v>1.2684</v>
      </c>
      <c r="K2758" s="13"/>
      <c r="L2758" s="13"/>
      <c r="M2758" s="13">
        <v>1.4077</v>
      </c>
      <c r="N2758" s="13"/>
      <c r="O2758" s="13"/>
      <c r="P2758" s="13">
        <v>1.6757200000000001</v>
      </c>
    </row>
    <row r="2759" spans="1:16" x14ac:dyDescent="0.3">
      <c r="A2759" s="67" t="s">
        <v>4180</v>
      </c>
      <c r="B2759" s="67" t="s">
        <v>4181</v>
      </c>
      <c r="C2759" s="69">
        <v>15932</v>
      </c>
      <c r="D2759" s="13"/>
      <c r="E2759" s="13"/>
      <c r="F2759" s="13"/>
      <c r="G2759" s="13">
        <v>7.9329999999999998E-2</v>
      </c>
      <c r="H2759" s="13">
        <v>8.8599999999999998E-2</v>
      </c>
      <c r="I2759" s="13">
        <v>9.4530000000000003E-2</v>
      </c>
      <c r="J2759" s="13">
        <v>0.10631</v>
      </c>
      <c r="K2759" s="13">
        <v>0.10936</v>
      </c>
      <c r="L2759" s="13">
        <v>0.12343</v>
      </c>
      <c r="M2759" s="13">
        <v>0.13553999999999999</v>
      </c>
      <c r="N2759" s="13">
        <v>0.15464</v>
      </c>
      <c r="O2759" s="13">
        <v>0.17468</v>
      </c>
      <c r="P2759" s="13">
        <v>0.18758</v>
      </c>
    </row>
    <row r="2760" spans="1:16" x14ac:dyDescent="0.3">
      <c r="A2760" s="67" t="s">
        <v>4309</v>
      </c>
      <c r="B2760" s="67" t="s">
        <v>4310</v>
      </c>
      <c r="C2760" s="69">
        <v>15659</v>
      </c>
      <c r="D2760" s="13"/>
      <c r="E2760" s="13"/>
      <c r="F2760" s="13"/>
      <c r="G2760" s="13"/>
      <c r="H2760" s="13"/>
      <c r="I2760" s="13"/>
      <c r="J2760" s="13"/>
      <c r="K2760" s="13"/>
      <c r="L2760" s="13"/>
      <c r="M2760" s="13"/>
      <c r="N2760" s="13"/>
      <c r="O2760" s="13"/>
      <c r="P2760" s="13"/>
    </row>
    <row r="2761" spans="1:16" x14ac:dyDescent="0.3">
      <c r="A2761" s="67" t="s">
        <v>4311</v>
      </c>
      <c r="B2761" s="67" t="s">
        <v>4312</v>
      </c>
      <c r="C2761" s="69">
        <v>15659</v>
      </c>
      <c r="D2761" s="13"/>
      <c r="E2761" s="13"/>
      <c r="F2761" s="13"/>
      <c r="G2761" s="13"/>
      <c r="H2761" s="13"/>
      <c r="I2761" s="13"/>
      <c r="J2761" s="13"/>
      <c r="K2761" s="13"/>
      <c r="L2761" s="13"/>
      <c r="M2761" s="13"/>
      <c r="N2761" s="13"/>
      <c r="O2761" s="13"/>
      <c r="P2761" s="13"/>
    </row>
    <row r="2762" spans="1:16" x14ac:dyDescent="0.3">
      <c r="A2762" s="67" t="s">
        <v>4324</v>
      </c>
      <c r="B2762" s="67" t="s">
        <v>4325</v>
      </c>
      <c r="C2762" s="69">
        <v>15391</v>
      </c>
      <c r="D2762" s="13">
        <v>6.1219999999999997E-2</v>
      </c>
      <c r="E2762" s="13">
        <v>5.892E-2</v>
      </c>
      <c r="F2762" s="13">
        <v>4.5019999999999998E-2</v>
      </c>
      <c r="G2762" s="13">
        <v>4.0250000000000001E-2</v>
      </c>
      <c r="H2762" s="13">
        <v>4.6530000000000002E-2</v>
      </c>
      <c r="I2762" s="13">
        <v>4.6800000000000001E-2</v>
      </c>
      <c r="J2762" s="13">
        <v>5.4870000000000002E-2</v>
      </c>
      <c r="K2762" s="13">
        <v>5.7169999999999999E-2</v>
      </c>
      <c r="L2762" s="13">
        <v>7.4060000000000001E-2</v>
      </c>
      <c r="M2762" s="13">
        <v>7.6899999999999996E-2</v>
      </c>
      <c r="N2762" s="13">
        <v>8.4849999999999995E-2</v>
      </c>
      <c r="O2762" s="13">
        <v>9.493E-2</v>
      </c>
      <c r="P2762" s="13">
        <v>0.10552</v>
      </c>
    </row>
    <row r="2763" spans="1:16" x14ac:dyDescent="0.3">
      <c r="A2763" s="67" t="s">
        <v>4590</v>
      </c>
      <c r="B2763" s="67" t="s">
        <v>4591</v>
      </c>
      <c r="C2763" s="69">
        <v>14945</v>
      </c>
      <c r="D2763" s="13">
        <v>0.45926</v>
      </c>
      <c r="E2763" s="13">
        <v>0.49857000000000001</v>
      </c>
      <c r="F2763" s="13">
        <v>0.42288999999999999</v>
      </c>
      <c r="G2763" s="13">
        <v>0.41271000000000002</v>
      </c>
      <c r="H2763" s="13">
        <v>0.43919000000000002</v>
      </c>
      <c r="I2763" s="13">
        <v>0.46049000000000001</v>
      </c>
      <c r="J2763" s="13">
        <v>0.49997999999999998</v>
      </c>
      <c r="K2763" s="13"/>
      <c r="L2763" s="13"/>
      <c r="M2763" s="13"/>
      <c r="N2763" s="13"/>
      <c r="O2763" s="13"/>
      <c r="P2763" s="13"/>
    </row>
    <row r="2764" spans="1:16" x14ac:dyDescent="0.3">
      <c r="A2764" s="67" t="s">
        <v>5065</v>
      </c>
      <c r="B2764" s="67" t="s">
        <v>4317</v>
      </c>
      <c r="C2764" s="69">
        <v>14865</v>
      </c>
      <c r="D2764" s="13"/>
      <c r="E2764" s="13"/>
      <c r="F2764" s="13"/>
      <c r="G2764" s="13"/>
      <c r="H2764" s="13"/>
      <c r="I2764" s="13"/>
      <c r="J2764" s="13"/>
      <c r="K2764" s="13"/>
      <c r="L2764" s="13"/>
      <c r="M2764" s="13"/>
      <c r="N2764" s="13"/>
      <c r="O2764" s="13"/>
      <c r="P2764" s="13"/>
    </row>
    <row r="2765" spans="1:16" x14ac:dyDescent="0.3">
      <c r="A2765" s="67" t="s">
        <v>4318</v>
      </c>
      <c r="B2765" s="67" t="s">
        <v>4319</v>
      </c>
      <c r="C2765" s="69">
        <v>14841</v>
      </c>
      <c r="D2765" s="13"/>
      <c r="E2765" s="13"/>
      <c r="F2765" s="13"/>
      <c r="G2765" s="13"/>
      <c r="H2765" s="13"/>
      <c r="I2765" s="13"/>
      <c r="J2765" s="13"/>
      <c r="K2765" s="13"/>
      <c r="L2765" s="13"/>
      <c r="M2765" s="13"/>
      <c r="N2765" s="13"/>
      <c r="O2765" s="13"/>
      <c r="P2765" s="13"/>
    </row>
    <row r="2766" spans="1:16" x14ac:dyDescent="0.3">
      <c r="A2766" s="67" t="s">
        <v>4322</v>
      </c>
      <c r="B2766" s="67" t="s">
        <v>4323</v>
      </c>
      <c r="C2766" s="69">
        <v>14701</v>
      </c>
      <c r="D2766" s="13"/>
      <c r="E2766" s="13"/>
      <c r="F2766" s="13"/>
      <c r="G2766" s="13"/>
      <c r="H2766" s="13"/>
      <c r="I2766" s="13"/>
      <c r="J2766" s="13"/>
      <c r="K2766" s="13"/>
      <c r="L2766" s="13"/>
      <c r="M2766" s="13"/>
      <c r="N2766" s="13"/>
      <c r="O2766" s="13"/>
      <c r="P2766" s="13"/>
    </row>
    <row r="2767" spans="1:16" x14ac:dyDescent="0.3">
      <c r="A2767" s="67" t="s">
        <v>5066</v>
      </c>
      <c r="B2767" s="67" t="s">
        <v>4386</v>
      </c>
      <c r="C2767" s="69">
        <v>14684</v>
      </c>
      <c r="D2767" s="13">
        <v>4.6089999999999999E-2</v>
      </c>
      <c r="E2767" s="13">
        <v>4.5530000000000001E-2</v>
      </c>
      <c r="F2767" s="13">
        <v>2.623E-2</v>
      </c>
      <c r="G2767" s="13">
        <v>2.5669999999999998E-2</v>
      </c>
      <c r="H2767" s="13">
        <v>2.93E-2</v>
      </c>
      <c r="I2767" s="13">
        <v>3.1130000000000001E-2</v>
      </c>
      <c r="J2767" s="13">
        <v>3.3750000000000002E-2</v>
      </c>
      <c r="K2767" s="13">
        <v>4.5159999999999999E-2</v>
      </c>
      <c r="L2767" s="13">
        <v>5.0869999999999999E-2</v>
      </c>
      <c r="M2767" s="13">
        <v>5.7070000000000003E-2</v>
      </c>
      <c r="N2767" s="13">
        <v>6.0600000000000001E-2</v>
      </c>
      <c r="O2767" s="13">
        <v>6.8110000000000004E-2</v>
      </c>
      <c r="P2767" s="13">
        <v>7.4779999999999999E-2</v>
      </c>
    </row>
    <row r="2768" spans="1:16" x14ac:dyDescent="0.3">
      <c r="A2768" s="67" t="s">
        <v>4397</v>
      </c>
      <c r="B2768" s="67" t="s">
        <v>4398</v>
      </c>
      <c r="C2768" s="69">
        <v>14583</v>
      </c>
      <c r="D2768" s="13">
        <v>1.431E-2</v>
      </c>
      <c r="E2768" s="13"/>
      <c r="F2768" s="13"/>
      <c r="G2768" s="13">
        <v>9.9100000000000004E-3</v>
      </c>
      <c r="H2768" s="13"/>
      <c r="I2768" s="13"/>
      <c r="J2768" s="13">
        <v>1.4189999999999999E-2</v>
      </c>
      <c r="K2768" s="13"/>
      <c r="L2768" s="13"/>
      <c r="M2768" s="13">
        <v>1.137E-2</v>
      </c>
      <c r="N2768" s="13"/>
      <c r="O2768" s="13"/>
      <c r="P2768" s="13">
        <v>2.5989999999999999E-2</v>
      </c>
    </row>
    <row r="2769" spans="1:16" x14ac:dyDescent="0.3">
      <c r="A2769" s="67" t="s">
        <v>4152</v>
      </c>
      <c r="B2769" s="67" t="s">
        <v>4153</v>
      </c>
      <c r="C2769" s="69">
        <v>14406</v>
      </c>
      <c r="D2769" s="13"/>
      <c r="E2769" s="13">
        <v>2.2110000000000001E-2</v>
      </c>
      <c r="F2769" s="13">
        <v>1.9779999999999999E-2</v>
      </c>
      <c r="G2769" s="13">
        <v>1.6619999999999999E-2</v>
      </c>
      <c r="H2769" s="13">
        <v>9.8499999999999994E-3</v>
      </c>
      <c r="I2769" s="13">
        <v>1.9949999999999999E-2</v>
      </c>
      <c r="J2769" s="13">
        <v>2.5749999999999999E-2</v>
      </c>
      <c r="K2769" s="13">
        <v>2.9430000000000001E-2</v>
      </c>
      <c r="L2769" s="13">
        <v>3.4389999999999997E-2</v>
      </c>
      <c r="M2769" s="13">
        <v>3.6670000000000001E-2</v>
      </c>
      <c r="N2769" s="13">
        <v>2.861E-2</v>
      </c>
      <c r="O2769" s="13">
        <v>2.895E-2</v>
      </c>
      <c r="P2769" s="13">
        <v>3.6260000000000001E-2</v>
      </c>
    </row>
    <row r="2770" spans="1:16" x14ac:dyDescent="0.3">
      <c r="A2770" s="67" t="s">
        <v>4326</v>
      </c>
      <c r="B2770" s="67" t="s">
        <v>4327</v>
      </c>
      <c r="C2770" s="69">
        <v>14349</v>
      </c>
      <c r="D2770" s="13"/>
      <c r="E2770" s="13"/>
      <c r="F2770" s="13"/>
      <c r="G2770" s="13"/>
      <c r="H2770" s="13"/>
      <c r="I2770" s="13"/>
      <c r="J2770" s="13"/>
      <c r="K2770" s="13"/>
      <c r="L2770" s="13"/>
      <c r="M2770" s="13">
        <v>0.01</v>
      </c>
      <c r="N2770" s="13"/>
      <c r="O2770" s="13"/>
      <c r="P2770" s="13"/>
    </row>
    <row r="2771" spans="1:16" x14ac:dyDescent="0.3">
      <c r="A2771" s="67" t="s">
        <v>3714</v>
      </c>
      <c r="B2771" s="67" t="s">
        <v>3715</v>
      </c>
      <c r="C2771" s="69">
        <v>14193</v>
      </c>
      <c r="D2771" s="13"/>
      <c r="E2771" s="13"/>
      <c r="F2771" s="13"/>
      <c r="G2771" s="13"/>
      <c r="H2771" s="13"/>
      <c r="I2771" s="13"/>
      <c r="J2771" s="13"/>
      <c r="K2771" s="13">
        <v>2.8389999999999999E-2</v>
      </c>
      <c r="L2771" s="13"/>
      <c r="M2771" s="13">
        <v>0.20105999999999999</v>
      </c>
      <c r="N2771" s="13">
        <v>0.19533</v>
      </c>
      <c r="O2771" s="13">
        <v>0.21948999999999999</v>
      </c>
      <c r="P2771" s="13">
        <v>0.24317</v>
      </c>
    </row>
    <row r="2772" spans="1:16" x14ac:dyDescent="0.3">
      <c r="A2772" s="67" t="s">
        <v>4320</v>
      </c>
      <c r="B2772" s="67" t="s">
        <v>4321</v>
      </c>
      <c r="C2772" s="69">
        <v>14158</v>
      </c>
      <c r="D2772" s="13">
        <v>0.30091000000000001</v>
      </c>
      <c r="E2772" s="13">
        <v>0.3221</v>
      </c>
      <c r="F2772" s="13">
        <v>0.27492</v>
      </c>
      <c r="G2772" s="13">
        <v>0.25890000000000002</v>
      </c>
      <c r="H2772" s="13"/>
      <c r="I2772" s="13">
        <v>0.31367</v>
      </c>
      <c r="J2772" s="13">
        <v>0.33182</v>
      </c>
      <c r="K2772" s="13">
        <v>0.35133999999999999</v>
      </c>
      <c r="L2772" s="13">
        <v>0.38922000000000001</v>
      </c>
      <c r="M2772" s="13">
        <v>0.42742000000000002</v>
      </c>
      <c r="N2772" s="13">
        <v>0.4335</v>
      </c>
      <c r="O2772" s="13">
        <v>0.47504000000000002</v>
      </c>
      <c r="P2772" s="13">
        <v>0.52768999999999999</v>
      </c>
    </row>
    <row r="2773" spans="1:16" x14ac:dyDescent="0.3">
      <c r="A2773" s="67" t="s">
        <v>4248</v>
      </c>
      <c r="B2773" s="67" t="s">
        <v>4249</v>
      </c>
      <c r="C2773" s="69">
        <v>14090</v>
      </c>
      <c r="D2773" s="13"/>
      <c r="E2773" s="13">
        <v>0.12948999999999999</v>
      </c>
      <c r="F2773" s="13">
        <v>0.11293</v>
      </c>
      <c r="G2773" s="13">
        <v>0.14376</v>
      </c>
      <c r="H2773" s="13">
        <v>0.35185</v>
      </c>
      <c r="I2773" s="13">
        <v>0.38238</v>
      </c>
      <c r="J2773" s="13">
        <v>0.40292</v>
      </c>
      <c r="K2773" s="13">
        <v>0.41604999999999998</v>
      </c>
      <c r="L2773" s="13">
        <v>0.53869999999999996</v>
      </c>
      <c r="M2773" s="13">
        <v>0.72216999999999998</v>
      </c>
      <c r="N2773" s="13">
        <v>0.62263000000000002</v>
      </c>
      <c r="O2773" s="13"/>
      <c r="P2773" s="13"/>
    </row>
    <row r="2774" spans="1:16" x14ac:dyDescent="0.3">
      <c r="A2774" s="67" t="s">
        <v>4588</v>
      </c>
      <c r="B2774" s="67" t="s">
        <v>4589</v>
      </c>
      <c r="C2774" s="69">
        <v>14020</v>
      </c>
      <c r="D2774" s="13">
        <v>8.4000000000000003E-4</v>
      </c>
      <c r="E2774" s="13"/>
      <c r="F2774" s="13"/>
      <c r="G2774" s="13">
        <v>1.4300000000000001E-3</v>
      </c>
      <c r="H2774" s="13"/>
      <c r="I2774" s="13"/>
      <c r="J2774" s="13">
        <v>3.2499999999999999E-3</v>
      </c>
      <c r="K2774" s="13"/>
      <c r="L2774" s="13"/>
      <c r="M2774" s="13"/>
      <c r="N2774" s="13"/>
      <c r="O2774" s="13"/>
      <c r="P2774" s="13">
        <v>5.96E-3</v>
      </c>
    </row>
    <row r="2775" spans="1:16" x14ac:dyDescent="0.3">
      <c r="A2775" s="67" t="s">
        <v>4240</v>
      </c>
      <c r="B2775" s="67" t="s">
        <v>4241</v>
      </c>
      <c r="C2775" s="69">
        <v>13950</v>
      </c>
      <c r="D2775" s="13">
        <v>6.6E-3</v>
      </c>
      <c r="E2775" s="13">
        <v>7.0000000000000001E-3</v>
      </c>
      <c r="F2775" s="13">
        <v>5.4799999999999996E-3</v>
      </c>
      <c r="G2775" s="13">
        <v>1.0529999999999999E-2</v>
      </c>
      <c r="H2775" s="13">
        <v>1.264E-2</v>
      </c>
      <c r="I2775" s="13">
        <v>1.286E-2</v>
      </c>
      <c r="J2775" s="13">
        <v>1.017E-2</v>
      </c>
      <c r="K2775" s="13">
        <v>9.6500000000000006E-3</v>
      </c>
      <c r="L2775" s="13">
        <v>1.018E-2</v>
      </c>
      <c r="M2775" s="13">
        <v>1.1270000000000001E-2</v>
      </c>
      <c r="N2775" s="13">
        <v>1.3089999999999999E-2</v>
      </c>
      <c r="O2775" s="13">
        <v>1.5610000000000001E-2</v>
      </c>
      <c r="P2775" s="13">
        <v>1.7749999999999998E-2</v>
      </c>
    </row>
    <row r="2776" spans="1:16" x14ac:dyDescent="0.3">
      <c r="A2776" s="67" t="s">
        <v>4330</v>
      </c>
      <c r="B2776" s="67" t="s">
        <v>4331</v>
      </c>
      <c r="C2776" s="69">
        <v>13873</v>
      </c>
      <c r="D2776" s="13"/>
      <c r="E2776" s="13"/>
      <c r="F2776" s="13"/>
      <c r="G2776" s="13"/>
      <c r="H2776" s="13"/>
      <c r="I2776" s="13"/>
      <c r="J2776" s="13"/>
      <c r="K2776" s="13"/>
      <c r="L2776" s="13"/>
      <c r="M2776" s="13"/>
      <c r="N2776" s="13"/>
      <c r="O2776" s="13"/>
      <c r="P2776" s="13"/>
    </row>
    <row r="2777" spans="1:16" x14ac:dyDescent="0.3">
      <c r="A2777" s="67" t="s">
        <v>4395</v>
      </c>
      <c r="B2777" s="67" t="s">
        <v>4396</v>
      </c>
      <c r="C2777" s="69">
        <v>13675</v>
      </c>
      <c r="D2777" s="13"/>
      <c r="E2777" s="13"/>
      <c r="F2777" s="13"/>
      <c r="G2777" s="13"/>
      <c r="H2777" s="13"/>
      <c r="I2777" s="13"/>
      <c r="J2777" s="13"/>
      <c r="K2777" s="13"/>
      <c r="L2777" s="13"/>
      <c r="M2777" s="13"/>
      <c r="N2777" s="13"/>
      <c r="O2777" s="13"/>
      <c r="P2777" s="13"/>
    </row>
    <row r="2778" spans="1:16" x14ac:dyDescent="0.3">
      <c r="A2778" s="67" t="s">
        <v>4198</v>
      </c>
      <c r="B2778" s="67" t="s">
        <v>4199</v>
      </c>
      <c r="C2778" s="69">
        <v>13564</v>
      </c>
      <c r="D2778" s="13">
        <v>0.12706999999999999</v>
      </c>
      <c r="E2778" s="13">
        <v>0.12551999999999999</v>
      </c>
      <c r="F2778" s="13">
        <v>0.10291</v>
      </c>
      <c r="G2778" s="13">
        <v>0.10166</v>
      </c>
      <c r="H2778" s="13">
        <v>0.11385000000000001</v>
      </c>
      <c r="I2778" s="13">
        <v>0.12198000000000001</v>
      </c>
      <c r="J2778" s="13">
        <v>0.13738</v>
      </c>
      <c r="K2778" s="13">
        <v>0.14216000000000001</v>
      </c>
      <c r="L2778" s="13"/>
      <c r="M2778" s="13"/>
      <c r="N2778" s="13">
        <v>0.18915000000000001</v>
      </c>
      <c r="O2778" s="13"/>
      <c r="P2778" s="13">
        <v>0.24579999999999999</v>
      </c>
    </row>
    <row r="2779" spans="1:16" x14ac:dyDescent="0.3">
      <c r="A2779" s="67" t="s">
        <v>5067</v>
      </c>
      <c r="B2779" s="67" t="s">
        <v>5068</v>
      </c>
      <c r="C2779" s="69">
        <v>13538</v>
      </c>
      <c r="D2779" s="13">
        <v>2.656E-2</v>
      </c>
      <c r="E2779" s="13">
        <v>2.6509999999999999E-2</v>
      </c>
      <c r="F2779" s="13">
        <v>2.1819999999999999E-2</v>
      </c>
      <c r="G2779" s="13">
        <v>2.1309999999999999E-2</v>
      </c>
      <c r="H2779" s="13">
        <v>4.8559999999999999E-2</v>
      </c>
      <c r="I2779" s="13">
        <v>5.21E-2</v>
      </c>
      <c r="J2779" s="13"/>
      <c r="K2779" s="13"/>
      <c r="L2779" s="13"/>
      <c r="M2779" s="13"/>
      <c r="N2779" s="13"/>
      <c r="O2779" s="13"/>
      <c r="P2779" s="13"/>
    </row>
    <row r="2780" spans="1:16" x14ac:dyDescent="0.3">
      <c r="A2780" s="67" t="s">
        <v>5069</v>
      </c>
      <c r="B2780" s="67" t="s">
        <v>3619</v>
      </c>
      <c r="C2780" s="69">
        <v>13297</v>
      </c>
      <c r="D2780" s="13"/>
      <c r="E2780" s="13"/>
      <c r="F2780" s="13"/>
      <c r="G2780" s="13">
        <v>1.285E-2</v>
      </c>
      <c r="H2780" s="13">
        <v>0.11453000000000001</v>
      </c>
      <c r="I2780" s="13">
        <v>0.11618000000000001</v>
      </c>
      <c r="J2780" s="13">
        <v>0.12692000000000001</v>
      </c>
      <c r="K2780" s="13">
        <v>0.11881</v>
      </c>
      <c r="L2780" s="13">
        <v>0.13497000000000001</v>
      </c>
      <c r="M2780" s="13">
        <v>0.15916</v>
      </c>
      <c r="N2780" s="13">
        <v>0.18134</v>
      </c>
      <c r="O2780" s="13">
        <v>0.18620999999999999</v>
      </c>
      <c r="P2780" s="13">
        <v>0.21243999999999999</v>
      </c>
    </row>
    <row r="2781" spans="1:16" x14ac:dyDescent="0.3">
      <c r="A2781" s="67" t="s">
        <v>4332</v>
      </c>
      <c r="B2781" s="67" t="s">
        <v>4333</v>
      </c>
      <c r="C2781" s="69">
        <v>13258</v>
      </c>
      <c r="D2781" s="13"/>
      <c r="E2781" s="13"/>
      <c r="F2781" s="13"/>
      <c r="G2781" s="13"/>
      <c r="H2781" s="13"/>
      <c r="I2781" s="13"/>
      <c r="J2781" s="13"/>
      <c r="K2781" s="13"/>
      <c r="L2781" s="13"/>
      <c r="M2781" s="13"/>
      <c r="N2781" s="13"/>
      <c r="O2781" s="13"/>
      <c r="P2781" s="13"/>
    </row>
    <row r="2782" spans="1:16" x14ac:dyDescent="0.3">
      <c r="A2782" s="67" t="s">
        <v>4360</v>
      </c>
      <c r="B2782" s="67" t="s">
        <v>4361</v>
      </c>
      <c r="C2782" s="69">
        <v>12965</v>
      </c>
      <c r="D2782" s="13"/>
      <c r="E2782" s="13">
        <v>0.32673000000000002</v>
      </c>
      <c r="F2782" s="13">
        <v>0.26268000000000002</v>
      </c>
      <c r="G2782" s="13">
        <v>0.56938</v>
      </c>
      <c r="H2782" s="13">
        <v>0.48532999999999998</v>
      </c>
      <c r="I2782" s="13">
        <v>0.50036000000000003</v>
      </c>
      <c r="J2782" s="13">
        <v>0.25763000000000003</v>
      </c>
      <c r="K2782" s="13">
        <v>0.25007000000000001</v>
      </c>
      <c r="L2782" s="13">
        <v>0.70660999999999996</v>
      </c>
      <c r="M2782" s="13">
        <v>0.80840000000000001</v>
      </c>
      <c r="N2782" s="13">
        <v>1.19001</v>
      </c>
      <c r="O2782" s="13">
        <v>1.1514500000000001</v>
      </c>
      <c r="P2782" s="13">
        <v>0.95492999999999995</v>
      </c>
    </row>
    <row r="2783" spans="1:16" x14ac:dyDescent="0.3">
      <c r="A2783" s="67" t="s">
        <v>4264</v>
      </c>
      <c r="B2783" s="67" t="s">
        <v>4265</v>
      </c>
      <c r="C2783" s="69">
        <v>12940</v>
      </c>
      <c r="D2783" s="13"/>
      <c r="E2783" s="13"/>
      <c r="F2783" s="13"/>
      <c r="G2783" s="13"/>
      <c r="H2783" s="13"/>
      <c r="I2783" s="13">
        <v>1.7659999999999999E-2</v>
      </c>
      <c r="J2783" s="13">
        <v>2.0129999999999999E-2</v>
      </c>
      <c r="K2783" s="13">
        <v>2.2360000000000001E-2</v>
      </c>
      <c r="L2783" s="13">
        <v>2.513E-2</v>
      </c>
      <c r="M2783" s="13">
        <v>2.7779999999999999E-2</v>
      </c>
      <c r="N2783" s="13">
        <v>2.9600000000000001E-2</v>
      </c>
      <c r="O2783" s="13">
        <v>3.4759999999999999E-2</v>
      </c>
      <c r="P2783" s="13">
        <v>3.9260000000000003E-2</v>
      </c>
    </row>
    <row r="2784" spans="1:16" x14ac:dyDescent="0.3">
      <c r="A2784" s="67" t="s">
        <v>4336</v>
      </c>
      <c r="B2784" s="67" t="s">
        <v>4337</v>
      </c>
      <c r="C2784" s="69">
        <v>12572</v>
      </c>
      <c r="D2784" s="13">
        <v>2.2435499999999999</v>
      </c>
      <c r="E2784" s="13">
        <v>2.2777500000000002</v>
      </c>
      <c r="F2784" s="13">
        <v>2.0012400000000001</v>
      </c>
      <c r="G2784" s="13">
        <v>1.93923</v>
      </c>
      <c r="H2784" s="13"/>
      <c r="I2784" s="13">
        <v>2.2041200000000001</v>
      </c>
      <c r="J2784" s="13">
        <v>2.4009999999999998</v>
      </c>
      <c r="K2784" s="13">
        <v>2.4597600000000002</v>
      </c>
      <c r="L2784" s="13">
        <v>2.6620900000000001</v>
      </c>
      <c r="M2784" s="13">
        <v>2.9598300000000002</v>
      </c>
      <c r="N2784" s="13">
        <v>3.11904</v>
      </c>
      <c r="O2784" s="13">
        <v>3.3851100000000001</v>
      </c>
      <c r="P2784" s="13">
        <v>3.67747</v>
      </c>
    </row>
    <row r="2785" spans="1:16" x14ac:dyDescent="0.3">
      <c r="A2785" s="67" t="s">
        <v>5070</v>
      </c>
      <c r="B2785" s="67" t="s">
        <v>5071</v>
      </c>
      <c r="C2785" s="69">
        <v>12527</v>
      </c>
      <c r="D2785" s="13"/>
      <c r="E2785" s="13"/>
      <c r="F2785" s="13"/>
      <c r="G2785" s="13">
        <v>1.4300000000000001E-3</v>
      </c>
      <c r="H2785" s="13"/>
      <c r="I2785" s="13"/>
      <c r="J2785" s="13">
        <v>3.2000000000000002E-3</v>
      </c>
      <c r="K2785" s="13"/>
      <c r="L2785" s="13"/>
      <c r="M2785" s="13"/>
      <c r="N2785" s="13"/>
      <c r="O2785" s="13"/>
      <c r="P2785" s="13">
        <v>5.7999999999999996E-3</v>
      </c>
    </row>
    <row r="2786" spans="1:16" x14ac:dyDescent="0.3">
      <c r="A2786" s="67" t="s">
        <v>5072</v>
      </c>
      <c r="B2786" s="67" t="s">
        <v>4329</v>
      </c>
      <c r="C2786" s="69">
        <v>12506</v>
      </c>
      <c r="D2786" s="13">
        <v>2.266E-2</v>
      </c>
      <c r="E2786" s="13"/>
      <c r="F2786" s="13">
        <v>1.9189999999999999E-2</v>
      </c>
      <c r="G2786" s="13">
        <v>1.9369999999999998E-2</v>
      </c>
      <c r="H2786" s="13"/>
      <c r="I2786" s="13">
        <v>2.274E-2</v>
      </c>
      <c r="J2786" s="13">
        <v>2.571E-2</v>
      </c>
      <c r="K2786" s="13">
        <v>2.726E-2</v>
      </c>
      <c r="L2786" s="13">
        <v>3.1629999999999998E-2</v>
      </c>
      <c r="M2786" s="13">
        <v>3.6510000000000001E-2</v>
      </c>
      <c r="N2786" s="13">
        <v>3.8010000000000002E-2</v>
      </c>
      <c r="O2786" s="13">
        <v>4.3880000000000002E-2</v>
      </c>
      <c r="P2786" s="13">
        <v>4.8219999999999999E-2</v>
      </c>
    </row>
    <row r="2787" spans="1:16" x14ac:dyDescent="0.3">
      <c r="A2787" s="67" t="s">
        <v>4222</v>
      </c>
      <c r="B2787" s="67" t="s">
        <v>4223</v>
      </c>
      <c r="C2787" s="69">
        <v>12464</v>
      </c>
      <c r="D2787" s="13">
        <v>4.4139999999999999E-2</v>
      </c>
      <c r="E2787" s="13">
        <v>7.9699999999999993E-2</v>
      </c>
      <c r="F2787" s="13">
        <v>6.4320000000000002E-2</v>
      </c>
      <c r="G2787" s="13">
        <v>6.3689999999999997E-2</v>
      </c>
      <c r="H2787" s="13">
        <v>9.4500000000000001E-2</v>
      </c>
      <c r="I2787" s="13">
        <v>9.8059999999999994E-2</v>
      </c>
      <c r="J2787" s="13"/>
      <c r="K2787" s="13"/>
      <c r="L2787" s="13">
        <v>0.1177</v>
      </c>
      <c r="M2787" s="13"/>
      <c r="N2787" s="13"/>
      <c r="O2787" s="13"/>
      <c r="P2787" s="13">
        <v>0.17996000000000001</v>
      </c>
    </row>
    <row r="2788" spans="1:16" x14ac:dyDescent="0.3">
      <c r="A2788" s="67" t="s">
        <v>4313</v>
      </c>
      <c r="B2788" s="67" t="s">
        <v>4314</v>
      </c>
      <c r="C2788" s="69">
        <v>12077</v>
      </c>
      <c r="D2788" s="13"/>
      <c r="E2788" s="13">
        <v>1.3299999999999999E-2</v>
      </c>
      <c r="F2788" s="13">
        <v>1.3339999999999999E-2</v>
      </c>
      <c r="G2788" s="13">
        <v>1.414E-2</v>
      </c>
      <c r="H2788" s="13">
        <v>1.6029999999999999E-2</v>
      </c>
      <c r="I2788" s="13">
        <v>1.7149999999999999E-2</v>
      </c>
      <c r="J2788" s="13">
        <v>1.6910000000000001E-2</v>
      </c>
      <c r="K2788" s="13">
        <v>1.7010000000000001E-2</v>
      </c>
      <c r="L2788" s="13">
        <v>1.8519999999999998E-2</v>
      </c>
      <c r="M2788" s="13">
        <v>2.1010000000000001E-2</v>
      </c>
      <c r="N2788" s="13">
        <v>2.9940000000000001E-2</v>
      </c>
      <c r="O2788" s="13">
        <v>3.3410000000000002E-2</v>
      </c>
      <c r="P2788" s="13">
        <v>3.8890000000000001E-2</v>
      </c>
    </row>
    <row r="2789" spans="1:16" x14ac:dyDescent="0.3">
      <c r="A2789" s="67" t="s">
        <v>5073</v>
      </c>
      <c r="B2789" s="67" t="s">
        <v>4344</v>
      </c>
      <c r="C2789" s="69">
        <v>11966</v>
      </c>
      <c r="D2789" s="13"/>
      <c r="E2789" s="13"/>
      <c r="F2789" s="13"/>
      <c r="G2789" s="13"/>
      <c r="H2789" s="13"/>
      <c r="I2789" s="13"/>
      <c r="J2789" s="13"/>
      <c r="K2789" s="13"/>
      <c r="L2789" s="13"/>
      <c r="M2789" s="13"/>
      <c r="N2789" s="13"/>
      <c r="O2789" s="13"/>
      <c r="P2789" s="13"/>
    </row>
    <row r="2790" spans="1:16" x14ac:dyDescent="0.3">
      <c r="A2790" s="67" t="s">
        <v>4338</v>
      </c>
      <c r="B2790" s="67" t="s">
        <v>4339</v>
      </c>
      <c r="C2790" s="69">
        <v>11474</v>
      </c>
      <c r="D2790" s="13"/>
      <c r="E2790" s="13"/>
      <c r="F2790" s="13"/>
      <c r="G2790" s="13">
        <v>3.3660000000000002E-2</v>
      </c>
      <c r="H2790" s="13">
        <v>2.1690000000000001E-2</v>
      </c>
      <c r="I2790" s="13">
        <v>2.2419999999999999E-2</v>
      </c>
      <c r="J2790" s="13">
        <v>2.9579999999999999E-2</v>
      </c>
      <c r="K2790" s="13">
        <v>3.0460000000000001E-2</v>
      </c>
      <c r="L2790" s="13"/>
      <c r="M2790" s="13">
        <v>2.5940000000000001E-2</v>
      </c>
      <c r="N2790" s="13">
        <v>3.5189999999999999E-2</v>
      </c>
      <c r="O2790" s="13">
        <v>4.0289999999999999E-2</v>
      </c>
      <c r="P2790" s="13">
        <v>4.9149999999999999E-2</v>
      </c>
    </row>
    <row r="2791" spans="1:16" x14ac:dyDescent="0.3">
      <c r="A2791" s="67" t="s">
        <v>4266</v>
      </c>
      <c r="B2791" s="67" t="s">
        <v>4267</v>
      </c>
      <c r="C2791" s="69">
        <v>11374</v>
      </c>
      <c r="D2791" s="13">
        <v>7.4010000000000006E-2</v>
      </c>
      <c r="E2791" s="13">
        <v>6.4460000000000003E-2</v>
      </c>
      <c r="F2791" s="13">
        <v>6.4000000000000001E-2</v>
      </c>
      <c r="G2791" s="13">
        <v>7.7840000000000006E-2</v>
      </c>
      <c r="H2791" s="13">
        <v>9.1420000000000001E-2</v>
      </c>
      <c r="I2791" s="13">
        <v>9.826E-2</v>
      </c>
      <c r="J2791" s="13">
        <v>0.11328000000000001</v>
      </c>
      <c r="K2791" s="13">
        <v>0.15589</v>
      </c>
      <c r="L2791" s="13">
        <v>0.24954000000000001</v>
      </c>
      <c r="M2791" s="13">
        <v>0.21819</v>
      </c>
      <c r="N2791" s="13">
        <v>0.28961999999999999</v>
      </c>
      <c r="O2791" s="13">
        <v>0.24987000000000001</v>
      </c>
      <c r="P2791" s="13">
        <v>0.31941999999999998</v>
      </c>
    </row>
    <row r="2792" spans="1:16" x14ac:dyDescent="0.3">
      <c r="A2792" s="67" t="s">
        <v>4347</v>
      </c>
      <c r="B2792" s="67" t="s">
        <v>4348</v>
      </c>
      <c r="C2792" s="69">
        <v>11134</v>
      </c>
      <c r="D2792" s="13"/>
      <c r="E2792" s="13"/>
      <c r="F2792" s="13"/>
      <c r="G2792" s="13"/>
      <c r="H2792" s="13"/>
      <c r="I2792" s="13"/>
      <c r="J2792" s="13"/>
      <c r="K2792" s="13"/>
      <c r="L2792" s="13"/>
      <c r="M2792" s="13">
        <v>1.057E-2</v>
      </c>
      <c r="N2792" s="13"/>
      <c r="O2792" s="13"/>
      <c r="P2792" s="13"/>
    </row>
    <row r="2793" spans="1:16" x14ac:dyDescent="0.3">
      <c r="A2793" s="67" t="s">
        <v>4340</v>
      </c>
      <c r="B2793" s="67" t="s">
        <v>4341</v>
      </c>
      <c r="C2793" s="69">
        <v>10986</v>
      </c>
      <c r="D2793" s="13">
        <v>0.35375000000000001</v>
      </c>
      <c r="E2793" s="13">
        <v>0.35924</v>
      </c>
      <c r="F2793" s="13">
        <v>0.24393000000000001</v>
      </c>
      <c r="G2793" s="13">
        <v>0.251</v>
      </c>
      <c r="H2793" s="13">
        <v>0.28417999999999999</v>
      </c>
      <c r="I2793" s="13"/>
      <c r="J2793" s="13">
        <v>0.33771000000000001</v>
      </c>
      <c r="K2793" s="13"/>
      <c r="L2793" s="13">
        <v>0.42114000000000001</v>
      </c>
      <c r="M2793" s="13">
        <v>0.44312000000000001</v>
      </c>
      <c r="N2793" s="13">
        <v>0.51178999999999997</v>
      </c>
      <c r="O2793" s="13">
        <v>0.58855000000000002</v>
      </c>
      <c r="P2793" s="13">
        <v>0.60058</v>
      </c>
    </row>
    <row r="2794" spans="1:16" x14ac:dyDescent="0.3">
      <c r="A2794" s="67" t="s">
        <v>4305</v>
      </c>
      <c r="B2794" s="67" t="s">
        <v>4306</v>
      </c>
      <c r="C2794" s="69">
        <v>10718</v>
      </c>
      <c r="D2794" s="13">
        <v>9.3539999999999998E-2</v>
      </c>
      <c r="E2794" s="13"/>
      <c r="F2794" s="13"/>
      <c r="G2794" s="13">
        <v>8.2699999999999996E-2</v>
      </c>
      <c r="H2794" s="13"/>
      <c r="I2794" s="13"/>
      <c r="J2794" s="13">
        <v>0.10811999999999999</v>
      </c>
      <c r="K2794" s="13"/>
      <c r="L2794" s="13"/>
      <c r="M2794" s="13">
        <v>0.17594000000000001</v>
      </c>
      <c r="N2794" s="13"/>
      <c r="O2794" s="13"/>
      <c r="P2794" s="13">
        <v>0.35267999999999999</v>
      </c>
    </row>
    <row r="2795" spans="1:16" x14ac:dyDescent="0.3">
      <c r="A2795" s="67" t="s">
        <v>4042</v>
      </c>
      <c r="B2795" s="67" t="s">
        <v>4043</v>
      </c>
      <c r="C2795" s="69">
        <v>10649</v>
      </c>
      <c r="D2795" s="13">
        <v>0.11555</v>
      </c>
      <c r="E2795" s="13">
        <v>0.11581</v>
      </c>
      <c r="F2795" s="13">
        <v>9.4560000000000005E-2</v>
      </c>
      <c r="G2795" s="13">
        <v>0.10443</v>
      </c>
      <c r="H2795" s="13">
        <v>0.11618000000000001</v>
      </c>
      <c r="I2795" s="13">
        <v>0.12642</v>
      </c>
      <c r="J2795" s="13">
        <v>0.14194000000000001</v>
      </c>
      <c r="K2795" s="13">
        <v>0.1467</v>
      </c>
      <c r="L2795" s="13">
        <v>0.16550000000000001</v>
      </c>
      <c r="M2795" s="13">
        <v>0.19134000000000001</v>
      </c>
      <c r="N2795" s="13">
        <v>0.20712</v>
      </c>
      <c r="O2795" s="13">
        <v>0.23508999999999999</v>
      </c>
      <c r="P2795" s="13">
        <v>0.24598</v>
      </c>
    </row>
    <row r="2796" spans="1:16" x14ac:dyDescent="0.3">
      <c r="A2796" s="67" t="s">
        <v>5074</v>
      </c>
      <c r="B2796" s="67" t="s">
        <v>5075</v>
      </c>
      <c r="C2796" s="69">
        <v>9950</v>
      </c>
      <c r="D2796" s="13">
        <v>0.40333000000000002</v>
      </c>
      <c r="E2796" s="13">
        <v>0.38124999999999998</v>
      </c>
      <c r="F2796" s="13">
        <v>0.314</v>
      </c>
      <c r="G2796" s="13">
        <v>0.31502000000000002</v>
      </c>
      <c r="H2796" s="13">
        <v>0.34650999999999998</v>
      </c>
      <c r="I2796" s="13"/>
      <c r="J2796" s="13"/>
      <c r="K2796" s="13"/>
      <c r="L2796" s="13"/>
      <c r="M2796" s="13"/>
      <c r="N2796" s="13"/>
      <c r="O2796" s="13"/>
      <c r="P2796" s="13"/>
    </row>
    <row r="2797" spans="1:16" x14ac:dyDescent="0.3">
      <c r="A2797" s="67" t="s">
        <v>4123</v>
      </c>
      <c r="B2797" s="67" t="s">
        <v>4124</v>
      </c>
      <c r="C2797" s="69">
        <v>9900</v>
      </c>
      <c r="D2797" s="13"/>
      <c r="E2797" s="13"/>
      <c r="F2797" s="13"/>
      <c r="G2797" s="13">
        <v>1.05663</v>
      </c>
      <c r="H2797" s="13">
        <v>1.16923</v>
      </c>
      <c r="I2797" s="13">
        <v>1.2215199999999999</v>
      </c>
      <c r="J2797" s="13">
        <v>1.3408100000000001</v>
      </c>
      <c r="K2797" s="13">
        <v>1.3721399999999999</v>
      </c>
      <c r="L2797" s="13">
        <v>3.0038900000000002</v>
      </c>
      <c r="M2797" s="13">
        <v>3.8142100000000001</v>
      </c>
      <c r="N2797" s="13">
        <v>4.9863799999999996</v>
      </c>
      <c r="O2797" s="13">
        <v>5.6870000000000003</v>
      </c>
      <c r="P2797" s="13">
        <v>6.1399699999999999</v>
      </c>
    </row>
    <row r="2798" spans="1:16" x14ac:dyDescent="0.3">
      <c r="A2798" s="67" t="s">
        <v>5076</v>
      </c>
      <c r="B2798" s="67" t="s">
        <v>4357</v>
      </c>
      <c r="C2798" s="69">
        <v>9552</v>
      </c>
      <c r="D2798" s="13"/>
      <c r="E2798" s="13"/>
      <c r="F2798" s="13"/>
      <c r="G2798" s="13"/>
      <c r="H2798" s="13"/>
      <c r="I2798" s="13"/>
      <c r="J2798" s="13"/>
      <c r="K2798" s="13"/>
      <c r="L2798" s="13"/>
      <c r="M2798" s="13"/>
      <c r="N2798" s="13"/>
      <c r="O2798" s="13"/>
      <c r="P2798" s="13"/>
    </row>
    <row r="2799" spans="1:16" x14ac:dyDescent="0.3">
      <c r="A2799" s="67" t="s">
        <v>4362</v>
      </c>
      <c r="B2799" s="67" t="s">
        <v>4363</v>
      </c>
      <c r="C2799" s="69">
        <v>9535</v>
      </c>
      <c r="D2799" s="13">
        <v>0.41335</v>
      </c>
      <c r="E2799" s="13"/>
      <c r="F2799" s="13"/>
      <c r="G2799" s="13">
        <v>0.33983000000000002</v>
      </c>
      <c r="H2799" s="13"/>
      <c r="I2799" s="13"/>
      <c r="J2799" s="13">
        <v>0.44672000000000001</v>
      </c>
      <c r="K2799" s="13"/>
      <c r="L2799" s="13"/>
      <c r="M2799" s="13">
        <v>0.52271999999999996</v>
      </c>
      <c r="N2799" s="13"/>
      <c r="O2799" s="13"/>
      <c r="P2799" s="13">
        <v>0.83874000000000004</v>
      </c>
    </row>
    <row r="2800" spans="1:16" x14ac:dyDescent="0.3">
      <c r="A2800" s="67" t="s">
        <v>4364</v>
      </c>
      <c r="B2800" s="67" t="s">
        <v>4365</v>
      </c>
      <c r="C2800" s="69">
        <v>9298</v>
      </c>
      <c r="D2800" s="13"/>
      <c r="E2800" s="13"/>
      <c r="F2800" s="13"/>
      <c r="G2800" s="13"/>
      <c r="H2800" s="13"/>
      <c r="I2800" s="13"/>
      <c r="J2800" s="13"/>
      <c r="K2800" s="13"/>
      <c r="L2800" s="13"/>
      <c r="M2800" s="13"/>
      <c r="N2800" s="13"/>
      <c r="O2800" s="13"/>
      <c r="P2800" s="13"/>
    </row>
    <row r="2801" spans="1:16" x14ac:dyDescent="0.3">
      <c r="A2801" s="67" t="s">
        <v>5077</v>
      </c>
      <c r="B2801" s="67" t="s">
        <v>5078</v>
      </c>
      <c r="C2801" s="69">
        <v>9264</v>
      </c>
      <c r="D2801" s="13"/>
      <c r="E2801" s="13"/>
      <c r="F2801" s="13"/>
      <c r="G2801" s="13"/>
      <c r="H2801" s="13">
        <v>2.0304500000000001</v>
      </c>
      <c r="I2801" s="13"/>
      <c r="J2801" s="13"/>
      <c r="K2801" s="13"/>
      <c r="L2801" s="13"/>
      <c r="M2801" s="13"/>
      <c r="N2801" s="13"/>
      <c r="O2801" s="13"/>
      <c r="P2801" s="13"/>
    </row>
    <row r="2802" spans="1:16" x14ac:dyDescent="0.3">
      <c r="A2802" s="67" t="s">
        <v>4358</v>
      </c>
      <c r="B2802" s="67" t="s">
        <v>4359</v>
      </c>
      <c r="C2802" s="69">
        <v>9162</v>
      </c>
      <c r="D2802" s="13">
        <v>1.176E-2</v>
      </c>
      <c r="E2802" s="13"/>
      <c r="F2802" s="13">
        <v>9.8200000000000006E-3</v>
      </c>
      <c r="G2802" s="13">
        <v>1.005E-2</v>
      </c>
      <c r="H2802" s="13">
        <v>1.155E-2</v>
      </c>
      <c r="I2802" s="13">
        <v>1.179E-2</v>
      </c>
      <c r="J2802" s="13">
        <v>1.329E-2</v>
      </c>
      <c r="K2802" s="13">
        <v>1.4250000000000001E-2</v>
      </c>
      <c r="L2802" s="13">
        <v>1.549E-2</v>
      </c>
      <c r="M2802" s="13">
        <v>1.7409999999999998E-2</v>
      </c>
      <c r="N2802" s="13">
        <v>1.9120000000000002E-2</v>
      </c>
      <c r="O2802" s="13">
        <v>2.247E-2</v>
      </c>
      <c r="P2802" s="13">
        <v>2.478E-2</v>
      </c>
    </row>
    <row r="2803" spans="1:16" x14ac:dyDescent="0.3">
      <c r="A2803" s="67" t="s">
        <v>4068</v>
      </c>
      <c r="B2803" s="67" t="s">
        <v>4069</v>
      </c>
      <c r="C2803" s="69">
        <v>9159</v>
      </c>
      <c r="D2803" s="13"/>
      <c r="E2803" s="13"/>
      <c r="F2803" s="13">
        <v>1.7080000000000001E-2</v>
      </c>
      <c r="G2803" s="13">
        <v>1.6559999999999998E-2</v>
      </c>
      <c r="H2803" s="13">
        <v>1.8259999999999998E-2</v>
      </c>
      <c r="I2803" s="13">
        <v>1.916E-2</v>
      </c>
      <c r="J2803" s="13">
        <v>2.0650000000000002E-2</v>
      </c>
      <c r="K2803" s="13">
        <v>2.0920000000000001E-2</v>
      </c>
      <c r="L2803" s="13">
        <v>2.3060000000000001E-2</v>
      </c>
      <c r="M2803" s="13">
        <v>9.6129999999999993E-2</v>
      </c>
      <c r="N2803" s="13">
        <v>0.91434000000000004</v>
      </c>
      <c r="O2803" s="13">
        <v>1.01694</v>
      </c>
      <c r="P2803" s="13">
        <v>1.1261300000000001</v>
      </c>
    </row>
    <row r="2804" spans="1:16" x14ac:dyDescent="0.3">
      <c r="A2804" s="67" t="s">
        <v>3965</v>
      </c>
      <c r="B2804" s="67" t="s">
        <v>3966</v>
      </c>
      <c r="C2804" s="69">
        <v>9043</v>
      </c>
      <c r="D2804" s="13">
        <v>0.88605999999999996</v>
      </c>
      <c r="E2804" s="13"/>
      <c r="F2804" s="13"/>
      <c r="G2804" s="13">
        <v>0.72313000000000005</v>
      </c>
      <c r="H2804" s="13"/>
      <c r="I2804" s="13"/>
      <c r="J2804" s="13">
        <v>0.92739000000000005</v>
      </c>
      <c r="K2804" s="13"/>
      <c r="L2804" s="13"/>
      <c r="M2804" s="13">
        <v>1.1623300000000001</v>
      </c>
      <c r="N2804" s="13"/>
      <c r="O2804" s="13"/>
      <c r="P2804" s="13">
        <v>1.6295200000000001</v>
      </c>
    </row>
    <row r="2805" spans="1:16" x14ac:dyDescent="0.3">
      <c r="A2805" s="67" t="s">
        <v>5079</v>
      </c>
      <c r="B2805" s="67" t="s">
        <v>4294</v>
      </c>
      <c r="C2805" s="69">
        <v>9043</v>
      </c>
      <c r="D2805" s="13"/>
      <c r="E2805" s="13"/>
      <c r="F2805" s="13"/>
      <c r="G2805" s="13"/>
      <c r="H2805" s="13"/>
      <c r="I2805" s="13">
        <v>2.0990000000000002E-2</v>
      </c>
      <c r="J2805" s="13">
        <v>2.3349999999999999E-2</v>
      </c>
      <c r="K2805" s="13">
        <v>2.393E-2</v>
      </c>
      <c r="L2805" s="13">
        <v>2.5999999999999999E-2</v>
      </c>
      <c r="M2805" s="13">
        <v>3.1009999999999999E-2</v>
      </c>
      <c r="N2805" s="13">
        <v>3.8129999999999997E-2</v>
      </c>
      <c r="O2805" s="13">
        <v>5.3179999999999998E-2</v>
      </c>
      <c r="P2805" s="13">
        <v>5.917E-2</v>
      </c>
    </row>
    <row r="2806" spans="1:16" x14ac:dyDescent="0.3">
      <c r="A2806" s="67" t="s">
        <v>4268</v>
      </c>
      <c r="B2806" s="67" t="s">
        <v>4269</v>
      </c>
      <c r="C2806" s="69">
        <v>9014</v>
      </c>
      <c r="D2806" s="13"/>
      <c r="E2806" s="13"/>
      <c r="F2806" s="13"/>
      <c r="G2806" s="13">
        <v>4.521E-2</v>
      </c>
      <c r="H2806" s="13">
        <v>5.0840000000000003E-2</v>
      </c>
      <c r="I2806" s="13">
        <v>5.289E-2</v>
      </c>
      <c r="J2806" s="13">
        <v>5.9630000000000002E-2</v>
      </c>
      <c r="K2806" s="13">
        <v>6.1379999999999997E-2</v>
      </c>
      <c r="L2806" s="13">
        <v>6.7879999999999996E-2</v>
      </c>
      <c r="M2806" s="13">
        <v>7.1410000000000001E-2</v>
      </c>
      <c r="N2806" s="13">
        <v>8.4949999999999998E-2</v>
      </c>
      <c r="O2806" s="13">
        <v>9.9279999999999993E-2</v>
      </c>
      <c r="P2806" s="13">
        <v>0.10692</v>
      </c>
    </row>
    <row r="2807" spans="1:16" x14ac:dyDescent="0.3">
      <c r="A2807" s="67" t="s">
        <v>4592</v>
      </c>
      <c r="B2807" s="67" t="s">
        <v>4593</v>
      </c>
      <c r="C2807" s="69">
        <v>8761</v>
      </c>
      <c r="D2807" s="13"/>
      <c r="E2807" s="13"/>
      <c r="F2807" s="13"/>
      <c r="G2807" s="13">
        <v>2.811E-2</v>
      </c>
      <c r="H2807" s="13">
        <v>3.1579999999999997E-2</v>
      </c>
      <c r="I2807" s="13">
        <v>3.3369999999999997E-2</v>
      </c>
      <c r="J2807" s="13">
        <v>3.739E-2</v>
      </c>
      <c r="K2807" s="13">
        <v>3.7170000000000002E-2</v>
      </c>
      <c r="L2807" s="13">
        <v>4.104E-2</v>
      </c>
      <c r="M2807" s="13">
        <v>4.2470000000000001E-2</v>
      </c>
      <c r="N2807" s="13"/>
      <c r="O2807" s="13"/>
      <c r="P2807" s="13"/>
    </row>
    <row r="2808" spans="1:16" x14ac:dyDescent="0.3">
      <c r="A2808" s="67" t="s">
        <v>4399</v>
      </c>
      <c r="B2808" s="67" t="s">
        <v>4400</v>
      </c>
      <c r="C2808" s="69">
        <v>8605</v>
      </c>
      <c r="D2808" s="13">
        <v>6.5420000000000006E-2</v>
      </c>
      <c r="E2808" s="13">
        <v>6.8379999999999996E-2</v>
      </c>
      <c r="F2808" s="13">
        <v>5.638E-2</v>
      </c>
      <c r="G2808" s="13">
        <v>7.4940000000000007E-2</v>
      </c>
      <c r="H2808" s="13">
        <v>0.17677000000000001</v>
      </c>
      <c r="I2808" s="13">
        <v>0.18936</v>
      </c>
      <c r="J2808" s="13">
        <v>0.19943</v>
      </c>
      <c r="K2808" s="13"/>
      <c r="L2808" s="13">
        <v>0.27276</v>
      </c>
      <c r="M2808" s="13">
        <v>0.43142999999999998</v>
      </c>
      <c r="N2808" s="13"/>
      <c r="O2808" s="13"/>
      <c r="P2808" s="13"/>
    </row>
    <row r="2809" spans="1:16" x14ac:dyDescent="0.3">
      <c r="A2809" s="67" t="s">
        <v>4301</v>
      </c>
      <c r="B2809" s="67" t="s">
        <v>4302</v>
      </c>
      <c r="C2809" s="69">
        <v>8491</v>
      </c>
      <c r="D2809" s="13"/>
      <c r="E2809" s="13"/>
      <c r="F2809" s="13">
        <v>1.89E-3</v>
      </c>
      <c r="G2809" s="13">
        <v>1.8600000000000001E-3</v>
      </c>
      <c r="H2809" s="13">
        <v>2.0799999999999998E-3</v>
      </c>
      <c r="I2809" s="13">
        <v>2.1800000000000001E-3</v>
      </c>
      <c r="J2809" s="13">
        <v>2.4499999999999999E-3</v>
      </c>
      <c r="K2809" s="13">
        <v>2.5300000000000001E-3</v>
      </c>
      <c r="L2809" s="13">
        <v>2.82E-3</v>
      </c>
      <c r="M2809" s="13">
        <v>3.0799999999999998E-3</v>
      </c>
      <c r="N2809" s="13">
        <v>3.3999999999999998E-3</v>
      </c>
      <c r="O2809" s="13">
        <v>3.9100000000000003E-3</v>
      </c>
      <c r="P2809" s="13">
        <v>4.3899999999999998E-3</v>
      </c>
    </row>
    <row r="2810" spans="1:16" x14ac:dyDescent="0.3">
      <c r="A2810" s="67" t="s">
        <v>4334</v>
      </c>
      <c r="B2810" s="67" t="s">
        <v>4335</v>
      </c>
      <c r="C2810" s="69">
        <v>8099</v>
      </c>
      <c r="D2810" s="13"/>
      <c r="E2810" s="13"/>
      <c r="F2810" s="13">
        <v>1.7899999999999999E-3</v>
      </c>
      <c r="G2810" s="13">
        <v>1.7600000000000001E-3</v>
      </c>
      <c r="H2810" s="13">
        <v>1.98E-3</v>
      </c>
      <c r="I2810" s="13">
        <v>2.0400000000000001E-3</v>
      </c>
      <c r="J2810" s="13">
        <v>2.2499999999999998E-3</v>
      </c>
      <c r="K2810" s="13">
        <v>2.3E-3</v>
      </c>
      <c r="L2810" s="13">
        <v>2.5000000000000001E-3</v>
      </c>
      <c r="M2810" s="13">
        <v>2.2499999999999998E-3</v>
      </c>
      <c r="N2810" s="13">
        <v>2.5899999999999999E-3</v>
      </c>
      <c r="O2810" s="13">
        <v>3.0200000000000001E-3</v>
      </c>
      <c r="P2810" s="13">
        <v>3.0500000000000002E-3</v>
      </c>
    </row>
    <row r="2811" spans="1:16" x14ac:dyDescent="0.3">
      <c r="A2811" s="67" t="s">
        <v>4374</v>
      </c>
      <c r="B2811" s="67" t="s">
        <v>4375</v>
      </c>
      <c r="C2811" s="69">
        <v>7990</v>
      </c>
      <c r="D2811" s="13"/>
      <c r="E2811" s="13"/>
      <c r="F2811" s="13"/>
      <c r="G2811" s="13"/>
      <c r="H2811" s="13"/>
      <c r="I2811" s="13"/>
      <c r="J2811" s="13"/>
      <c r="K2811" s="13"/>
      <c r="L2811" s="13"/>
      <c r="M2811" s="13"/>
      <c r="N2811" s="13"/>
      <c r="O2811" s="13"/>
      <c r="P2811" s="13"/>
    </row>
    <row r="2812" spans="1:16" x14ac:dyDescent="0.3">
      <c r="A2812" s="67" t="s">
        <v>4376</v>
      </c>
      <c r="B2812" s="67" t="s">
        <v>4377</v>
      </c>
      <c r="C2812" s="69">
        <v>7823</v>
      </c>
      <c r="D2812" s="13"/>
      <c r="E2812" s="13"/>
      <c r="F2812" s="13"/>
      <c r="G2812" s="13"/>
      <c r="H2812" s="13"/>
      <c r="I2812" s="13"/>
      <c r="J2812" s="13"/>
      <c r="K2812" s="13"/>
      <c r="L2812" s="13"/>
      <c r="M2812" s="13"/>
      <c r="N2812" s="13"/>
      <c r="O2812" s="13"/>
      <c r="P2812" s="13"/>
    </row>
    <row r="2813" spans="1:16" x14ac:dyDescent="0.3">
      <c r="A2813" s="67" t="s">
        <v>4378</v>
      </c>
      <c r="B2813" s="67" t="s">
        <v>4379</v>
      </c>
      <c r="C2813" s="69">
        <v>7695</v>
      </c>
      <c r="D2813" s="13"/>
      <c r="E2813" s="13"/>
      <c r="F2813" s="13"/>
      <c r="G2813" s="13"/>
      <c r="H2813" s="13"/>
      <c r="I2813" s="13"/>
      <c r="J2813" s="13"/>
      <c r="K2813" s="13"/>
      <c r="L2813" s="13"/>
      <c r="M2813" s="13"/>
      <c r="N2813" s="13"/>
      <c r="O2813" s="13"/>
      <c r="P2813" s="13"/>
    </row>
    <row r="2814" spans="1:16" x14ac:dyDescent="0.3">
      <c r="A2814" s="67" t="s">
        <v>4389</v>
      </c>
      <c r="B2814" s="67" t="s">
        <v>4390</v>
      </c>
      <c r="C2814" s="69">
        <v>7418</v>
      </c>
      <c r="D2814" s="13">
        <v>0.34125</v>
      </c>
      <c r="E2814" s="13">
        <v>0.34644999999999998</v>
      </c>
      <c r="F2814" s="13">
        <v>0.30885000000000001</v>
      </c>
      <c r="G2814" s="13">
        <v>0.29387999999999997</v>
      </c>
      <c r="H2814" s="13"/>
      <c r="I2814" s="13">
        <v>0.33540999999999999</v>
      </c>
      <c r="J2814" s="13">
        <v>0.36487000000000003</v>
      </c>
      <c r="K2814" s="13">
        <v>0.37418000000000001</v>
      </c>
      <c r="L2814" s="13">
        <v>0.41732000000000002</v>
      </c>
      <c r="M2814" s="13">
        <v>0.46922000000000003</v>
      </c>
      <c r="N2814" s="13">
        <v>0.47298000000000001</v>
      </c>
      <c r="O2814" s="13">
        <v>0.52614000000000005</v>
      </c>
      <c r="P2814" s="13">
        <v>0.57443</v>
      </c>
    </row>
    <row r="2815" spans="1:16" x14ac:dyDescent="0.3">
      <c r="A2815" s="67" t="s">
        <v>4349</v>
      </c>
      <c r="B2815" s="67" t="s">
        <v>4350</v>
      </c>
      <c r="C2815" s="69">
        <v>7415</v>
      </c>
      <c r="D2815" s="13">
        <v>9.1039999999999996E-2</v>
      </c>
      <c r="E2815" s="13"/>
      <c r="F2815" s="13"/>
      <c r="G2815" s="13">
        <v>8.2129999999999995E-2</v>
      </c>
      <c r="H2815" s="13"/>
      <c r="I2815" s="13"/>
      <c r="J2815" s="13"/>
      <c r="K2815" s="13"/>
      <c r="L2815" s="13"/>
      <c r="M2815" s="13">
        <v>0.1729</v>
      </c>
      <c r="N2815" s="13"/>
      <c r="O2815" s="13"/>
      <c r="P2815" s="13"/>
    </row>
    <row r="2816" spans="1:16" x14ac:dyDescent="0.3">
      <c r="A2816" s="67" t="s">
        <v>4380</v>
      </c>
      <c r="B2816" s="67" t="s">
        <v>4381</v>
      </c>
      <c r="C2816" s="69">
        <v>7358</v>
      </c>
      <c r="D2816" s="13"/>
      <c r="E2816" s="13"/>
      <c r="F2816" s="13"/>
      <c r="G2816" s="13"/>
      <c r="H2816" s="13"/>
      <c r="I2816" s="13"/>
      <c r="J2816" s="13"/>
      <c r="K2816" s="13"/>
      <c r="L2816" s="13"/>
      <c r="M2816" s="13"/>
      <c r="N2816" s="13"/>
      <c r="O2816" s="13"/>
      <c r="P2816" s="13"/>
    </row>
    <row r="2817" spans="1:16" x14ac:dyDescent="0.3">
      <c r="A2817" s="67" t="s">
        <v>5080</v>
      </c>
      <c r="B2817" s="67" t="s">
        <v>5081</v>
      </c>
      <c r="C2817" s="69">
        <v>7282</v>
      </c>
      <c r="D2817" s="13">
        <v>3.8330000000000003E-2</v>
      </c>
      <c r="E2817" s="13">
        <v>3.7749999999999999E-2</v>
      </c>
      <c r="F2817" s="13">
        <v>3.8620000000000002E-2</v>
      </c>
      <c r="G2817" s="13">
        <v>7.0389999999999994E-2</v>
      </c>
      <c r="H2817" s="13">
        <v>6.9370000000000001E-2</v>
      </c>
      <c r="I2817" s="13">
        <v>3.2000000000000001E-2</v>
      </c>
      <c r="J2817" s="13">
        <v>2.589E-2</v>
      </c>
      <c r="K2817" s="13"/>
      <c r="L2817" s="13"/>
      <c r="M2817" s="13"/>
      <c r="N2817" s="13"/>
      <c r="O2817" s="13"/>
      <c r="P2817" s="13"/>
    </row>
    <row r="2818" spans="1:16" x14ac:dyDescent="0.3">
      <c r="A2818" s="67" t="s">
        <v>5082</v>
      </c>
      <c r="B2818" s="67" t="s">
        <v>5083</v>
      </c>
      <c r="C2818" s="69">
        <v>7276</v>
      </c>
      <c r="D2818" s="13"/>
      <c r="E2818" s="13"/>
      <c r="F2818" s="13"/>
      <c r="G2818" s="13">
        <v>2.2000000000000001E-4</v>
      </c>
      <c r="H2818" s="13"/>
      <c r="I2818" s="13"/>
      <c r="J2818" s="13">
        <v>5.2599999999999999E-3</v>
      </c>
      <c r="K2818" s="13"/>
      <c r="L2818" s="13"/>
      <c r="M2818" s="13"/>
      <c r="N2818" s="13"/>
      <c r="O2818" s="13"/>
      <c r="P2818" s="13"/>
    </row>
    <row r="2819" spans="1:16" x14ac:dyDescent="0.3">
      <c r="A2819" s="67" t="s">
        <v>4384</v>
      </c>
      <c r="B2819" s="67" t="s">
        <v>4385</v>
      </c>
      <c r="C2819" s="69">
        <v>7226</v>
      </c>
      <c r="D2819" s="13"/>
      <c r="E2819" s="13"/>
      <c r="F2819" s="13"/>
      <c r="G2819" s="13"/>
      <c r="H2819" s="13"/>
      <c r="I2819" s="13"/>
      <c r="J2819" s="13"/>
      <c r="K2819" s="13"/>
      <c r="L2819" s="13"/>
      <c r="M2819" s="13"/>
      <c r="N2819" s="13"/>
      <c r="O2819" s="13"/>
      <c r="P2819" s="13"/>
    </row>
    <row r="2820" spans="1:16" x14ac:dyDescent="0.3">
      <c r="A2820" s="67" t="s">
        <v>4422</v>
      </c>
      <c r="B2820" s="67" t="s">
        <v>4423</v>
      </c>
      <c r="C2820" s="69">
        <v>7213</v>
      </c>
      <c r="D2820" s="13">
        <v>0.20868999999999999</v>
      </c>
      <c r="E2820" s="13"/>
      <c r="F2820" s="13"/>
      <c r="G2820" s="13">
        <v>0.25967000000000001</v>
      </c>
      <c r="H2820" s="13"/>
      <c r="I2820" s="13"/>
      <c r="J2820" s="13">
        <v>0.39445000000000002</v>
      </c>
      <c r="K2820" s="13"/>
      <c r="L2820" s="13"/>
      <c r="M2820" s="13">
        <v>0.14349999999999999</v>
      </c>
      <c r="N2820" s="13"/>
      <c r="O2820" s="13"/>
      <c r="P2820" s="13">
        <v>0.85675999999999997</v>
      </c>
    </row>
    <row r="2821" spans="1:16" x14ac:dyDescent="0.3">
      <c r="A2821" s="67" t="s">
        <v>4387</v>
      </c>
      <c r="B2821" s="67" t="s">
        <v>4388</v>
      </c>
      <c r="C2821" s="69">
        <v>7199</v>
      </c>
      <c r="D2821" s="13"/>
      <c r="E2821" s="13"/>
      <c r="F2821" s="13"/>
      <c r="G2821" s="13"/>
      <c r="H2821" s="13"/>
      <c r="I2821" s="13"/>
      <c r="J2821" s="13"/>
      <c r="K2821" s="13"/>
      <c r="L2821" s="13"/>
      <c r="M2821" s="13">
        <v>2.3E-3</v>
      </c>
      <c r="N2821" s="13"/>
      <c r="O2821" s="13"/>
      <c r="P2821" s="13"/>
    </row>
    <row r="2822" spans="1:16" x14ac:dyDescent="0.3">
      <c r="A2822" s="67" t="s">
        <v>5084</v>
      </c>
      <c r="B2822" s="67" t="s">
        <v>5085</v>
      </c>
      <c r="C2822" s="69">
        <v>7112</v>
      </c>
      <c r="D2822" s="13"/>
      <c r="E2822" s="13"/>
      <c r="F2822" s="13"/>
      <c r="G2822" s="13"/>
      <c r="H2822" s="13">
        <v>3.9508700000000001</v>
      </c>
      <c r="I2822" s="13"/>
      <c r="J2822" s="13"/>
      <c r="K2822" s="13"/>
      <c r="L2822" s="13"/>
      <c r="M2822" s="13"/>
      <c r="N2822" s="13"/>
      <c r="O2822" s="13"/>
      <c r="P2822" s="13"/>
    </row>
    <row r="2823" spans="1:16" x14ac:dyDescent="0.3">
      <c r="A2823" s="67" t="s">
        <v>4391</v>
      </c>
      <c r="B2823" s="67" t="s">
        <v>4392</v>
      </c>
      <c r="C2823" s="69">
        <v>7082</v>
      </c>
      <c r="D2823" s="13"/>
      <c r="E2823" s="13"/>
      <c r="F2823" s="13"/>
      <c r="G2823" s="13"/>
      <c r="H2823" s="13"/>
      <c r="I2823" s="13"/>
      <c r="J2823" s="13"/>
      <c r="K2823" s="13"/>
      <c r="L2823" s="13"/>
      <c r="M2823" s="13"/>
      <c r="N2823" s="13"/>
      <c r="O2823" s="13"/>
      <c r="P2823" s="13"/>
    </row>
    <row r="2824" spans="1:16" x14ac:dyDescent="0.3">
      <c r="A2824" s="67" t="s">
        <v>5086</v>
      </c>
      <c r="B2824" s="67" t="s">
        <v>5087</v>
      </c>
      <c r="C2824" s="69">
        <v>6915</v>
      </c>
      <c r="D2824" s="13">
        <v>5.7499999999999999E-3</v>
      </c>
      <c r="E2824" s="13">
        <v>5.3899999999999998E-3</v>
      </c>
      <c r="F2824" s="13"/>
      <c r="G2824" s="13"/>
      <c r="H2824" s="13"/>
      <c r="I2824" s="13"/>
      <c r="J2824" s="13"/>
      <c r="K2824" s="13"/>
      <c r="L2824" s="13"/>
      <c r="M2824" s="13"/>
      <c r="N2824" s="13"/>
      <c r="O2824" s="13"/>
      <c r="P2824" s="13"/>
    </row>
    <row r="2825" spans="1:16" x14ac:dyDescent="0.3">
      <c r="A2825" s="67" t="s">
        <v>4282</v>
      </c>
      <c r="B2825" s="67" t="s">
        <v>4283</v>
      </c>
      <c r="C2825" s="69">
        <v>6889</v>
      </c>
      <c r="D2825" s="13"/>
      <c r="E2825" s="13"/>
      <c r="F2825" s="13">
        <v>1.2700000000000001E-3</v>
      </c>
      <c r="G2825" s="13">
        <v>1.2700000000000001E-3</v>
      </c>
      <c r="H2825" s="13">
        <v>1.4400000000000001E-3</v>
      </c>
      <c r="I2825" s="13">
        <v>1.48E-3</v>
      </c>
      <c r="J2825" s="13">
        <v>1.6299999999999999E-3</v>
      </c>
      <c r="K2825" s="13">
        <v>1.6800000000000001E-3</v>
      </c>
      <c r="L2825" s="13">
        <v>1.8500000000000001E-3</v>
      </c>
      <c r="M2825" s="13">
        <v>2.7000000000000001E-3</v>
      </c>
      <c r="N2825" s="13">
        <v>3.0799999999999998E-3</v>
      </c>
      <c r="O2825" s="13">
        <v>3.5699999999999998E-3</v>
      </c>
      <c r="P2825" s="13">
        <v>2.4199999999999998E-3</v>
      </c>
    </row>
    <row r="2826" spans="1:16" x14ac:dyDescent="0.3">
      <c r="A2826" s="67" t="s">
        <v>4401</v>
      </c>
      <c r="B2826" s="67" t="s">
        <v>4402</v>
      </c>
      <c r="C2826" s="69">
        <v>6643</v>
      </c>
      <c r="D2826" s="13">
        <v>0.68035000000000001</v>
      </c>
      <c r="E2826" s="13">
        <v>0.68755999999999995</v>
      </c>
      <c r="F2826" s="13">
        <v>0.58094000000000001</v>
      </c>
      <c r="G2826" s="13">
        <v>0.54947999999999997</v>
      </c>
      <c r="H2826" s="13"/>
      <c r="I2826" s="13">
        <v>0.64</v>
      </c>
      <c r="J2826" s="13">
        <v>0.70338000000000001</v>
      </c>
      <c r="K2826" s="13">
        <v>0.70870999999999995</v>
      </c>
      <c r="L2826" s="13">
        <v>0.77097000000000004</v>
      </c>
      <c r="M2826" s="13">
        <v>0.85524999999999995</v>
      </c>
      <c r="N2826" s="13">
        <v>0.93989</v>
      </c>
      <c r="O2826" s="13">
        <v>1.06806</v>
      </c>
      <c r="P2826" s="13">
        <v>1.20198</v>
      </c>
    </row>
    <row r="2827" spans="1:16" x14ac:dyDescent="0.3">
      <c r="A2827" s="67" t="s">
        <v>4403</v>
      </c>
      <c r="B2827" s="67" t="s">
        <v>4404</v>
      </c>
      <c r="C2827" s="69">
        <v>6347</v>
      </c>
      <c r="D2827" s="13"/>
      <c r="E2827" s="13"/>
      <c r="F2827" s="13"/>
      <c r="G2827" s="13"/>
      <c r="H2827" s="13"/>
      <c r="I2827" s="13"/>
      <c r="J2827" s="13"/>
      <c r="K2827" s="13"/>
      <c r="L2827" s="13"/>
      <c r="M2827" s="13"/>
      <c r="N2827" s="13"/>
      <c r="O2827" s="13"/>
      <c r="P2827" s="13"/>
    </row>
    <row r="2828" spans="1:16" x14ac:dyDescent="0.3">
      <c r="A2828" s="67" t="s">
        <v>4393</v>
      </c>
      <c r="B2828" s="67" t="s">
        <v>4394</v>
      </c>
      <c r="C2828" s="69">
        <v>6262</v>
      </c>
      <c r="D2828" s="13">
        <v>2.6746799999999999</v>
      </c>
      <c r="E2828" s="13">
        <v>2.7305100000000002</v>
      </c>
      <c r="F2828" s="13">
        <v>2.3981599999999998</v>
      </c>
      <c r="G2828" s="13">
        <v>2.3107600000000001</v>
      </c>
      <c r="H2828" s="13"/>
      <c r="I2828" s="13">
        <v>2.6341999999999999</v>
      </c>
      <c r="J2828" s="13">
        <v>2.8682300000000001</v>
      </c>
      <c r="K2828" s="13">
        <v>2.9669699999999999</v>
      </c>
      <c r="L2828" s="13">
        <v>3.2156799999999999</v>
      </c>
      <c r="M2828" s="13">
        <v>3.5697299999999998</v>
      </c>
      <c r="N2828" s="13">
        <v>3.76668</v>
      </c>
      <c r="O2828" s="13">
        <v>4.0880099999999997</v>
      </c>
      <c r="P2828" s="13">
        <v>4.4035799999999998</v>
      </c>
    </row>
    <row r="2829" spans="1:16" x14ac:dyDescent="0.3">
      <c r="A2829" s="67" t="s">
        <v>5088</v>
      </c>
      <c r="B2829" s="67" t="s">
        <v>5089</v>
      </c>
      <c r="C2829" s="69">
        <v>6237</v>
      </c>
      <c r="D2829" s="13"/>
      <c r="E2829" s="13"/>
      <c r="F2829" s="13"/>
      <c r="G2829" s="13"/>
      <c r="H2829" s="13">
        <v>2.5972200000000001</v>
      </c>
      <c r="I2829" s="13"/>
      <c r="J2829" s="13"/>
      <c r="K2829" s="13"/>
      <c r="L2829" s="13"/>
      <c r="M2829" s="13"/>
      <c r="N2829" s="13"/>
      <c r="O2829" s="13"/>
      <c r="P2829" s="13"/>
    </row>
    <row r="2830" spans="1:16" x14ac:dyDescent="0.3">
      <c r="A2830" s="67" t="s">
        <v>4342</v>
      </c>
      <c r="B2830" s="67" t="s">
        <v>4343</v>
      </c>
      <c r="C2830" s="69">
        <v>6000</v>
      </c>
      <c r="D2830" s="13"/>
      <c r="E2830" s="13"/>
      <c r="F2830" s="13"/>
      <c r="G2830" s="13"/>
      <c r="H2830" s="13"/>
      <c r="I2830" s="13"/>
      <c r="J2830" s="13">
        <v>0.12909000000000001</v>
      </c>
      <c r="K2830" s="13"/>
      <c r="L2830" s="13"/>
      <c r="M2830" s="13">
        <v>0.1613</v>
      </c>
      <c r="N2830" s="13"/>
      <c r="O2830" s="13"/>
      <c r="P2830" s="13">
        <v>0.22241</v>
      </c>
    </row>
    <row r="2831" spans="1:16" x14ac:dyDescent="0.3">
      <c r="A2831" s="67" t="s">
        <v>4405</v>
      </c>
      <c r="B2831" s="67" t="s">
        <v>4406</v>
      </c>
      <c r="C2831" s="69">
        <v>5844</v>
      </c>
      <c r="D2831" s="13"/>
      <c r="E2831" s="13"/>
      <c r="F2831" s="13"/>
      <c r="G2831" s="13"/>
      <c r="H2831" s="13"/>
      <c r="I2831" s="13"/>
      <c r="J2831" s="13"/>
      <c r="K2831" s="13"/>
      <c r="L2831" s="13"/>
      <c r="M2831" s="13"/>
      <c r="N2831" s="13"/>
      <c r="O2831" s="13"/>
      <c r="P2831" s="13"/>
    </row>
    <row r="2832" spans="1:16" x14ac:dyDescent="0.3">
      <c r="A2832" s="67" t="s">
        <v>5090</v>
      </c>
      <c r="B2832" s="67" t="s">
        <v>4409</v>
      </c>
      <c r="C2832" s="69">
        <v>5660</v>
      </c>
      <c r="D2832" s="13"/>
      <c r="E2832" s="13"/>
      <c r="F2832" s="13"/>
      <c r="G2832" s="13"/>
      <c r="H2832" s="13"/>
      <c r="I2832" s="13"/>
      <c r="J2832" s="13"/>
      <c r="K2832" s="13"/>
      <c r="L2832" s="13"/>
      <c r="M2832" s="13"/>
      <c r="N2832" s="13"/>
      <c r="O2832" s="13"/>
      <c r="P2832" s="13"/>
    </row>
    <row r="2833" spans="1:16" x14ac:dyDescent="0.3">
      <c r="A2833" s="67" t="s">
        <v>5091</v>
      </c>
      <c r="B2833" s="67" t="s">
        <v>5092</v>
      </c>
      <c r="C2833" s="69">
        <v>5651</v>
      </c>
      <c r="D2833" s="13">
        <v>8.8999999999999995E-4</v>
      </c>
      <c r="E2833" s="13"/>
      <c r="F2833" s="13"/>
      <c r="G2833" s="13">
        <v>1.5100000000000001E-3</v>
      </c>
      <c r="H2833" s="13"/>
      <c r="I2833" s="13"/>
      <c r="J2833" s="13">
        <v>3.3600000000000001E-3</v>
      </c>
      <c r="K2833" s="13"/>
      <c r="L2833" s="13"/>
      <c r="M2833" s="13"/>
      <c r="N2833" s="13"/>
      <c r="O2833" s="13"/>
      <c r="P2833" s="13">
        <v>5.0400000000000002E-3</v>
      </c>
    </row>
    <row r="2834" spans="1:16" x14ac:dyDescent="0.3">
      <c r="A2834" s="67" t="s">
        <v>4414</v>
      </c>
      <c r="B2834" s="67" t="s">
        <v>4415</v>
      </c>
      <c r="C2834" s="69">
        <v>5125</v>
      </c>
      <c r="D2834" s="13"/>
      <c r="E2834" s="13"/>
      <c r="F2834" s="13"/>
      <c r="G2834" s="13"/>
      <c r="H2834" s="13"/>
      <c r="I2834" s="13"/>
      <c r="J2834" s="13"/>
      <c r="K2834" s="13"/>
      <c r="L2834" s="13"/>
      <c r="M2834" s="13"/>
      <c r="N2834" s="13"/>
      <c r="O2834" s="13"/>
      <c r="P2834" s="13"/>
    </row>
    <row r="2835" spans="1:16" x14ac:dyDescent="0.3">
      <c r="A2835" s="67" t="s">
        <v>4434</v>
      </c>
      <c r="B2835" s="67" t="s">
        <v>4435</v>
      </c>
      <c r="C2835" s="69">
        <v>5003</v>
      </c>
      <c r="D2835" s="13"/>
      <c r="E2835" s="13"/>
      <c r="F2835" s="13"/>
      <c r="G2835" s="13">
        <v>0.15251000000000001</v>
      </c>
      <c r="H2835" s="13"/>
      <c r="I2835" s="13"/>
      <c r="J2835" s="13">
        <v>0.19292999999999999</v>
      </c>
      <c r="K2835" s="13"/>
      <c r="L2835" s="13"/>
      <c r="M2835" s="13">
        <v>0.2089</v>
      </c>
      <c r="N2835" s="13"/>
      <c r="O2835" s="13"/>
      <c r="P2835" s="13"/>
    </row>
    <row r="2836" spans="1:16" x14ac:dyDescent="0.3">
      <c r="A2836" s="67" t="s">
        <v>4416</v>
      </c>
      <c r="B2836" s="67" t="s">
        <v>4417</v>
      </c>
      <c r="C2836" s="69">
        <v>4904</v>
      </c>
      <c r="D2836" s="13"/>
      <c r="E2836" s="13"/>
      <c r="F2836" s="13"/>
      <c r="G2836" s="13"/>
      <c r="H2836" s="13"/>
      <c r="I2836" s="13"/>
      <c r="J2836" s="13"/>
      <c r="K2836" s="13"/>
      <c r="L2836" s="13"/>
      <c r="M2836" s="13"/>
      <c r="N2836" s="13"/>
      <c r="O2836" s="13"/>
      <c r="P2836" s="13"/>
    </row>
    <row r="2837" spans="1:16" x14ac:dyDescent="0.3">
      <c r="A2837" s="67" t="s">
        <v>4407</v>
      </c>
      <c r="B2837" s="67" t="s">
        <v>4408</v>
      </c>
      <c r="C2837" s="69">
        <v>4783</v>
      </c>
      <c r="D2837" s="13">
        <v>0.12010999999999999</v>
      </c>
      <c r="E2837" s="13">
        <v>0.14665</v>
      </c>
      <c r="F2837" s="13">
        <v>0.12848999999999999</v>
      </c>
      <c r="G2837" s="13">
        <v>0.1237</v>
      </c>
      <c r="H2837" s="13">
        <v>0.10564</v>
      </c>
      <c r="I2837" s="13">
        <v>0.11099000000000001</v>
      </c>
      <c r="J2837" s="13">
        <v>0.12159</v>
      </c>
      <c r="K2837" s="13">
        <v>0.1145</v>
      </c>
      <c r="L2837" s="13">
        <v>0.12595000000000001</v>
      </c>
      <c r="M2837" s="13">
        <v>0.10562000000000001</v>
      </c>
      <c r="N2837" s="13">
        <v>0.11174000000000001</v>
      </c>
      <c r="O2837" s="13">
        <v>0.12167</v>
      </c>
      <c r="P2837" s="13">
        <v>0.13347000000000001</v>
      </c>
    </row>
    <row r="2838" spans="1:16" x14ac:dyDescent="0.3">
      <c r="A2838" s="67" t="s">
        <v>4355</v>
      </c>
      <c r="B2838" s="67" t="s">
        <v>4356</v>
      </c>
      <c r="C2838" s="69">
        <v>4662</v>
      </c>
      <c r="D2838" s="13"/>
      <c r="E2838" s="13"/>
      <c r="F2838" s="13"/>
      <c r="G2838" s="13">
        <v>2.699E-2</v>
      </c>
      <c r="H2838" s="13">
        <v>3.0640000000000001E-2</v>
      </c>
      <c r="I2838" s="13">
        <v>3.1460000000000002E-2</v>
      </c>
      <c r="J2838" s="13">
        <v>3.5520000000000003E-2</v>
      </c>
      <c r="K2838" s="13">
        <v>3.628E-2</v>
      </c>
      <c r="L2838" s="13">
        <v>4.02E-2</v>
      </c>
      <c r="M2838" s="13">
        <v>4.0989999999999999E-2</v>
      </c>
      <c r="N2838" s="13">
        <v>5.0549999999999998E-2</v>
      </c>
      <c r="O2838" s="13">
        <v>6.0290000000000003E-2</v>
      </c>
      <c r="P2838" s="13">
        <v>6.54E-2</v>
      </c>
    </row>
    <row r="2839" spans="1:16" x14ac:dyDescent="0.3">
      <c r="A2839" s="67" t="s">
        <v>4420</v>
      </c>
      <c r="B2839" s="67" t="s">
        <v>4421</v>
      </c>
      <c r="C2839" s="69">
        <v>4642</v>
      </c>
      <c r="D2839" s="13"/>
      <c r="E2839" s="13"/>
      <c r="F2839" s="13"/>
      <c r="G2839" s="13"/>
      <c r="H2839" s="13"/>
      <c r="I2839" s="13"/>
      <c r="J2839" s="13"/>
      <c r="K2839" s="13"/>
      <c r="L2839" s="13"/>
      <c r="M2839" s="13"/>
      <c r="N2839" s="13"/>
      <c r="O2839" s="13"/>
      <c r="P2839" s="13"/>
    </row>
    <row r="2840" spans="1:16" x14ac:dyDescent="0.3">
      <c r="A2840" s="67" t="s">
        <v>3998</v>
      </c>
      <c r="B2840" s="67" t="s">
        <v>3999</v>
      </c>
      <c r="C2840" s="69">
        <v>4640</v>
      </c>
      <c r="D2840" s="13"/>
      <c r="E2840" s="13"/>
      <c r="F2840" s="13"/>
      <c r="G2840" s="13"/>
      <c r="H2840" s="13"/>
      <c r="I2840" s="13"/>
      <c r="J2840" s="13">
        <v>3.6000000000000002E-4</v>
      </c>
      <c r="K2840" s="13"/>
      <c r="L2840" s="13"/>
      <c r="M2840" s="13"/>
      <c r="N2840" s="13"/>
      <c r="O2840" s="13"/>
      <c r="P2840" s="13">
        <v>5.0000000000000001E-3</v>
      </c>
    </row>
    <row r="2841" spans="1:16" x14ac:dyDescent="0.3">
      <c r="A2841" s="67" t="s">
        <v>5093</v>
      </c>
      <c r="B2841" s="67" t="s">
        <v>5094</v>
      </c>
      <c r="C2841" s="69">
        <v>4613</v>
      </c>
      <c r="D2841" s="13"/>
      <c r="E2841" s="13"/>
      <c r="F2841" s="13">
        <v>2.486E-2</v>
      </c>
      <c r="G2841" s="13">
        <v>3.4459999999999998E-2</v>
      </c>
      <c r="H2841" s="13"/>
      <c r="I2841" s="13"/>
      <c r="J2841" s="13"/>
      <c r="K2841" s="13"/>
      <c r="L2841" s="13"/>
      <c r="M2841" s="13"/>
      <c r="N2841" s="13"/>
      <c r="O2841" s="13"/>
      <c r="P2841" s="13"/>
    </row>
    <row r="2842" spans="1:16" x14ac:dyDescent="0.3">
      <c r="A2842" s="67" t="s">
        <v>4418</v>
      </c>
      <c r="B2842" s="67" t="s">
        <v>4419</v>
      </c>
      <c r="C2842" s="69">
        <v>4499</v>
      </c>
      <c r="D2842" s="13"/>
      <c r="E2842" s="13">
        <v>0.28810999999999998</v>
      </c>
      <c r="F2842" s="13">
        <v>0.23124</v>
      </c>
      <c r="G2842" s="13">
        <v>0.22972000000000001</v>
      </c>
      <c r="H2842" s="13"/>
      <c r="I2842" s="13"/>
      <c r="J2842" s="13">
        <v>1.0315700000000001</v>
      </c>
      <c r="K2842" s="13">
        <v>0.30847999999999998</v>
      </c>
      <c r="L2842" s="13">
        <v>0.32838000000000001</v>
      </c>
      <c r="M2842" s="13">
        <v>0.35548999999999997</v>
      </c>
      <c r="N2842" s="13">
        <v>0.41672999999999999</v>
      </c>
      <c r="O2842" s="13">
        <v>0.48089999999999999</v>
      </c>
      <c r="P2842" s="13">
        <v>0.52581999999999995</v>
      </c>
    </row>
    <row r="2843" spans="1:16" x14ac:dyDescent="0.3">
      <c r="A2843" s="67" t="s">
        <v>4424</v>
      </c>
      <c r="B2843" s="67" t="s">
        <v>4425</v>
      </c>
      <c r="C2843" s="69">
        <v>4487</v>
      </c>
      <c r="D2843" s="13"/>
      <c r="E2843" s="13"/>
      <c r="F2843" s="13"/>
      <c r="G2843" s="13"/>
      <c r="H2843" s="13"/>
      <c r="I2843" s="13"/>
      <c r="J2843" s="13">
        <v>6.8000000000000005E-4</v>
      </c>
      <c r="K2843" s="13">
        <v>6.8999999999999997E-4</v>
      </c>
      <c r="L2843" s="13">
        <v>7.6000000000000004E-4</v>
      </c>
      <c r="M2843" s="13">
        <v>8.7000000000000001E-4</v>
      </c>
      <c r="N2843" s="13">
        <v>9.6000000000000002E-4</v>
      </c>
      <c r="O2843" s="13">
        <v>1.07E-3</v>
      </c>
      <c r="P2843" s="13">
        <v>1.1999999999999999E-3</v>
      </c>
    </row>
    <row r="2844" spans="1:16" x14ac:dyDescent="0.3">
      <c r="A2844" s="67" t="s">
        <v>4353</v>
      </c>
      <c r="B2844" s="67" t="s">
        <v>4354</v>
      </c>
      <c r="C2844" s="69">
        <v>4463</v>
      </c>
      <c r="D2844" s="13"/>
      <c r="E2844" s="13"/>
      <c r="F2844" s="13"/>
      <c r="G2844" s="13">
        <v>1.934E-2</v>
      </c>
      <c r="H2844" s="13">
        <v>2.1999999999999999E-2</v>
      </c>
      <c r="I2844" s="13">
        <v>2.1760000000000002E-2</v>
      </c>
      <c r="J2844" s="13">
        <v>2.479E-2</v>
      </c>
      <c r="K2844" s="13">
        <v>2.8459999999999999E-2</v>
      </c>
      <c r="L2844" s="13">
        <v>3.5499999999999997E-2</v>
      </c>
      <c r="M2844" s="13">
        <v>3.2379999999999999E-2</v>
      </c>
      <c r="N2844" s="13">
        <v>3.456E-2</v>
      </c>
      <c r="O2844" s="13">
        <v>4.1700000000000001E-2</v>
      </c>
      <c r="P2844" s="13">
        <v>4.8309999999999999E-2</v>
      </c>
    </row>
    <row r="2845" spans="1:16" x14ac:dyDescent="0.3">
      <c r="A2845" s="67" t="s">
        <v>4372</v>
      </c>
      <c r="B2845" s="67" t="s">
        <v>4373</v>
      </c>
      <c r="C2845" s="69">
        <v>4341</v>
      </c>
      <c r="D2845" s="13"/>
      <c r="E2845" s="13"/>
      <c r="F2845" s="13">
        <v>5.7600000000000004E-3</v>
      </c>
      <c r="G2845" s="13">
        <v>5.6600000000000001E-3</v>
      </c>
      <c r="H2845" s="13">
        <v>6.3400000000000001E-3</v>
      </c>
      <c r="I2845" s="13">
        <v>6.6400000000000001E-3</v>
      </c>
      <c r="J2845" s="13">
        <v>7.3699999999999998E-3</v>
      </c>
      <c r="K2845" s="13">
        <v>7.5900000000000004E-3</v>
      </c>
      <c r="L2845" s="13">
        <v>8.2900000000000005E-3</v>
      </c>
      <c r="M2845" s="13">
        <v>9.4999999999999998E-3</v>
      </c>
      <c r="N2845" s="13">
        <v>1.064E-2</v>
      </c>
      <c r="O2845" s="13">
        <v>1.197E-2</v>
      </c>
      <c r="P2845" s="13">
        <v>1.1259999999999999E-2</v>
      </c>
    </row>
    <row r="2846" spans="1:16" x14ac:dyDescent="0.3">
      <c r="A2846" s="67" t="s">
        <v>4430</v>
      </c>
      <c r="B2846" s="67" t="s">
        <v>4431</v>
      </c>
      <c r="C2846" s="69">
        <v>4203</v>
      </c>
      <c r="D2846" s="13"/>
      <c r="E2846" s="13"/>
      <c r="F2846" s="13"/>
      <c r="G2846" s="13"/>
      <c r="H2846" s="13"/>
      <c r="I2846" s="13"/>
      <c r="J2846" s="13"/>
      <c r="K2846" s="13"/>
      <c r="L2846" s="13"/>
      <c r="M2846" s="13"/>
      <c r="N2846" s="13">
        <v>5.6250000000000001E-2</v>
      </c>
      <c r="O2846" s="13">
        <v>7.0029999999999995E-2</v>
      </c>
      <c r="P2846" s="13"/>
    </row>
    <row r="2847" spans="1:16" x14ac:dyDescent="0.3">
      <c r="A2847" s="67" t="s">
        <v>4432</v>
      </c>
      <c r="B2847" s="67" t="s">
        <v>4433</v>
      </c>
      <c r="C2847" s="69">
        <v>4201</v>
      </c>
      <c r="D2847" s="13"/>
      <c r="E2847" s="13"/>
      <c r="F2847" s="13"/>
      <c r="G2847" s="13"/>
      <c r="H2847" s="13"/>
      <c r="I2847" s="13"/>
      <c r="J2847" s="13"/>
      <c r="K2847" s="13"/>
      <c r="L2847" s="13"/>
      <c r="M2847" s="13"/>
      <c r="N2847" s="13"/>
      <c r="O2847" s="13"/>
      <c r="P2847" s="13"/>
    </row>
    <row r="2848" spans="1:16" x14ac:dyDescent="0.3">
      <c r="A2848" s="67" t="s">
        <v>4426</v>
      </c>
      <c r="B2848" s="67" t="s">
        <v>4427</v>
      </c>
      <c r="C2848" s="69">
        <v>4179</v>
      </c>
      <c r="D2848" s="13"/>
      <c r="E2848" s="13">
        <v>0.46007999999999999</v>
      </c>
      <c r="F2848" s="13">
        <v>0.37690000000000001</v>
      </c>
      <c r="G2848" s="13">
        <v>0.37265999999999999</v>
      </c>
      <c r="H2848" s="13"/>
      <c r="I2848" s="13"/>
      <c r="J2848" s="13">
        <v>1.0316099999999999</v>
      </c>
      <c r="K2848" s="13">
        <v>0.50160000000000005</v>
      </c>
      <c r="L2848" s="13">
        <v>0.53903000000000001</v>
      </c>
      <c r="M2848" s="13">
        <v>0.59036</v>
      </c>
      <c r="N2848" s="13">
        <v>0.67684999999999995</v>
      </c>
      <c r="O2848" s="13">
        <v>0.77356999999999998</v>
      </c>
      <c r="P2848" s="13">
        <v>0.84643000000000002</v>
      </c>
    </row>
    <row r="2849" spans="1:16" x14ac:dyDescent="0.3">
      <c r="A2849" s="67" t="s">
        <v>4368</v>
      </c>
      <c r="B2849" s="67" t="s">
        <v>4369</v>
      </c>
      <c r="C2849" s="69">
        <v>4152</v>
      </c>
      <c r="D2849" s="13">
        <v>4.1399999999999996E-3</v>
      </c>
      <c r="E2849" s="13">
        <v>4.45E-3</v>
      </c>
      <c r="F2849" s="13">
        <v>3.8400000000000001E-3</v>
      </c>
      <c r="G2849" s="13">
        <v>3.7000000000000002E-3</v>
      </c>
      <c r="H2849" s="13">
        <v>3.98E-3</v>
      </c>
      <c r="I2849" s="13">
        <v>4.1799999999999997E-3</v>
      </c>
      <c r="J2849" s="13">
        <v>4.8700000000000002E-3</v>
      </c>
      <c r="K2849" s="13">
        <v>5.47E-3</v>
      </c>
      <c r="L2849" s="13">
        <v>5.94E-3</v>
      </c>
      <c r="M2849" s="13">
        <v>6.7499999999999999E-3</v>
      </c>
      <c r="N2849" s="13">
        <v>7.6099999999999996E-3</v>
      </c>
      <c r="O2849" s="13">
        <v>8.3800000000000003E-3</v>
      </c>
      <c r="P2849" s="13">
        <v>8.8800000000000007E-3</v>
      </c>
    </row>
    <row r="2850" spans="1:16" x14ac:dyDescent="0.3">
      <c r="A2850" s="67" t="s">
        <v>5095</v>
      </c>
      <c r="B2850" s="67" t="s">
        <v>4436</v>
      </c>
      <c r="C2850" s="69">
        <v>4150</v>
      </c>
      <c r="D2850" s="13"/>
      <c r="E2850" s="13"/>
      <c r="F2850" s="13"/>
      <c r="G2850" s="13"/>
      <c r="H2850" s="13"/>
      <c r="I2850" s="13"/>
      <c r="J2850" s="13"/>
      <c r="K2850" s="13"/>
      <c r="L2850" s="13"/>
      <c r="M2850" s="13"/>
      <c r="N2850" s="13"/>
      <c r="O2850" s="13"/>
      <c r="P2850" s="13"/>
    </row>
    <row r="2851" spans="1:16" x14ac:dyDescent="0.3">
      <c r="A2851" s="67" t="s">
        <v>4428</v>
      </c>
      <c r="B2851" s="67" t="s">
        <v>4429</v>
      </c>
      <c r="C2851" s="69">
        <v>4144</v>
      </c>
      <c r="D2851" s="13"/>
      <c r="E2851" s="13">
        <v>0.39857999999999999</v>
      </c>
      <c r="F2851" s="13">
        <v>0.32412999999999997</v>
      </c>
      <c r="G2851" s="13">
        <v>0.32103999999999999</v>
      </c>
      <c r="H2851" s="13"/>
      <c r="I2851" s="13"/>
      <c r="J2851" s="13">
        <v>1.0315000000000001</v>
      </c>
      <c r="K2851" s="13">
        <v>0.43175000000000002</v>
      </c>
      <c r="L2851" s="13">
        <v>0.46238000000000001</v>
      </c>
      <c r="M2851" s="13">
        <v>0.50429999999999997</v>
      </c>
      <c r="N2851" s="13">
        <v>0.58282999999999996</v>
      </c>
      <c r="O2851" s="13">
        <v>0.66844000000000003</v>
      </c>
      <c r="P2851" s="13">
        <v>0.73124999999999996</v>
      </c>
    </row>
    <row r="2852" spans="1:16" x14ac:dyDescent="0.3">
      <c r="A2852" s="67" t="s">
        <v>4412</v>
      </c>
      <c r="B2852" s="67" t="s">
        <v>4413</v>
      </c>
      <c r="C2852" s="69">
        <v>3999</v>
      </c>
      <c r="D2852" s="13"/>
      <c r="E2852" s="13"/>
      <c r="F2852" s="13"/>
      <c r="G2852" s="13">
        <v>0.45988000000000001</v>
      </c>
      <c r="H2852" s="13"/>
      <c r="I2852" s="13"/>
      <c r="J2852" s="13">
        <v>0.59086000000000005</v>
      </c>
      <c r="K2852" s="13"/>
      <c r="L2852" s="13"/>
      <c r="M2852" s="13">
        <v>0.73097000000000001</v>
      </c>
      <c r="N2852" s="13"/>
      <c r="O2852" s="13"/>
      <c r="P2852" s="13">
        <v>0.99419000000000002</v>
      </c>
    </row>
    <row r="2853" spans="1:16" x14ac:dyDescent="0.3">
      <c r="A2853" s="67" t="s">
        <v>4477</v>
      </c>
      <c r="B2853" s="67" t="s">
        <v>4478</v>
      </c>
      <c r="C2853" s="69">
        <v>3730</v>
      </c>
      <c r="D2853" s="13">
        <v>2.222E-2</v>
      </c>
      <c r="E2853" s="13">
        <v>2.2700000000000001E-2</v>
      </c>
      <c r="F2853" s="13">
        <v>1.8190000000000001E-2</v>
      </c>
      <c r="G2853" s="13">
        <v>1.8700000000000001E-2</v>
      </c>
      <c r="H2853" s="13">
        <v>2.0400000000000001E-2</v>
      </c>
      <c r="I2853" s="13">
        <v>1.5310000000000001E-2</v>
      </c>
      <c r="J2853" s="13">
        <v>1.0489999999999999E-2</v>
      </c>
      <c r="K2853" s="13">
        <v>1.099E-2</v>
      </c>
      <c r="L2853" s="13">
        <v>1.234E-2</v>
      </c>
      <c r="M2853" s="13">
        <v>1.396E-2</v>
      </c>
      <c r="N2853" s="13">
        <v>1.308E-2</v>
      </c>
      <c r="O2853" s="13">
        <v>1.555E-2</v>
      </c>
      <c r="P2853" s="13">
        <v>1.7469999999999999E-2</v>
      </c>
    </row>
    <row r="2854" spans="1:16" x14ac:dyDescent="0.3">
      <c r="A2854" s="67" t="s">
        <v>5096</v>
      </c>
      <c r="B2854" s="67" t="s">
        <v>4441</v>
      </c>
      <c r="C2854" s="69">
        <v>3665</v>
      </c>
      <c r="D2854" s="13"/>
      <c r="E2854" s="13"/>
      <c r="F2854" s="13"/>
      <c r="G2854" s="13"/>
      <c r="H2854" s="13"/>
      <c r="I2854" s="13"/>
      <c r="J2854" s="13"/>
      <c r="K2854" s="13"/>
      <c r="L2854" s="13"/>
      <c r="M2854" s="13"/>
      <c r="N2854" s="13"/>
      <c r="O2854" s="13"/>
      <c r="P2854" s="13"/>
    </row>
    <row r="2855" spans="1:16" x14ac:dyDescent="0.3">
      <c r="A2855" s="67" t="s">
        <v>4442</v>
      </c>
      <c r="B2855" s="67" t="s">
        <v>4443</v>
      </c>
      <c r="C2855" s="69">
        <v>3639</v>
      </c>
      <c r="D2855" s="13"/>
      <c r="E2855" s="13"/>
      <c r="F2855" s="13"/>
      <c r="G2855" s="13"/>
      <c r="H2855" s="13"/>
      <c r="I2855" s="13"/>
      <c r="J2855" s="13"/>
      <c r="K2855" s="13"/>
      <c r="L2855" s="13"/>
      <c r="M2855" s="13"/>
      <c r="N2855" s="13"/>
      <c r="O2855" s="13"/>
      <c r="P2855" s="13"/>
    </row>
    <row r="2856" spans="1:16" x14ac:dyDescent="0.3">
      <c r="A2856" s="67" t="s">
        <v>4446</v>
      </c>
      <c r="B2856" s="67" t="s">
        <v>4447</v>
      </c>
      <c r="C2856" s="69">
        <v>3513</v>
      </c>
      <c r="D2856" s="13"/>
      <c r="E2856" s="13"/>
      <c r="F2856" s="13"/>
      <c r="G2856" s="13"/>
      <c r="H2856" s="13"/>
      <c r="I2856" s="13"/>
      <c r="J2856" s="13"/>
      <c r="K2856" s="13"/>
      <c r="L2856" s="13"/>
      <c r="M2856" s="13"/>
      <c r="N2856" s="13"/>
      <c r="O2856" s="13"/>
      <c r="P2856" s="13"/>
    </row>
    <row r="2857" spans="1:16" x14ac:dyDescent="0.3">
      <c r="A2857" s="67" t="s">
        <v>4437</v>
      </c>
      <c r="B2857" s="67" t="s">
        <v>4438</v>
      </c>
      <c r="C2857" s="69">
        <v>3482</v>
      </c>
      <c r="D2857" s="13">
        <v>0.24645</v>
      </c>
      <c r="E2857" s="13">
        <v>0.25117</v>
      </c>
      <c r="F2857" s="13">
        <v>0.21521999999999999</v>
      </c>
      <c r="G2857" s="13">
        <v>0.21182000000000001</v>
      </c>
      <c r="H2857" s="13"/>
      <c r="I2857" s="13">
        <v>0.25735999999999998</v>
      </c>
      <c r="J2857" s="13">
        <v>0.28871000000000002</v>
      </c>
      <c r="K2857" s="13">
        <v>0.30264999999999997</v>
      </c>
      <c r="L2857" s="13">
        <v>0.33777000000000001</v>
      </c>
      <c r="M2857" s="13">
        <v>0.38834999999999997</v>
      </c>
      <c r="N2857" s="13">
        <v>0.42623</v>
      </c>
      <c r="O2857" s="13">
        <v>0.48333999999999999</v>
      </c>
      <c r="P2857" s="13">
        <v>0.53305000000000002</v>
      </c>
    </row>
    <row r="2858" spans="1:16" x14ac:dyDescent="0.3">
      <c r="A2858" s="67" t="s">
        <v>5097</v>
      </c>
      <c r="B2858" s="67" t="s">
        <v>5098</v>
      </c>
      <c r="C2858" s="69">
        <v>3424</v>
      </c>
      <c r="D2858" s="13"/>
      <c r="E2858" s="13"/>
      <c r="F2858" s="13"/>
      <c r="G2858" s="13"/>
      <c r="H2858" s="13">
        <v>1.1948300000000001</v>
      </c>
      <c r="I2858" s="13"/>
      <c r="J2858" s="13"/>
      <c r="K2858" s="13"/>
      <c r="L2858" s="13"/>
      <c r="M2858" s="13"/>
      <c r="N2858" s="13"/>
      <c r="O2858" s="13"/>
      <c r="P2858" s="13"/>
    </row>
    <row r="2859" spans="1:16" x14ac:dyDescent="0.3">
      <c r="A2859" s="67" t="s">
        <v>4452</v>
      </c>
      <c r="B2859" s="67" t="s">
        <v>4453</v>
      </c>
      <c r="C2859" s="69">
        <v>3364</v>
      </c>
      <c r="D2859" s="13"/>
      <c r="E2859" s="13"/>
      <c r="F2859" s="13"/>
      <c r="G2859" s="13"/>
      <c r="H2859" s="13"/>
      <c r="I2859" s="13"/>
      <c r="J2859" s="13"/>
      <c r="K2859" s="13"/>
      <c r="L2859" s="13"/>
      <c r="M2859" s="13"/>
      <c r="N2859" s="13"/>
      <c r="O2859" s="13"/>
      <c r="P2859" s="13"/>
    </row>
    <row r="2860" spans="1:16" x14ac:dyDescent="0.3">
      <c r="A2860" s="67" t="s">
        <v>2809</v>
      </c>
      <c r="B2860" s="67" t="s">
        <v>2810</v>
      </c>
      <c r="C2860" s="69">
        <v>3314</v>
      </c>
      <c r="D2860" s="13"/>
      <c r="E2860" s="13"/>
      <c r="F2860" s="13">
        <v>1.41405</v>
      </c>
      <c r="G2860" s="13">
        <v>2.4501900000000001</v>
      </c>
      <c r="H2860" s="13">
        <v>2.7325699999999999</v>
      </c>
      <c r="I2860" s="13">
        <v>2.80701</v>
      </c>
      <c r="J2860" s="13">
        <v>3.0444599999999999</v>
      </c>
      <c r="K2860" s="13">
        <v>3.1125799999999999</v>
      </c>
      <c r="L2860" s="13">
        <v>3.3210000000000002</v>
      </c>
      <c r="M2860" s="13">
        <v>3.6788799999999999</v>
      </c>
      <c r="N2860" s="13">
        <v>3.8430900000000001</v>
      </c>
      <c r="O2860" s="13">
        <v>4.1988799999999999</v>
      </c>
      <c r="P2860" s="13">
        <v>4.3753000000000002</v>
      </c>
    </row>
    <row r="2861" spans="1:16" x14ac:dyDescent="0.3">
      <c r="A2861" s="67" t="s">
        <v>4455</v>
      </c>
      <c r="B2861" s="67" t="s">
        <v>4456</v>
      </c>
      <c r="C2861" s="69">
        <v>3295</v>
      </c>
      <c r="D2861" s="13"/>
      <c r="E2861" s="13">
        <v>4.4600000000000004E-3</v>
      </c>
      <c r="F2861" s="13">
        <v>3.5200000000000001E-3</v>
      </c>
      <c r="G2861" s="13">
        <v>4.6299999999999996E-3</v>
      </c>
      <c r="H2861" s="13">
        <v>5.1999999999999998E-3</v>
      </c>
      <c r="I2861" s="13">
        <v>5.5799999999999999E-3</v>
      </c>
      <c r="J2861" s="13">
        <v>6.4400000000000004E-3</v>
      </c>
      <c r="K2861" s="13">
        <v>6.6899999999999998E-3</v>
      </c>
      <c r="L2861" s="13">
        <v>7.5799999999999999E-3</v>
      </c>
      <c r="M2861" s="13">
        <v>8.1399999999999997E-3</v>
      </c>
      <c r="N2861" s="13">
        <v>8.6400000000000001E-3</v>
      </c>
      <c r="O2861" s="13">
        <v>9.9799999999999993E-3</v>
      </c>
      <c r="P2861" s="13">
        <v>1.056E-2</v>
      </c>
    </row>
    <row r="2862" spans="1:16" x14ac:dyDescent="0.3">
      <c r="A2862" s="67" t="s">
        <v>4457</v>
      </c>
      <c r="B2862" s="67" t="s">
        <v>4458</v>
      </c>
      <c r="C2862" s="69">
        <v>3229</v>
      </c>
      <c r="D2862" s="13"/>
      <c r="E2862" s="13"/>
      <c r="F2862" s="13"/>
      <c r="G2862" s="13"/>
      <c r="H2862" s="13"/>
      <c r="I2862" s="13"/>
      <c r="J2862" s="13"/>
      <c r="K2862" s="13"/>
      <c r="L2862" s="13"/>
      <c r="M2862" s="13"/>
      <c r="N2862" s="13"/>
      <c r="O2862" s="13"/>
      <c r="P2862" s="13"/>
    </row>
    <row r="2863" spans="1:16" x14ac:dyDescent="0.3">
      <c r="A2863" s="67" t="s">
        <v>4444</v>
      </c>
      <c r="B2863" s="67" t="s">
        <v>4445</v>
      </c>
      <c r="C2863" s="69">
        <v>3025</v>
      </c>
      <c r="D2863" s="13">
        <v>3.2809999999999999E-2</v>
      </c>
      <c r="E2863" s="13">
        <v>3.6499999999999998E-2</v>
      </c>
      <c r="F2863" s="13">
        <v>2.5749999999999999E-2</v>
      </c>
      <c r="G2863" s="13">
        <v>2.6749999999999999E-2</v>
      </c>
      <c r="H2863" s="13">
        <v>3.2129999999999999E-2</v>
      </c>
      <c r="I2863" s="13">
        <v>3.3570000000000003E-2</v>
      </c>
      <c r="J2863" s="13">
        <v>3.8899999999999997E-2</v>
      </c>
      <c r="K2863" s="13">
        <v>3.9219999999999998E-2</v>
      </c>
      <c r="L2863" s="13">
        <v>4.4540000000000003E-2</v>
      </c>
      <c r="M2863" s="13">
        <v>4.5539999999999997E-2</v>
      </c>
      <c r="N2863" s="13">
        <v>5.0520000000000002E-2</v>
      </c>
      <c r="O2863" s="13">
        <v>6.0920000000000002E-2</v>
      </c>
      <c r="P2863" s="13">
        <v>6.7180000000000004E-2</v>
      </c>
    </row>
    <row r="2864" spans="1:16" x14ac:dyDescent="0.3">
      <c r="A2864" s="67" t="s">
        <v>4459</v>
      </c>
      <c r="B2864" s="67" t="s">
        <v>4460</v>
      </c>
      <c r="C2864" s="69">
        <v>2800</v>
      </c>
      <c r="D2864" s="13"/>
      <c r="E2864" s="13"/>
      <c r="F2864" s="13"/>
      <c r="G2864" s="13">
        <v>0.15248999999999999</v>
      </c>
      <c r="H2864" s="13"/>
      <c r="I2864" s="13"/>
      <c r="J2864" s="13">
        <v>0.19292000000000001</v>
      </c>
      <c r="K2864" s="13"/>
      <c r="L2864" s="13"/>
      <c r="M2864" s="13">
        <v>0.2089</v>
      </c>
      <c r="N2864" s="13"/>
      <c r="O2864" s="13"/>
      <c r="P2864" s="13"/>
    </row>
    <row r="2865" spans="1:16" x14ac:dyDescent="0.3">
      <c r="A2865" s="67" t="s">
        <v>4465</v>
      </c>
      <c r="B2865" s="67" t="s">
        <v>4466</v>
      </c>
      <c r="C2865" s="69">
        <v>2743</v>
      </c>
      <c r="D2865" s="13"/>
      <c r="E2865" s="13"/>
      <c r="F2865" s="13"/>
      <c r="G2865" s="13"/>
      <c r="H2865" s="13"/>
      <c r="I2865" s="13"/>
      <c r="J2865" s="13"/>
      <c r="K2865" s="13"/>
      <c r="L2865" s="13"/>
      <c r="M2865" s="13"/>
      <c r="N2865" s="13"/>
      <c r="O2865" s="13"/>
      <c r="P2865" s="13"/>
    </row>
    <row r="2866" spans="1:16" x14ac:dyDescent="0.3">
      <c r="A2866" s="67" t="s">
        <v>5099</v>
      </c>
      <c r="B2866" s="67" t="s">
        <v>5100</v>
      </c>
      <c r="C2866" s="69">
        <v>2638</v>
      </c>
      <c r="D2866" s="13"/>
      <c r="E2866" s="13"/>
      <c r="F2866" s="13"/>
      <c r="G2866" s="13">
        <v>1.4599999999999999E-3</v>
      </c>
      <c r="H2866" s="13"/>
      <c r="I2866" s="13"/>
      <c r="J2866" s="13">
        <v>3.2200000000000002E-3</v>
      </c>
      <c r="K2866" s="13"/>
      <c r="L2866" s="13"/>
      <c r="M2866" s="13"/>
      <c r="N2866" s="13"/>
      <c r="O2866" s="13"/>
      <c r="P2866" s="13">
        <v>5.79E-3</v>
      </c>
    </row>
    <row r="2867" spans="1:16" x14ac:dyDescent="0.3">
      <c r="A2867" s="67" t="s">
        <v>2725</v>
      </c>
      <c r="B2867" s="67" t="s">
        <v>2726</v>
      </c>
      <c r="C2867" s="69">
        <v>2613</v>
      </c>
      <c r="D2867" s="13"/>
      <c r="E2867" s="13"/>
      <c r="F2867" s="13">
        <v>1.45448</v>
      </c>
      <c r="G2867" s="13">
        <v>2.45906</v>
      </c>
      <c r="H2867" s="13">
        <v>2.7550400000000002</v>
      </c>
      <c r="I2867" s="13">
        <v>2.8201200000000002</v>
      </c>
      <c r="J2867" s="13">
        <v>3.0476299999999998</v>
      </c>
      <c r="K2867" s="13">
        <v>3.1109399999999998</v>
      </c>
      <c r="L2867" s="13">
        <v>3.3257300000000001</v>
      </c>
      <c r="M2867" s="13">
        <v>4.1405900000000004</v>
      </c>
      <c r="N2867" s="13">
        <v>3.84965</v>
      </c>
      <c r="O2867" s="13">
        <v>4.1812199999999997</v>
      </c>
      <c r="P2867" s="13">
        <v>4.3293600000000003</v>
      </c>
    </row>
    <row r="2868" spans="1:16" x14ac:dyDescent="0.3">
      <c r="A2868" s="67" t="s">
        <v>5101</v>
      </c>
      <c r="B2868" s="67" t="s">
        <v>5102</v>
      </c>
      <c r="C2868" s="69">
        <v>2585</v>
      </c>
      <c r="D2868" s="13">
        <v>0.28170000000000001</v>
      </c>
      <c r="E2868" s="13">
        <v>0.26606000000000002</v>
      </c>
      <c r="F2868" s="13"/>
      <c r="G2868" s="13"/>
      <c r="H2868" s="13"/>
      <c r="I2868" s="13"/>
      <c r="J2868" s="13"/>
      <c r="K2868" s="13"/>
      <c r="L2868" s="13"/>
      <c r="M2868" s="13"/>
      <c r="N2868" s="13"/>
      <c r="O2868" s="13"/>
      <c r="P2868" s="13"/>
    </row>
    <row r="2869" spans="1:16" x14ac:dyDescent="0.3">
      <c r="A2869" s="67" t="s">
        <v>5103</v>
      </c>
      <c r="B2869" s="67" t="s">
        <v>5104</v>
      </c>
      <c r="C2869" s="69">
        <v>2585</v>
      </c>
      <c r="D2869" s="13">
        <v>0.28170000000000001</v>
      </c>
      <c r="E2869" s="13">
        <v>0.26606000000000002</v>
      </c>
      <c r="F2869" s="13"/>
      <c r="G2869" s="13"/>
      <c r="H2869" s="13"/>
      <c r="I2869" s="13"/>
      <c r="J2869" s="13"/>
      <c r="K2869" s="13"/>
      <c r="L2869" s="13"/>
      <c r="M2869" s="13"/>
      <c r="N2869" s="13"/>
      <c r="O2869" s="13"/>
      <c r="P2869" s="13"/>
    </row>
    <row r="2870" spans="1:16" x14ac:dyDescent="0.3">
      <c r="A2870" s="67" t="s">
        <v>4469</v>
      </c>
      <c r="B2870" s="67" t="s">
        <v>4470</v>
      </c>
      <c r="C2870" s="69">
        <v>2519</v>
      </c>
      <c r="D2870" s="13"/>
      <c r="E2870" s="13">
        <v>0.16614999999999999</v>
      </c>
      <c r="F2870" s="13">
        <v>0.11991</v>
      </c>
      <c r="G2870" s="13"/>
      <c r="H2870" s="13">
        <v>0.13027</v>
      </c>
      <c r="I2870" s="13">
        <v>0.11923</v>
      </c>
      <c r="J2870" s="13">
        <v>0.15376999999999999</v>
      </c>
      <c r="K2870" s="13">
        <v>0.15332999999999999</v>
      </c>
      <c r="L2870" s="13">
        <v>0.16075999999999999</v>
      </c>
      <c r="M2870" s="13">
        <v>0.20546</v>
      </c>
      <c r="N2870" s="13"/>
      <c r="O2870" s="13"/>
      <c r="P2870" s="13">
        <v>0.54120999999999997</v>
      </c>
    </row>
    <row r="2871" spans="1:16" x14ac:dyDescent="0.3">
      <c r="A2871" s="67" t="s">
        <v>4467</v>
      </c>
      <c r="B2871" s="67" t="s">
        <v>4468</v>
      </c>
      <c r="C2871" s="69">
        <v>2406</v>
      </c>
      <c r="D2871" s="13">
        <v>0.12341000000000001</v>
      </c>
      <c r="E2871" s="13">
        <v>0.1235</v>
      </c>
      <c r="F2871" s="13">
        <v>0.10555</v>
      </c>
      <c r="G2871" s="13">
        <v>0.10072</v>
      </c>
      <c r="H2871" s="13">
        <v>0.11441999999999999</v>
      </c>
      <c r="I2871" s="13">
        <v>0.11917999999999999</v>
      </c>
      <c r="J2871" s="13">
        <v>0.13205</v>
      </c>
      <c r="K2871" s="13">
        <v>0.13754</v>
      </c>
      <c r="L2871" s="13">
        <v>0.15454999999999999</v>
      </c>
      <c r="M2871" s="13"/>
      <c r="N2871" s="13"/>
      <c r="O2871" s="13"/>
      <c r="P2871" s="13"/>
    </row>
    <row r="2872" spans="1:16" x14ac:dyDescent="0.3">
      <c r="A2872" s="67" t="s">
        <v>4194</v>
      </c>
      <c r="B2872" s="67" t="s">
        <v>4195</v>
      </c>
      <c r="C2872" s="69">
        <v>2398</v>
      </c>
      <c r="D2872" s="13"/>
      <c r="E2872" s="13"/>
      <c r="F2872" s="13"/>
      <c r="G2872" s="13"/>
      <c r="H2872" s="13"/>
      <c r="I2872" s="13"/>
      <c r="J2872" s="13">
        <v>2.2000000000000001E-4</v>
      </c>
      <c r="K2872" s="13"/>
      <c r="L2872" s="13"/>
      <c r="M2872" s="13"/>
      <c r="N2872" s="13"/>
      <c r="O2872" s="13"/>
      <c r="P2872" s="13">
        <v>3.1099999999999999E-3</v>
      </c>
    </row>
    <row r="2873" spans="1:16" x14ac:dyDescent="0.3">
      <c r="A2873" s="67" t="s">
        <v>5105</v>
      </c>
      <c r="B2873" s="67" t="s">
        <v>5106</v>
      </c>
      <c r="C2873" s="69">
        <v>2374</v>
      </c>
      <c r="D2873" s="13">
        <v>5.0400000000000002E-3</v>
      </c>
      <c r="E2873" s="13"/>
      <c r="F2873" s="13"/>
      <c r="G2873" s="13"/>
      <c r="H2873" s="13"/>
      <c r="I2873" s="13"/>
      <c r="J2873" s="13"/>
      <c r="K2873" s="13"/>
      <c r="L2873" s="13"/>
      <c r="M2873" s="13"/>
      <c r="N2873" s="13"/>
      <c r="O2873" s="13"/>
      <c r="P2873" s="13"/>
    </row>
    <row r="2874" spans="1:16" x14ac:dyDescent="0.3">
      <c r="A2874" s="67" t="s">
        <v>4471</v>
      </c>
      <c r="B2874" s="67" t="s">
        <v>4472</v>
      </c>
      <c r="C2874" s="69">
        <v>2175</v>
      </c>
      <c r="D2874" s="13">
        <v>2.69163</v>
      </c>
      <c r="E2874" s="13">
        <v>2.71679</v>
      </c>
      <c r="F2874" s="13">
        <v>2.39703</v>
      </c>
      <c r="G2874" s="13">
        <v>2.3079399999999999</v>
      </c>
      <c r="H2874" s="13"/>
      <c r="I2874" s="13">
        <v>2.64425</v>
      </c>
      <c r="J2874" s="13">
        <v>2.8477600000000001</v>
      </c>
      <c r="K2874" s="13">
        <v>2.9483600000000001</v>
      </c>
      <c r="L2874" s="13">
        <v>3.1902300000000001</v>
      </c>
      <c r="M2874" s="13">
        <v>3.54026</v>
      </c>
      <c r="N2874" s="13">
        <v>3.7414700000000001</v>
      </c>
      <c r="O2874" s="13">
        <v>4.0542800000000003</v>
      </c>
      <c r="P2874" s="13">
        <v>4.4064300000000003</v>
      </c>
    </row>
    <row r="2875" spans="1:16" x14ac:dyDescent="0.3">
      <c r="A2875" s="67" t="s">
        <v>5107</v>
      </c>
      <c r="B2875" s="67" t="s">
        <v>5108</v>
      </c>
      <c r="C2875" s="69">
        <v>2170</v>
      </c>
      <c r="D2875" s="13">
        <v>0.23633999999999999</v>
      </c>
      <c r="E2875" s="13">
        <v>0.22156000000000001</v>
      </c>
      <c r="F2875" s="13"/>
      <c r="G2875" s="13"/>
      <c r="H2875" s="13"/>
      <c r="I2875" s="13"/>
      <c r="J2875" s="13"/>
      <c r="K2875" s="13"/>
      <c r="L2875" s="13"/>
      <c r="M2875" s="13"/>
      <c r="N2875" s="13"/>
      <c r="O2875" s="13"/>
      <c r="P2875" s="13"/>
    </row>
    <row r="2876" spans="1:16" x14ac:dyDescent="0.3">
      <c r="A2876" s="67" t="s">
        <v>5109</v>
      </c>
      <c r="B2876" s="67" t="s">
        <v>5110</v>
      </c>
      <c r="C2876" s="69">
        <v>2169</v>
      </c>
      <c r="D2876" s="13">
        <v>0.23635</v>
      </c>
      <c r="E2876" s="13">
        <v>0.22165000000000001</v>
      </c>
      <c r="F2876" s="13"/>
      <c r="G2876" s="13"/>
      <c r="H2876" s="13"/>
      <c r="I2876" s="13"/>
      <c r="J2876" s="13"/>
      <c r="K2876" s="13"/>
      <c r="L2876" s="13"/>
      <c r="M2876" s="13"/>
      <c r="N2876" s="13"/>
      <c r="O2876" s="13"/>
      <c r="P2876" s="13"/>
    </row>
    <row r="2877" spans="1:16" x14ac:dyDescent="0.3">
      <c r="A2877" s="67" t="s">
        <v>4254</v>
      </c>
      <c r="B2877" s="67" t="s">
        <v>4255</v>
      </c>
      <c r="C2877" s="69">
        <v>2089</v>
      </c>
      <c r="D2877" s="13"/>
      <c r="E2877" s="13"/>
      <c r="F2877" s="13"/>
      <c r="G2877" s="13"/>
      <c r="H2877" s="13"/>
      <c r="I2877" s="13"/>
      <c r="J2877" s="13">
        <v>4.2000000000000002E-4</v>
      </c>
      <c r="K2877" s="13"/>
      <c r="L2877" s="13"/>
      <c r="M2877" s="13"/>
      <c r="N2877" s="13"/>
      <c r="O2877" s="13"/>
      <c r="P2877" s="13">
        <v>5.8900000000000003E-3</v>
      </c>
    </row>
    <row r="2878" spans="1:16" x14ac:dyDescent="0.3">
      <c r="A2878" s="67" t="s">
        <v>4473</v>
      </c>
      <c r="B2878" s="67" t="s">
        <v>4474</v>
      </c>
      <c r="C2878" s="69">
        <v>1966</v>
      </c>
      <c r="D2878" s="13"/>
      <c r="E2878" s="13"/>
      <c r="F2878" s="13"/>
      <c r="G2878" s="13"/>
      <c r="H2878" s="13"/>
      <c r="I2878" s="13"/>
      <c r="J2878" s="13"/>
      <c r="K2878" s="13"/>
      <c r="L2878" s="13"/>
      <c r="M2878" s="13"/>
      <c r="N2878" s="13"/>
      <c r="O2878" s="13"/>
      <c r="P2878" s="13"/>
    </row>
    <row r="2879" spans="1:16" x14ac:dyDescent="0.3">
      <c r="A2879" s="67" t="s">
        <v>5111</v>
      </c>
      <c r="B2879" s="67" t="s">
        <v>5112</v>
      </c>
      <c r="C2879" s="69">
        <v>1919</v>
      </c>
      <c r="D2879" s="13"/>
      <c r="E2879" s="13"/>
      <c r="F2879" s="13"/>
      <c r="G2879" s="13"/>
      <c r="H2879" s="13">
        <v>0.46597</v>
      </c>
      <c r="I2879" s="13"/>
      <c r="J2879" s="13"/>
      <c r="K2879" s="13"/>
      <c r="L2879" s="13"/>
      <c r="M2879" s="13"/>
      <c r="N2879" s="13"/>
      <c r="O2879" s="13"/>
      <c r="P2879" s="13"/>
    </row>
    <row r="2880" spans="1:16" x14ac:dyDescent="0.3">
      <c r="A2880" s="67" t="s">
        <v>5113</v>
      </c>
      <c r="B2880" s="67" t="s">
        <v>5114</v>
      </c>
      <c r="C2880" s="69">
        <v>1820</v>
      </c>
      <c r="D2880" s="13"/>
      <c r="E2880" s="13"/>
      <c r="F2880" s="13"/>
      <c r="G2880" s="13"/>
      <c r="H2880" s="13">
        <v>0.46756999999999999</v>
      </c>
      <c r="I2880" s="13"/>
      <c r="J2880" s="13"/>
      <c r="K2880" s="13"/>
      <c r="L2880" s="13"/>
      <c r="M2880" s="13"/>
      <c r="N2880" s="13"/>
      <c r="O2880" s="13"/>
      <c r="P2880" s="13"/>
    </row>
    <row r="2881" spans="1:16" x14ac:dyDescent="0.3">
      <c r="A2881" s="67" t="s">
        <v>4410</v>
      </c>
      <c r="B2881" s="67" t="s">
        <v>4411</v>
      </c>
      <c r="C2881" s="69">
        <v>1799</v>
      </c>
      <c r="D2881" s="13"/>
      <c r="E2881" s="13"/>
      <c r="F2881" s="13"/>
      <c r="G2881" s="13">
        <v>1.5219999999999999E-2</v>
      </c>
      <c r="H2881" s="13"/>
      <c r="I2881" s="13"/>
      <c r="J2881" s="13"/>
      <c r="K2881" s="13"/>
      <c r="L2881" s="13"/>
      <c r="M2881" s="13">
        <v>6.336E-2</v>
      </c>
      <c r="N2881" s="13"/>
      <c r="O2881" s="13"/>
      <c r="P2881" s="13">
        <v>8.5639999999999994E-2</v>
      </c>
    </row>
    <row r="2882" spans="1:16" x14ac:dyDescent="0.3">
      <c r="A2882" s="67" t="s">
        <v>4439</v>
      </c>
      <c r="B2882" s="67" t="s">
        <v>4440</v>
      </c>
      <c r="C2882" s="69">
        <v>1799</v>
      </c>
      <c r="D2882" s="13"/>
      <c r="E2882" s="13"/>
      <c r="F2882" s="13"/>
      <c r="G2882" s="13">
        <v>0.22864999999999999</v>
      </c>
      <c r="H2882" s="13"/>
      <c r="I2882" s="13"/>
      <c r="J2882" s="13">
        <v>0.28814000000000001</v>
      </c>
      <c r="K2882" s="13"/>
      <c r="L2882" s="13"/>
      <c r="M2882" s="13">
        <v>0.57247999999999999</v>
      </c>
      <c r="N2882" s="13"/>
      <c r="O2882" s="13"/>
      <c r="P2882" s="13">
        <v>0.78910999999999998</v>
      </c>
    </row>
    <row r="2883" spans="1:16" x14ac:dyDescent="0.3">
      <c r="A2883" s="67" t="s">
        <v>5115</v>
      </c>
      <c r="B2883" s="67" t="s">
        <v>5116</v>
      </c>
      <c r="C2883" s="69">
        <v>1770</v>
      </c>
      <c r="D2883" s="13"/>
      <c r="E2883" s="13"/>
      <c r="F2883" s="13"/>
      <c r="G2883" s="13"/>
      <c r="H2883" s="13">
        <v>1.40205</v>
      </c>
      <c r="I2883" s="13"/>
      <c r="J2883" s="13"/>
      <c r="K2883" s="13"/>
      <c r="L2883" s="13"/>
      <c r="M2883" s="13"/>
      <c r="N2883" s="13"/>
      <c r="O2883" s="13"/>
      <c r="P2883" s="13"/>
    </row>
    <row r="2884" spans="1:16" x14ac:dyDescent="0.3">
      <c r="A2884" s="67" t="s">
        <v>5117</v>
      </c>
      <c r="B2884" s="67" t="s">
        <v>5118</v>
      </c>
      <c r="C2884" s="69">
        <v>1755</v>
      </c>
      <c r="D2884" s="13"/>
      <c r="E2884" s="13"/>
      <c r="F2884" s="13"/>
      <c r="G2884" s="13"/>
      <c r="H2884" s="13">
        <v>0.19953000000000001</v>
      </c>
      <c r="I2884" s="13"/>
      <c r="J2884" s="13"/>
      <c r="K2884" s="13"/>
      <c r="L2884" s="13"/>
      <c r="M2884" s="13"/>
      <c r="N2884" s="13"/>
      <c r="O2884" s="13"/>
      <c r="P2884" s="13"/>
    </row>
    <row r="2885" spans="1:16" x14ac:dyDescent="0.3">
      <c r="A2885" s="67" t="s">
        <v>4475</v>
      </c>
      <c r="B2885" s="67" t="s">
        <v>4476</v>
      </c>
      <c r="C2885" s="69">
        <v>1746</v>
      </c>
      <c r="D2885" s="13">
        <v>2.2280500000000001</v>
      </c>
      <c r="E2885" s="13">
        <v>2.2885599999999999</v>
      </c>
      <c r="F2885" s="13">
        <v>2.0127199999999998</v>
      </c>
      <c r="G2885" s="13">
        <v>1.9512700000000001</v>
      </c>
      <c r="H2885" s="13"/>
      <c r="I2885" s="13">
        <v>2.2339799999999999</v>
      </c>
      <c r="J2885" s="13">
        <v>2.4433699999999998</v>
      </c>
      <c r="K2885" s="13">
        <v>2.51973</v>
      </c>
      <c r="L2885" s="13">
        <v>2.7312500000000002</v>
      </c>
      <c r="M2885" s="13">
        <v>3.05078</v>
      </c>
      <c r="N2885" s="13">
        <v>3.1512799999999999</v>
      </c>
      <c r="O2885" s="13">
        <v>3.4257200000000001</v>
      </c>
      <c r="P2885" s="13">
        <v>3.6931600000000002</v>
      </c>
    </row>
    <row r="2886" spans="1:16" x14ac:dyDescent="0.3">
      <c r="A2886" s="67" t="s">
        <v>4484</v>
      </c>
      <c r="B2886" s="67" t="s">
        <v>4485</v>
      </c>
      <c r="C2886" s="69">
        <v>1706</v>
      </c>
      <c r="D2886" s="13">
        <v>0.68040999999999996</v>
      </c>
      <c r="E2886" s="13">
        <v>0.68371000000000004</v>
      </c>
      <c r="F2886" s="13">
        <v>0.58113000000000004</v>
      </c>
      <c r="G2886" s="13">
        <v>0.54964000000000002</v>
      </c>
      <c r="H2886" s="13"/>
      <c r="I2886" s="13">
        <v>0.64</v>
      </c>
      <c r="J2886" s="13">
        <v>0.70347999999999999</v>
      </c>
      <c r="K2886" s="13">
        <v>0.70870999999999995</v>
      </c>
      <c r="L2886" s="13">
        <v>0.77137</v>
      </c>
      <c r="M2886" s="13">
        <v>0.85567000000000004</v>
      </c>
      <c r="N2886" s="13">
        <v>0.93989</v>
      </c>
      <c r="O2886" s="13">
        <v>1.06836</v>
      </c>
      <c r="P2886" s="13">
        <v>1.2019899999999999</v>
      </c>
    </row>
    <row r="2887" spans="1:16" x14ac:dyDescent="0.3">
      <c r="A2887" s="67" t="s">
        <v>5119</v>
      </c>
      <c r="B2887" s="67" t="s">
        <v>4233</v>
      </c>
      <c r="C2887" s="69">
        <v>1697</v>
      </c>
      <c r="D2887" s="13">
        <v>1.46E-2</v>
      </c>
      <c r="E2887" s="13">
        <v>1.457E-2</v>
      </c>
      <c r="F2887" s="13">
        <v>1.176E-2</v>
      </c>
      <c r="G2887" s="13">
        <v>1.1379999999999999E-2</v>
      </c>
      <c r="H2887" s="13">
        <v>1.299E-2</v>
      </c>
      <c r="I2887" s="13">
        <v>0.22569</v>
      </c>
      <c r="J2887" s="13">
        <v>0.25779000000000002</v>
      </c>
      <c r="K2887" s="13">
        <v>0.25152000000000002</v>
      </c>
      <c r="L2887" s="13">
        <v>0.28038999999999997</v>
      </c>
      <c r="M2887" s="13">
        <v>0.30931999999999998</v>
      </c>
      <c r="N2887" s="13">
        <v>0.34565000000000001</v>
      </c>
      <c r="O2887" s="13">
        <v>0.43855</v>
      </c>
      <c r="P2887" s="13">
        <v>0.49187999999999998</v>
      </c>
    </row>
    <row r="2888" spans="1:16" x14ac:dyDescent="0.3">
      <c r="A2888" s="67" t="s">
        <v>5120</v>
      </c>
      <c r="B2888" s="67" t="s">
        <v>5121</v>
      </c>
      <c r="C2888" s="69">
        <v>1600</v>
      </c>
      <c r="D2888" s="13">
        <v>3.0300000000000001E-3</v>
      </c>
      <c r="E2888" s="13"/>
      <c r="F2888" s="13"/>
      <c r="G2888" s="13">
        <v>2.32E-3</v>
      </c>
      <c r="H2888" s="13"/>
      <c r="I2888" s="13"/>
      <c r="J2888" s="13">
        <v>2.96E-3</v>
      </c>
      <c r="K2888" s="13"/>
      <c r="L2888" s="13"/>
      <c r="M2888" s="13"/>
      <c r="N2888" s="13"/>
      <c r="O2888" s="13"/>
      <c r="P2888" s="13"/>
    </row>
    <row r="2889" spans="1:16" x14ac:dyDescent="0.3">
      <c r="A2889" s="67" t="s">
        <v>5122</v>
      </c>
      <c r="B2889" s="67" t="s">
        <v>4481</v>
      </c>
      <c r="C2889" s="69">
        <v>1543</v>
      </c>
      <c r="D2889" s="13"/>
      <c r="E2889" s="13"/>
      <c r="F2889" s="13"/>
      <c r="G2889" s="13"/>
      <c r="H2889" s="13"/>
      <c r="I2889" s="13"/>
      <c r="J2889" s="13"/>
      <c r="K2889" s="13"/>
      <c r="L2889" s="13"/>
      <c r="M2889" s="13"/>
      <c r="N2889" s="13"/>
      <c r="O2889" s="13"/>
      <c r="P2889" s="13"/>
    </row>
    <row r="2890" spans="1:16" x14ac:dyDescent="0.3">
      <c r="A2890" s="67" t="s">
        <v>4498</v>
      </c>
      <c r="B2890" s="67" t="s">
        <v>4499</v>
      </c>
      <c r="C2890" s="69">
        <v>1530</v>
      </c>
      <c r="D2890" s="13">
        <v>1.3999999999999999E-4</v>
      </c>
      <c r="E2890" s="13">
        <v>1.3999999999999999E-4</v>
      </c>
      <c r="F2890" s="13">
        <v>1.1E-4</v>
      </c>
      <c r="G2890" s="13">
        <v>1.06E-3</v>
      </c>
      <c r="H2890" s="13">
        <v>1.1999999999999999E-3</v>
      </c>
      <c r="I2890" s="13">
        <v>1.1999999999999999E-3</v>
      </c>
      <c r="J2890" s="13">
        <v>2.0300000000000001E-3</v>
      </c>
      <c r="K2890" s="13">
        <v>8.0000000000000007E-5</v>
      </c>
      <c r="L2890" s="13">
        <v>9.0000000000000006E-5</v>
      </c>
      <c r="M2890" s="13">
        <v>1E-4</v>
      </c>
      <c r="N2890" s="13">
        <v>1E-4</v>
      </c>
      <c r="O2890" s="13">
        <v>1.2E-4</v>
      </c>
      <c r="P2890" s="13">
        <v>1.2999999999999999E-4</v>
      </c>
    </row>
    <row r="2891" spans="1:16" x14ac:dyDescent="0.3">
      <c r="A2891" s="67" t="s">
        <v>4594</v>
      </c>
      <c r="B2891" s="67" t="s">
        <v>4595</v>
      </c>
      <c r="C2891" s="69">
        <v>1318</v>
      </c>
      <c r="D2891" s="13">
        <v>2.8209999999999999E-2</v>
      </c>
      <c r="E2891" s="13">
        <v>2.273E-2</v>
      </c>
      <c r="F2891" s="13">
        <v>1.6E-2</v>
      </c>
      <c r="G2891" s="13">
        <v>1.5699999999999999E-2</v>
      </c>
      <c r="H2891" s="13">
        <v>1.8839999999999999E-2</v>
      </c>
      <c r="I2891" s="13">
        <v>1.9789999999999999E-2</v>
      </c>
      <c r="J2891" s="13">
        <v>2.2270000000000002E-2</v>
      </c>
      <c r="K2891" s="13">
        <v>1.8689999999999998E-2</v>
      </c>
      <c r="L2891" s="13"/>
      <c r="M2891" s="13"/>
      <c r="N2891" s="13"/>
      <c r="O2891" s="13"/>
      <c r="P2891" s="13"/>
    </row>
    <row r="2892" spans="1:16" x14ac:dyDescent="0.3">
      <c r="A2892" s="67" t="s">
        <v>4307</v>
      </c>
      <c r="B2892" s="67" t="s">
        <v>4308</v>
      </c>
      <c r="C2892" s="69">
        <v>1132</v>
      </c>
      <c r="D2892" s="13"/>
      <c r="E2892" s="13"/>
      <c r="F2892" s="13"/>
      <c r="G2892" s="13"/>
      <c r="H2892" s="13"/>
      <c r="I2892" s="13"/>
      <c r="J2892" s="13">
        <v>2.0000000000000001E-4</v>
      </c>
      <c r="K2892" s="13"/>
      <c r="L2892" s="13"/>
      <c r="M2892" s="13"/>
      <c r="N2892" s="13"/>
      <c r="O2892" s="13"/>
      <c r="P2892" s="13">
        <v>2.9299999999999999E-3</v>
      </c>
    </row>
    <row r="2893" spans="1:16" x14ac:dyDescent="0.3">
      <c r="A2893" s="67" t="s">
        <v>4479</v>
      </c>
      <c r="B2893" s="67" t="s">
        <v>4480</v>
      </c>
      <c r="C2893" s="69">
        <v>1131</v>
      </c>
      <c r="D2893" s="13">
        <v>0.25694</v>
      </c>
      <c r="E2893" s="13">
        <v>0.28045999999999999</v>
      </c>
      <c r="F2893" s="13">
        <v>0.22187999999999999</v>
      </c>
      <c r="G2893" s="13">
        <v>0.21848999999999999</v>
      </c>
      <c r="H2893" s="13"/>
      <c r="I2893" s="13">
        <v>0.27864</v>
      </c>
      <c r="J2893" s="13">
        <v>0.30936999999999998</v>
      </c>
      <c r="K2893" s="13">
        <v>0.32408999999999999</v>
      </c>
      <c r="L2893" s="13">
        <v>0.35733999999999999</v>
      </c>
      <c r="M2893" s="13">
        <v>0.39356999999999998</v>
      </c>
      <c r="N2893" s="13">
        <v>0.42776999999999998</v>
      </c>
      <c r="O2893" s="13">
        <v>0.48322999999999999</v>
      </c>
      <c r="P2893" s="13">
        <v>0.53444000000000003</v>
      </c>
    </row>
    <row r="2894" spans="1:16" x14ac:dyDescent="0.3">
      <c r="A2894" s="67" t="s">
        <v>5123</v>
      </c>
      <c r="B2894" s="67" t="s">
        <v>5124</v>
      </c>
      <c r="C2894" s="69">
        <v>1041</v>
      </c>
      <c r="D2894" s="13"/>
      <c r="E2894" s="13"/>
      <c r="F2894" s="13"/>
      <c r="G2894" s="13"/>
      <c r="H2894" s="13">
        <v>0.57365999999999995</v>
      </c>
      <c r="I2894" s="13"/>
      <c r="J2894" s="13"/>
      <c r="K2894" s="13"/>
      <c r="L2894" s="13"/>
      <c r="M2894" s="13"/>
      <c r="N2894" s="13"/>
      <c r="O2894" s="13"/>
      <c r="P2894" s="13"/>
    </row>
    <row r="2895" spans="1:16" x14ac:dyDescent="0.3">
      <c r="A2895" s="67" t="s">
        <v>4488</v>
      </c>
      <c r="B2895" s="67" t="s">
        <v>4489</v>
      </c>
      <c r="C2895" s="69">
        <v>1040</v>
      </c>
      <c r="D2895" s="13">
        <v>2.2435499999999999</v>
      </c>
      <c r="E2895" s="13">
        <v>2.2777599999999998</v>
      </c>
      <c r="F2895" s="13">
        <v>2.0012400000000001</v>
      </c>
      <c r="G2895" s="13">
        <v>1.93923</v>
      </c>
      <c r="H2895" s="13"/>
      <c r="I2895" s="13">
        <v>2.2041200000000001</v>
      </c>
      <c r="J2895" s="13">
        <v>2.4009999999999998</v>
      </c>
      <c r="K2895" s="13">
        <v>2.4597500000000001</v>
      </c>
      <c r="L2895" s="13">
        <v>2.66208</v>
      </c>
      <c r="M2895" s="13">
        <v>2.9598300000000002</v>
      </c>
      <c r="N2895" s="13">
        <v>3.11904</v>
      </c>
      <c r="O2895" s="13">
        <v>3.3851200000000001</v>
      </c>
      <c r="P2895" s="13">
        <v>3.6774800000000001</v>
      </c>
    </row>
    <row r="2896" spans="1:16" x14ac:dyDescent="0.3">
      <c r="A2896" s="67" t="s">
        <v>4482</v>
      </c>
      <c r="B2896" s="67" t="s">
        <v>4483</v>
      </c>
      <c r="C2896" s="69">
        <v>930</v>
      </c>
      <c r="D2896" s="13">
        <v>0.45051000000000002</v>
      </c>
      <c r="E2896" s="13"/>
      <c r="F2896" s="13"/>
      <c r="G2896" s="13">
        <v>0.35821999999999998</v>
      </c>
      <c r="H2896" s="13"/>
      <c r="I2896" s="13"/>
      <c r="J2896" s="13">
        <v>0.65378999999999998</v>
      </c>
      <c r="K2896" s="13"/>
      <c r="L2896" s="13"/>
      <c r="M2896" s="13">
        <v>0.84550999999999998</v>
      </c>
      <c r="N2896" s="13"/>
      <c r="O2896" s="13"/>
      <c r="P2896" s="13">
        <v>1.1607499999999999</v>
      </c>
    </row>
    <row r="2897" spans="1:16" x14ac:dyDescent="0.3">
      <c r="A2897" s="67" t="s">
        <v>4315</v>
      </c>
      <c r="B2897" s="67" t="s">
        <v>4316</v>
      </c>
      <c r="C2897" s="69">
        <v>916</v>
      </c>
      <c r="D2897" s="13"/>
      <c r="E2897" s="13"/>
      <c r="F2897" s="13"/>
      <c r="G2897" s="13"/>
      <c r="H2897" s="13"/>
      <c r="I2897" s="13"/>
      <c r="J2897" s="13">
        <v>5.9000000000000003E-4</v>
      </c>
      <c r="K2897" s="13"/>
      <c r="L2897" s="13"/>
      <c r="M2897" s="13"/>
      <c r="N2897" s="13"/>
      <c r="O2897" s="13"/>
      <c r="P2897" s="13">
        <v>8.3099999999999997E-3</v>
      </c>
    </row>
    <row r="2898" spans="1:16" x14ac:dyDescent="0.3">
      <c r="A2898" s="67" t="s">
        <v>4490</v>
      </c>
      <c r="B2898" s="67" t="s">
        <v>4491</v>
      </c>
      <c r="C2898" s="69">
        <v>893</v>
      </c>
      <c r="D2898" s="13"/>
      <c r="E2898" s="13"/>
      <c r="F2898" s="13"/>
      <c r="G2898" s="13"/>
      <c r="H2898" s="13"/>
      <c r="I2898" s="13"/>
      <c r="J2898" s="13"/>
      <c r="K2898" s="13"/>
      <c r="L2898" s="13">
        <v>4.5659999999999999E-2</v>
      </c>
      <c r="M2898" s="13"/>
      <c r="N2898" s="13"/>
      <c r="O2898" s="13"/>
      <c r="P2898" s="13"/>
    </row>
    <row r="2899" spans="1:16" x14ac:dyDescent="0.3">
      <c r="A2899" s="67" t="s">
        <v>4450</v>
      </c>
      <c r="B2899" s="67" t="s">
        <v>4451</v>
      </c>
      <c r="C2899" s="69">
        <v>833</v>
      </c>
      <c r="D2899" s="13">
        <v>2.14E-3</v>
      </c>
      <c r="E2899" s="13">
        <v>2.2499999999999998E-3</v>
      </c>
      <c r="F2899" s="13">
        <v>1.67E-3</v>
      </c>
      <c r="G2899" s="13">
        <v>3.2599999999999999E-3</v>
      </c>
      <c r="H2899" s="13">
        <v>3.7499999999999999E-3</v>
      </c>
      <c r="I2899" s="13">
        <v>3.81E-3</v>
      </c>
      <c r="J2899" s="13">
        <v>4.2599999999999999E-3</v>
      </c>
      <c r="K2899" s="13">
        <v>3.9699999999999996E-3</v>
      </c>
      <c r="L2899" s="13">
        <v>4.8700000000000002E-3</v>
      </c>
      <c r="M2899" s="13">
        <v>5.2300000000000003E-3</v>
      </c>
      <c r="N2899" s="13">
        <v>6.1999999999999998E-3</v>
      </c>
      <c r="O2899" s="13">
        <v>7.6800000000000002E-3</v>
      </c>
      <c r="P2899" s="13">
        <v>8.8100000000000001E-3</v>
      </c>
    </row>
    <row r="2900" spans="1:16" x14ac:dyDescent="0.3">
      <c r="A2900" s="67" t="s">
        <v>4345</v>
      </c>
      <c r="B2900" s="67" t="s">
        <v>4346</v>
      </c>
      <c r="C2900" s="69">
        <v>736</v>
      </c>
      <c r="D2900" s="13"/>
      <c r="E2900" s="13"/>
      <c r="F2900" s="13"/>
      <c r="G2900" s="13"/>
      <c r="H2900" s="13"/>
      <c r="I2900" s="13"/>
      <c r="J2900" s="13">
        <v>4.2000000000000002E-4</v>
      </c>
      <c r="K2900" s="13"/>
      <c r="L2900" s="13"/>
      <c r="M2900" s="13"/>
      <c r="N2900" s="13"/>
      <c r="O2900" s="13"/>
      <c r="P2900" s="13">
        <v>5.8900000000000003E-3</v>
      </c>
    </row>
    <row r="2901" spans="1:16" x14ac:dyDescent="0.3">
      <c r="A2901" s="67" t="s">
        <v>5125</v>
      </c>
      <c r="B2901" s="67" t="s">
        <v>5126</v>
      </c>
      <c r="C2901" s="69">
        <v>734</v>
      </c>
      <c r="D2901" s="13"/>
      <c r="E2901" s="13"/>
      <c r="F2901" s="13"/>
      <c r="G2901" s="13"/>
      <c r="H2901" s="13">
        <v>0.15261</v>
      </c>
      <c r="I2901" s="13"/>
      <c r="J2901" s="13"/>
      <c r="K2901" s="13"/>
      <c r="L2901" s="13"/>
      <c r="M2901" s="13"/>
      <c r="N2901" s="13"/>
      <c r="O2901" s="13"/>
      <c r="P2901" s="13"/>
    </row>
    <row r="2902" spans="1:16" x14ac:dyDescent="0.3">
      <c r="A2902" s="67" t="s">
        <v>4510</v>
      </c>
      <c r="B2902" s="67" t="s">
        <v>4511</v>
      </c>
      <c r="C2902" s="69">
        <v>713</v>
      </c>
      <c r="D2902" s="13">
        <v>2.1000000000000001E-4</v>
      </c>
      <c r="E2902" s="13">
        <v>2.0000000000000001E-4</v>
      </c>
      <c r="F2902" s="13">
        <v>1.7000000000000001E-4</v>
      </c>
      <c r="G2902" s="13">
        <v>1.0200000000000001E-3</v>
      </c>
      <c r="H2902" s="13">
        <v>1.17E-3</v>
      </c>
      <c r="I2902" s="13">
        <v>2.5300000000000001E-3</v>
      </c>
      <c r="J2902" s="13">
        <v>3.7699999999999999E-3</v>
      </c>
      <c r="K2902" s="13">
        <v>1.1E-4</v>
      </c>
      <c r="L2902" s="13">
        <v>1.2999999999999999E-4</v>
      </c>
      <c r="M2902" s="13">
        <v>1.4999999999999999E-4</v>
      </c>
      <c r="N2902" s="13">
        <v>1.4999999999999999E-4</v>
      </c>
      <c r="O2902" s="13">
        <v>1.7000000000000001E-4</v>
      </c>
      <c r="P2902" s="13">
        <v>1.9000000000000001E-4</v>
      </c>
    </row>
    <row r="2903" spans="1:16" x14ac:dyDescent="0.3">
      <c r="A2903" s="67" t="s">
        <v>4351</v>
      </c>
      <c r="B2903" s="67" t="s">
        <v>4352</v>
      </c>
      <c r="C2903" s="69">
        <v>672</v>
      </c>
      <c r="D2903" s="13"/>
      <c r="E2903" s="13"/>
      <c r="F2903" s="13"/>
      <c r="G2903" s="13"/>
      <c r="H2903" s="13"/>
      <c r="I2903" s="13"/>
      <c r="J2903" s="13">
        <v>8.3000000000000001E-4</v>
      </c>
      <c r="K2903" s="13"/>
      <c r="L2903" s="13"/>
      <c r="M2903" s="13"/>
      <c r="N2903" s="13"/>
      <c r="O2903" s="13"/>
      <c r="P2903" s="13">
        <v>1.108E-2</v>
      </c>
    </row>
    <row r="2904" spans="1:16" x14ac:dyDescent="0.3">
      <c r="A2904" s="67" t="s">
        <v>4502</v>
      </c>
      <c r="B2904" s="67" t="s">
        <v>4503</v>
      </c>
      <c r="C2904" s="69">
        <v>672</v>
      </c>
      <c r="D2904" s="13"/>
      <c r="E2904" s="13"/>
      <c r="F2904" s="13"/>
      <c r="G2904" s="13"/>
      <c r="H2904" s="13"/>
      <c r="I2904" s="13"/>
      <c r="J2904" s="13"/>
      <c r="K2904" s="13"/>
      <c r="L2904" s="13">
        <v>0.03</v>
      </c>
      <c r="M2904" s="13"/>
      <c r="N2904" s="13"/>
      <c r="O2904" s="13"/>
      <c r="P2904" s="13"/>
    </row>
    <row r="2905" spans="1:16" x14ac:dyDescent="0.3">
      <c r="A2905" s="67" t="s">
        <v>4504</v>
      </c>
      <c r="B2905" s="67" t="s">
        <v>4505</v>
      </c>
      <c r="C2905" s="69">
        <v>656</v>
      </c>
      <c r="D2905" s="13"/>
      <c r="E2905" s="13"/>
      <c r="F2905" s="13"/>
      <c r="G2905" s="13"/>
      <c r="H2905" s="13"/>
      <c r="I2905" s="13"/>
      <c r="J2905" s="13"/>
      <c r="K2905" s="13"/>
      <c r="L2905" s="13"/>
      <c r="M2905" s="13"/>
      <c r="N2905" s="13"/>
      <c r="O2905" s="13"/>
      <c r="P2905" s="13"/>
    </row>
    <row r="2906" spans="1:16" x14ac:dyDescent="0.3">
      <c r="A2906" s="67" t="s">
        <v>5127</v>
      </c>
      <c r="B2906" s="67" t="s">
        <v>5128</v>
      </c>
      <c r="C2906" s="69">
        <v>572</v>
      </c>
      <c r="D2906" s="13"/>
      <c r="E2906" s="13"/>
      <c r="F2906" s="13"/>
      <c r="G2906" s="13"/>
      <c r="H2906" s="13">
        <v>2.5970499999999999</v>
      </c>
      <c r="I2906" s="13"/>
      <c r="J2906" s="13"/>
      <c r="K2906" s="13"/>
      <c r="L2906" s="13"/>
      <c r="M2906" s="13"/>
      <c r="N2906" s="13"/>
      <c r="O2906" s="13"/>
      <c r="P2906" s="13"/>
    </row>
    <row r="2907" spans="1:16" x14ac:dyDescent="0.3">
      <c r="A2907" s="67" t="s">
        <v>4530</v>
      </c>
      <c r="B2907" s="67" t="s">
        <v>4531</v>
      </c>
      <c r="C2907" s="69">
        <v>569</v>
      </c>
      <c r="D2907" s="13">
        <v>3.3E-4</v>
      </c>
      <c r="E2907" s="13">
        <v>3.2000000000000003E-4</v>
      </c>
      <c r="F2907" s="13">
        <v>2.7E-4</v>
      </c>
      <c r="G2907" s="13">
        <v>1.24E-3</v>
      </c>
      <c r="H2907" s="13">
        <v>1.3799999999999999E-3</v>
      </c>
      <c r="I2907" s="13">
        <v>2.8300000000000001E-3</v>
      </c>
      <c r="J2907" s="13">
        <v>3.2399999999999998E-3</v>
      </c>
      <c r="K2907" s="13">
        <v>1E-4</v>
      </c>
      <c r="L2907" s="13">
        <v>1.2E-4</v>
      </c>
      <c r="M2907" s="13">
        <v>1.3999999999999999E-4</v>
      </c>
      <c r="N2907" s="13">
        <v>1.3999999999999999E-4</v>
      </c>
      <c r="O2907" s="13">
        <v>1.6000000000000001E-4</v>
      </c>
      <c r="P2907" s="13">
        <v>1.8000000000000001E-4</v>
      </c>
    </row>
    <row r="2908" spans="1:16" x14ac:dyDescent="0.3">
      <c r="A2908" s="67" t="s">
        <v>5129</v>
      </c>
      <c r="B2908" s="67" t="s">
        <v>5130</v>
      </c>
      <c r="C2908" s="69">
        <v>553</v>
      </c>
      <c r="D2908" s="13"/>
      <c r="E2908" s="13"/>
      <c r="F2908" s="13"/>
      <c r="G2908" s="13"/>
      <c r="H2908" s="13">
        <v>0.15278</v>
      </c>
      <c r="I2908" s="13"/>
      <c r="J2908" s="13"/>
      <c r="K2908" s="13"/>
      <c r="L2908" s="13"/>
      <c r="M2908" s="13"/>
      <c r="N2908" s="13"/>
      <c r="O2908" s="13"/>
      <c r="P2908" s="13"/>
    </row>
    <row r="2909" spans="1:16" x14ac:dyDescent="0.3">
      <c r="A2909" s="67" t="s">
        <v>4492</v>
      </c>
      <c r="B2909" s="67" t="s">
        <v>4493</v>
      </c>
      <c r="C2909" s="69">
        <v>511</v>
      </c>
      <c r="D2909" s="13">
        <v>1.6420000000000001E-2</v>
      </c>
      <c r="E2909" s="13">
        <v>1.8550000000000001E-2</v>
      </c>
      <c r="F2909" s="13">
        <v>1.2800000000000001E-2</v>
      </c>
      <c r="G2909" s="13">
        <v>1.332E-2</v>
      </c>
      <c r="H2909" s="13">
        <v>1.617E-2</v>
      </c>
      <c r="I2909" s="13">
        <v>1.6670000000000001E-2</v>
      </c>
      <c r="J2909" s="13">
        <v>1.95E-2</v>
      </c>
      <c r="K2909" s="13">
        <v>1.9879999999999998E-2</v>
      </c>
      <c r="L2909" s="13">
        <v>2.273E-2</v>
      </c>
      <c r="M2909" s="13">
        <v>2.2339999999999999E-2</v>
      </c>
      <c r="N2909" s="13">
        <v>2.4889999999999999E-2</v>
      </c>
      <c r="O2909" s="13">
        <v>3.039E-2</v>
      </c>
      <c r="P2909" s="13">
        <v>3.3579999999999999E-2</v>
      </c>
    </row>
    <row r="2910" spans="1:16" x14ac:dyDescent="0.3">
      <c r="A2910" s="67" t="s">
        <v>4506</v>
      </c>
      <c r="B2910" s="67" t="s">
        <v>4507</v>
      </c>
      <c r="C2910" s="69">
        <v>479</v>
      </c>
      <c r="D2910" s="13"/>
      <c r="E2910" s="13">
        <v>0.15870000000000001</v>
      </c>
      <c r="F2910" s="13">
        <v>0.12561</v>
      </c>
      <c r="G2910" s="13">
        <v>0.12520999999999999</v>
      </c>
      <c r="H2910" s="13"/>
      <c r="I2910" s="13"/>
      <c r="J2910" s="13">
        <v>1.03152</v>
      </c>
      <c r="K2910" s="13">
        <v>0.16786000000000001</v>
      </c>
      <c r="L2910" s="13">
        <v>0.17746999999999999</v>
      </c>
      <c r="M2910" s="13">
        <v>0.19055</v>
      </c>
      <c r="N2910" s="13">
        <v>0.22697999999999999</v>
      </c>
      <c r="O2910" s="13">
        <v>0.26375999999999999</v>
      </c>
      <c r="P2910" s="13">
        <v>0.28838999999999998</v>
      </c>
    </row>
    <row r="2911" spans="1:16" x14ac:dyDescent="0.3">
      <c r="A2911" s="67" t="s">
        <v>4536</v>
      </c>
      <c r="B2911" s="67" t="s">
        <v>4537</v>
      </c>
      <c r="C2911" s="69">
        <v>453</v>
      </c>
      <c r="D2911" s="13"/>
      <c r="E2911" s="13">
        <v>0.11416</v>
      </c>
      <c r="F2911" s="13">
        <v>6.9580000000000003E-2</v>
      </c>
      <c r="G2911" s="13"/>
      <c r="H2911" s="13">
        <v>7.9299999999999995E-2</v>
      </c>
      <c r="I2911" s="13">
        <v>6.0290000000000003E-2</v>
      </c>
      <c r="J2911" s="13">
        <v>5.6489999999999999E-2</v>
      </c>
      <c r="K2911" s="13">
        <v>2.2290000000000001E-2</v>
      </c>
      <c r="L2911" s="13"/>
      <c r="M2911" s="13"/>
      <c r="N2911" s="13"/>
      <c r="O2911" s="13"/>
      <c r="P2911" s="13">
        <v>0.41852</v>
      </c>
    </row>
    <row r="2912" spans="1:16" x14ac:dyDescent="0.3">
      <c r="A2912" s="67" t="s">
        <v>4534</v>
      </c>
      <c r="B2912" s="67" t="s">
        <v>4535</v>
      </c>
      <c r="C2912" s="69">
        <v>426</v>
      </c>
      <c r="D2912" s="13"/>
      <c r="E2912" s="13">
        <v>0.14291999999999999</v>
      </c>
      <c r="F2912" s="13">
        <v>9.221E-2</v>
      </c>
      <c r="G2912" s="13"/>
      <c r="H2912" s="13">
        <v>0.10678</v>
      </c>
      <c r="I2912" s="13">
        <v>7.8210000000000002E-2</v>
      </c>
      <c r="J2912" s="13">
        <v>7.9269999999999993E-2</v>
      </c>
      <c r="K2912" s="13">
        <v>4.5600000000000002E-2</v>
      </c>
      <c r="L2912" s="13">
        <v>2.026E-2</v>
      </c>
      <c r="M2912" s="13"/>
      <c r="N2912" s="13"/>
      <c r="O2912" s="13"/>
      <c r="P2912" s="13">
        <v>0.49728</v>
      </c>
    </row>
    <row r="2913" spans="1:16" x14ac:dyDescent="0.3">
      <c r="A2913" s="67" t="s">
        <v>4461</v>
      </c>
      <c r="B2913" s="67" t="s">
        <v>4462</v>
      </c>
      <c r="C2913" s="69">
        <v>357</v>
      </c>
      <c r="D2913" s="13">
        <v>4.0000000000000003E-5</v>
      </c>
      <c r="E2913" s="13">
        <v>4.0000000000000003E-5</v>
      </c>
      <c r="F2913" s="13">
        <v>3.0000000000000001E-5</v>
      </c>
      <c r="G2913" s="13">
        <v>3.0000000000000001E-5</v>
      </c>
      <c r="H2913" s="13">
        <v>3.0000000000000001E-5</v>
      </c>
      <c r="I2913" s="13">
        <v>3.0000000000000001E-5</v>
      </c>
      <c r="J2913" s="13">
        <v>3.5E-4</v>
      </c>
      <c r="K2913" s="13">
        <v>3.5E-4</v>
      </c>
      <c r="L2913" s="13">
        <v>4.0999999999999999E-4</v>
      </c>
      <c r="M2913" s="13">
        <v>4.4999999999999999E-4</v>
      </c>
      <c r="N2913" s="13">
        <v>4.6000000000000001E-4</v>
      </c>
      <c r="O2913" s="13">
        <v>5.5999999999999995E-4</v>
      </c>
      <c r="P2913" s="13">
        <v>6.2E-4</v>
      </c>
    </row>
    <row r="2914" spans="1:16" x14ac:dyDescent="0.3">
      <c r="A2914" s="67" t="s">
        <v>4512</v>
      </c>
      <c r="B2914" s="67" t="s">
        <v>4513</v>
      </c>
      <c r="C2914" s="69">
        <v>340</v>
      </c>
      <c r="D2914" s="13"/>
      <c r="E2914" s="13"/>
      <c r="F2914" s="13"/>
      <c r="G2914" s="13"/>
      <c r="H2914" s="13"/>
      <c r="I2914" s="13"/>
      <c r="J2914" s="13"/>
      <c r="K2914" s="13"/>
      <c r="L2914" s="13">
        <v>1.754E-2</v>
      </c>
      <c r="M2914" s="13"/>
      <c r="N2914" s="13"/>
      <c r="O2914" s="13"/>
      <c r="P2914" s="13"/>
    </row>
    <row r="2915" spans="1:16" x14ac:dyDescent="0.3">
      <c r="A2915" s="67" t="s">
        <v>4514</v>
      </c>
      <c r="B2915" s="67" t="s">
        <v>4515</v>
      </c>
      <c r="C2915" s="69">
        <v>336</v>
      </c>
      <c r="D2915" s="13"/>
      <c r="E2915" s="13"/>
      <c r="F2915" s="13"/>
      <c r="G2915" s="13"/>
      <c r="H2915" s="13"/>
      <c r="I2915" s="13"/>
      <c r="J2915" s="13"/>
      <c r="K2915" s="13"/>
      <c r="L2915" s="13"/>
      <c r="M2915" s="13"/>
      <c r="N2915" s="13"/>
      <c r="O2915" s="13"/>
      <c r="P2915" s="13"/>
    </row>
    <row r="2916" spans="1:16" x14ac:dyDescent="0.3">
      <c r="A2916" s="67" t="s">
        <v>4516</v>
      </c>
      <c r="B2916" s="67" t="s">
        <v>4517</v>
      </c>
      <c r="C2916" s="69">
        <v>335</v>
      </c>
      <c r="D2916" s="13"/>
      <c r="E2916" s="13"/>
      <c r="F2916" s="13"/>
      <c r="G2916" s="13"/>
      <c r="H2916" s="13"/>
      <c r="I2916" s="13"/>
      <c r="J2916" s="13"/>
      <c r="K2916" s="13"/>
      <c r="L2916" s="13"/>
      <c r="M2916" s="13"/>
      <c r="N2916" s="13"/>
      <c r="O2916" s="13"/>
      <c r="P2916" s="13"/>
    </row>
    <row r="2917" spans="1:16" x14ac:dyDescent="0.3">
      <c r="A2917" s="67" t="s">
        <v>5131</v>
      </c>
      <c r="B2917" s="67" t="s">
        <v>5132</v>
      </c>
      <c r="C2917" s="69">
        <v>325</v>
      </c>
      <c r="D2917" s="13"/>
      <c r="E2917" s="13"/>
      <c r="F2917" s="13"/>
      <c r="G2917" s="13">
        <v>4.2599999999999999E-3</v>
      </c>
      <c r="H2917" s="13"/>
      <c r="I2917" s="13"/>
      <c r="J2917" s="13">
        <v>4.6600000000000001E-3</v>
      </c>
      <c r="K2917" s="13"/>
      <c r="L2917" s="13"/>
      <c r="M2917" s="13"/>
      <c r="N2917" s="13"/>
      <c r="O2917" s="13"/>
      <c r="P2917" s="13"/>
    </row>
    <row r="2918" spans="1:16" x14ac:dyDescent="0.3">
      <c r="A2918" s="67" t="s">
        <v>4520</v>
      </c>
      <c r="B2918" s="67" t="s">
        <v>4521</v>
      </c>
      <c r="C2918" s="69">
        <v>322</v>
      </c>
      <c r="D2918" s="13">
        <v>0.3009</v>
      </c>
      <c r="E2918" s="13">
        <v>0.32208999999999999</v>
      </c>
      <c r="F2918" s="13">
        <v>0.27492</v>
      </c>
      <c r="G2918" s="13">
        <v>0.25890000000000002</v>
      </c>
      <c r="H2918" s="13"/>
      <c r="I2918" s="13">
        <v>0.31367</v>
      </c>
      <c r="J2918" s="13">
        <v>0.33224999999999999</v>
      </c>
      <c r="K2918" s="13">
        <v>0.35132999999999998</v>
      </c>
      <c r="L2918" s="13">
        <v>0.38922000000000001</v>
      </c>
      <c r="M2918" s="13">
        <v>0.42792999999999998</v>
      </c>
      <c r="N2918" s="13">
        <v>0.43351000000000001</v>
      </c>
      <c r="O2918" s="13">
        <v>0.47520000000000001</v>
      </c>
      <c r="P2918" s="13">
        <v>0.52768999999999999</v>
      </c>
    </row>
    <row r="2919" spans="1:16" x14ac:dyDescent="0.3">
      <c r="A2919" s="67" t="s">
        <v>4522</v>
      </c>
      <c r="B2919" s="67" t="s">
        <v>4523</v>
      </c>
      <c r="C2919" s="69">
        <v>306</v>
      </c>
      <c r="D2919" s="13"/>
      <c r="E2919" s="13"/>
      <c r="F2919" s="13"/>
      <c r="G2919" s="13"/>
      <c r="H2919" s="13"/>
      <c r="I2919" s="13"/>
      <c r="J2919" s="13"/>
      <c r="K2919" s="13"/>
      <c r="L2919" s="13"/>
      <c r="M2919" s="13"/>
      <c r="N2919" s="13"/>
      <c r="O2919" s="13"/>
      <c r="P2919" s="13"/>
    </row>
    <row r="2920" spans="1:16" x14ac:dyDescent="0.3">
      <c r="A2920" s="67" t="s">
        <v>4524</v>
      </c>
      <c r="B2920" s="67" t="s">
        <v>4525</v>
      </c>
      <c r="C2920" s="69">
        <v>272</v>
      </c>
      <c r="D2920" s="13">
        <v>2.2477200000000002</v>
      </c>
      <c r="E2920" s="13">
        <v>2.2818800000000001</v>
      </c>
      <c r="F2920" s="13">
        <v>2.0171199999999998</v>
      </c>
      <c r="G2920" s="13">
        <v>1.9540200000000001</v>
      </c>
      <c r="H2920" s="13"/>
      <c r="I2920" s="13">
        <v>2.24735</v>
      </c>
      <c r="J2920" s="13">
        <v>2.43106</v>
      </c>
      <c r="K2920" s="13">
        <v>2.5082900000000001</v>
      </c>
      <c r="L2920" s="13">
        <v>2.7143700000000002</v>
      </c>
      <c r="M2920" s="13">
        <v>3.0337200000000002</v>
      </c>
      <c r="N2920" s="13">
        <v>3.1370300000000002</v>
      </c>
      <c r="O2920" s="13">
        <v>3.4045800000000002</v>
      </c>
      <c r="P2920" s="13">
        <v>3.6988500000000002</v>
      </c>
    </row>
    <row r="2921" spans="1:16" x14ac:dyDescent="0.3">
      <c r="A2921" s="67" t="s">
        <v>4508</v>
      </c>
      <c r="B2921" s="67" t="s">
        <v>4509</v>
      </c>
      <c r="C2921" s="69">
        <v>264</v>
      </c>
      <c r="D2921" s="13"/>
      <c r="E2921" s="13"/>
      <c r="F2921" s="13"/>
      <c r="G2921" s="13">
        <v>1.328E-2</v>
      </c>
      <c r="H2921" s="13"/>
      <c r="I2921" s="13">
        <v>1.523E-2</v>
      </c>
      <c r="J2921" s="13">
        <v>1.7489999999999999E-2</v>
      </c>
      <c r="K2921" s="13"/>
      <c r="L2921" s="13">
        <v>2.0369999999999999E-2</v>
      </c>
      <c r="M2921" s="13">
        <v>2.4549999999999999E-2</v>
      </c>
      <c r="N2921" s="13">
        <v>3.1150000000000001E-2</v>
      </c>
      <c r="O2921" s="13">
        <v>3.8010000000000002E-2</v>
      </c>
      <c r="P2921" s="13">
        <v>4.6760000000000003E-2</v>
      </c>
    </row>
    <row r="2922" spans="1:16" x14ac:dyDescent="0.3">
      <c r="A2922" s="67" t="s">
        <v>1936</v>
      </c>
      <c r="B2922" s="67" t="s">
        <v>1937</v>
      </c>
      <c r="C2922" s="69">
        <v>259</v>
      </c>
      <c r="D2922" s="13"/>
      <c r="E2922" s="13"/>
      <c r="F2922" s="13"/>
      <c r="G2922" s="13"/>
      <c r="H2922" s="13">
        <v>1.00058</v>
      </c>
      <c r="I2922" s="13"/>
      <c r="J2922" s="13"/>
      <c r="K2922" s="13"/>
      <c r="L2922" s="13"/>
      <c r="M2922" s="13"/>
      <c r="N2922" s="13"/>
      <c r="O2922" s="13"/>
      <c r="P2922" s="13"/>
    </row>
    <row r="2923" spans="1:16" x14ac:dyDescent="0.3">
      <c r="A2923" s="67" t="s">
        <v>4486</v>
      </c>
      <c r="B2923" s="67" t="s">
        <v>4487</v>
      </c>
      <c r="C2923" s="69">
        <v>259</v>
      </c>
      <c r="D2923" s="13"/>
      <c r="E2923" s="13"/>
      <c r="F2923" s="13">
        <v>8.0000000000000007E-5</v>
      </c>
      <c r="G2923" s="13">
        <v>8.0000000000000007E-5</v>
      </c>
      <c r="H2923" s="13">
        <v>9.0000000000000006E-5</v>
      </c>
      <c r="I2923" s="13">
        <v>9.0000000000000006E-5</v>
      </c>
      <c r="J2923" s="13">
        <v>1.1E-4</v>
      </c>
      <c r="K2923" s="13">
        <v>1.2E-4</v>
      </c>
      <c r="L2923" s="13">
        <v>1.2999999999999999E-4</v>
      </c>
      <c r="M2923" s="13">
        <v>3.8999999999999999E-4</v>
      </c>
      <c r="N2923" s="13">
        <v>4.2000000000000002E-4</v>
      </c>
      <c r="O2923" s="13">
        <v>4.6999999999999999E-4</v>
      </c>
      <c r="P2923" s="13">
        <v>5.4000000000000001E-4</v>
      </c>
    </row>
    <row r="2924" spans="1:16" x14ac:dyDescent="0.3">
      <c r="A2924" s="67" t="s">
        <v>5133</v>
      </c>
      <c r="B2924" s="67" t="s">
        <v>5134</v>
      </c>
      <c r="C2924" s="69">
        <v>251</v>
      </c>
      <c r="D2924" s="13"/>
      <c r="E2924" s="13"/>
      <c r="F2924" s="13"/>
      <c r="G2924" s="13"/>
      <c r="H2924" s="13">
        <v>0.57310000000000005</v>
      </c>
      <c r="I2924" s="13"/>
      <c r="J2924" s="13"/>
      <c r="K2924" s="13"/>
      <c r="L2924" s="13"/>
      <c r="M2924" s="13"/>
      <c r="N2924" s="13"/>
      <c r="O2924" s="13"/>
      <c r="P2924" s="13"/>
    </row>
    <row r="2925" spans="1:16" x14ac:dyDescent="0.3">
      <c r="A2925" s="67" t="s">
        <v>4448</v>
      </c>
      <c r="B2925" s="67" t="s">
        <v>4449</v>
      </c>
      <c r="C2925" s="69">
        <v>235</v>
      </c>
      <c r="D2925" s="13"/>
      <c r="E2925" s="13"/>
      <c r="F2925" s="13"/>
      <c r="G2925" s="13"/>
      <c r="H2925" s="13"/>
      <c r="I2925" s="13"/>
      <c r="J2925" s="13">
        <v>9.3000000000000005E-4</v>
      </c>
      <c r="K2925" s="13"/>
      <c r="L2925" s="13"/>
      <c r="M2925" s="13"/>
      <c r="N2925" s="13"/>
      <c r="O2925" s="13"/>
      <c r="P2925" s="13">
        <v>1.2279999999999999E-2</v>
      </c>
    </row>
    <row r="2926" spans="1:16" x14ac:dyDescent="0.3">
      <c r="A2926" s="67" t="s">
        <v>5135</v>
      </c>
      <c r="B2926" s="67" t="s">
        <v>5136</v>
      </c>
      <c r="C2926" s="69">
        <v>210</v>
      </c>
      <c r="D2926" s="13"/>
      <c r="E2926" s="13"/>
      <c r="F2926" s="13"/>
      <c r="G2926" s="13">
        <v>3.7240000000000002E-2</v>
      </c>
      <c r="H2926" s="13"/>
      <c r="I2926" s="13"/>
      <c r="J2926" s="13">
        <v>6.5949999999999995E-2</v>
      </c>
      <c r="K2926" s="13"/>
      <c r="L2926" s="13"/>
      <c r="M2926" s="13"/>
      <c r="N2926" s="13"/>
      <c r="O2926" s="13"/>
      <c r="P2926" s="13"/>
    </row>
    <row r="2927" spans="1:16" x14ac:dyDescent="0.3">
      <c r="A2927" s="67" t="s">
        <v>4542</v>
      </c>
      <c r="B2927" s="67" t="s">
        <v>4543</v>
      </c>
      <c r="C2927" s="69">
        <v>195</v>
      </c>
      <c r="D2927" s="13"/>
      <c r="E2927" s="13">
        <v>5.1299999999999998E-2</v>
      </c>
      <c r="F2927" s="13">
        <v>3.1440000000000003E-2</v>
      </c>
      <c r="G2927" s="13"/>
      <c r="H2927" s="13">
        <v>4.0989999999999999E-2</v>
      </c>
      <c r="I2927" s="13">
        <v>3.4290000000000001E-2</v>
      </c>
      <c r="J2927" s="13">
        <v>2.4289999999999999E-2</v>
      </c>
      <c r="K2927" s="13">
        <v>1.2789999999999999E-2</v>
      </c>
      <c r="L2927" s="13"/>
      <c r="M2927" s="13"/>
      <c r="N2927" s="13"/>
      <c r="O2927" s="13"/>
      <c r="P2927" s="13">
        <v>0.25330000000000003</v>
      </c>
    </row>
    <row r="2928" spans="1:16" x14ac:dyDescent="0.3">
      <c r="A2928" s="67" t="s">
        <v>4518</v>
      </c>
      <c r="B2928" s="67" t="s">
        <v>4519</v>
      </c>
      <c r="C2928" s="69">
        <v>195</v>
      </c>
      <c r="D2928" s="13"/>
      <c r="E2928" s="13"/>
      <c r="F2928" s="13"/>
      <c r="G2928" s="13"/>
      <c r="H2928" s="13"/>
      <c r="I2928" s="13">
        <v>1.1E-4</v>
      </c>
      <c r="J2928" s="13">
        <v>1.2E-4</v>
      </c>
      <c r="K2928" s="13">
        <v>1.3999999999999999E-4</v>
      </c>
      <c r="L2928" s="13">
        <v>1.4999999999999999E-4</v>
      </c>
      <c r="M2928" s="13">
        <v>1.6000000000000001E-4</v>
      </c>
      <c r="N2928" s="13">
        <v>1.8000000000000001E-4</v>
      </c>
      <c r="O2928" s="13">
        <v>2.2000000000000001E-4</v>
      </c>
      <c r="P2928" s="13">
        <v>2.4000000000000001E-4</v>
      </c>
    </row>
    <row r="2929" spans="1:16" x14ac:dyDescent="0.3">
      <c r="A2929" s="67" t="s">
        <v>4528</v>
      </c>
      <c r="B2929" s="67" t="s">
        <v>4529</v>
      </c>
      <c r="C2929" s="69">
        <v>161</v>
      </c>
      <c r="D2929" s="13"/>
      <c r="E2929" s="13">
        <v>7.6340000000000005E-2</v>
      </c>
      <c r="F2929" s="13">
        <v>5.3330000000000002E-2</v>
      </c>
      <c r="G2929" s="13"/>
      <c r="H2929" s="13">
        <v>4.7149999999999997E-2</v>
      </c>
      <c r="I2929" s="13">
        <v>5.9400000000000001E-2</v>
      </c>
      <c r="J2929" s="13">
        <v>8.2549999999999998E-2</v>
      </c>
      <c r="K2929" s="13">
        <v>9.2810000000000004E-2</v>
      </c>
      <c r="L2929" s="13">
        <v>9.3549999999999994E-2</v>
      </c>
      <c r="M2929" s="13">
        <v>0.14946999999999999</v>
      </c>
      <c r="N2929" s="13"/>
      <c r="O2929" s="13"/>
      <c r="P2929" s="13">
        <v>0.31802999999999998</v>
      </c>
    </row>
    <row r="2930" spans="1:16" x14ac:dyDescent="0.3">
      <c r="A2930" s="67" t="s">
        <v>5137</v>
      </c>
      <c r="B2930" s="67" t="s">
        <v>4454</v>
      </c>
      <c r="C2930" s="69">
        <v>147</v>
      </c>
      <c r="D2930" s="13"/>
      <c r="E2930" s="13"/>
      <c r="F2930" s="13"/>
      <c r="G2930" s="13">
        <v>8.0000000000000004E-4</v>
      </c>
      <c r="H2930" s="13">
        <v>3.1099999999999999E-3</v>
      </c>
      <c r="I2930" s="13">
        <v>3.7599999999999999E-3</v>
      </c>
      <c r="J2930" s="13">
        <v>6.6800000000000002E-3</v>
      </c>
      <c r="K2930" s="13">
        <v>1.8600000000000001E-3</v>
      </c>
      <c r="L2930" s="13">
        <v>2.8400000000000001E-3</v>
      </c>
      <c r="M2930" s="13">
        <v>3.1700000000000001E-3</v>
      </c>
      <c r="N2930" s="13">
        <v>1.7170000000000001E-2</v>
      </c>
      <c r="O2930" s="13">
        <v>2.0899999999999998E-2</v>
      </c>
      <c r="P2930" s="13">
        <v>2.8139999999999998E-2</v>
      </c>
    </row>
    <row r="2931" spans="1:16" x14ac:dyDescent="0.3">
      <c r="A2931" s="67" t="s">
        <v>4526</v>
      </c>
      <c r="B2931" s="67" t="s">
        <v>4527</v>
      </c>
      <c r="C2931" s="69">
        <v>111</v>
      </c>
      <c r="D2931" s="13">
        <v>0.25336999999999998</v>
      </c>
      <c r="E2931" s="13">
        <v>0.25811000000000001</v>
      </c>
      <c r="F2931" s="13">
        <v>0.21979000000000001</v>
      </c>
      <c r="G2931" s="13">
        <v>0.21681</v>
      </c>
      <c r="H2931" s="13"/>
      <c r="I2931" s="13">
        <v>0.25835999999999998</v>
      </c>
      <c r="J2931" s="13">
        <v>0.28943999999999998</v>
      </c>
      <c r="K2931" s="13">
        <v>0.30447999999999997</v>
      </c>
      <c r="L2931" s="13">
        <v>0.33939000000000002</v>
      </c>
      <c r="M2931" s="13">
        <v>0.39095000000000002</v>
      </c>
      <c r="N2931" s="13">
        <v>0.42313000000000001</v>
      </c>
      <c r="O2931" s="13">
        <v>0.4798</v>
      </c>
      <c r="P2931" s="13">
        <v>0.52925</v>
      </c>
    </row>
    <row r="2932" spans="1:16" x14ac:dyDescent="0.3">
      <c r="A2932" s="67" t="s">
        <v>4538</v>
      </c>
      <c r="B2932" s="67" t="s">
        <v>4539</v>
      </c>
      <c r="C2932" s="69">
        <v>69</v>
      </c>
      <c r="D2932" s="13">
        <v>0.25696000000000002</v>
      </c>
      <c r="E2932" s="13">
        <v>0.28044999999999998</v>
      </c>
      <c r="F2932" s="13">
        <v>0.22187000000000001</v>
      </c>
      <c r="G2932" s="13">
        <v>0.21848999999999999</v>
      </c>
      <c r="H2932" s="13"/>
      <c r="I2932" s="13">
        <v>0.27862999999999999</v>
      </c>
      <c r="J2932" s="13">
        <v>0.30939</v>
      </c>
      <c r="K2932" s="13">
        <v>0.32407999999999998</v>
      </c>
      <c r="L2932" s="13">
        <v>0.35732000000000003</v>
      </c>
      <c r="M2932" s="13">
        <v>0.39339000000000002</v>
      </c>
      <c r="N2932" s="13">
        <v>0.42775000000000002</v>
      </c>
      <c r="O2932" s="13">
        <v>0.4819</v>
      </c>
      <c r="P2932" s="13">
        <v>0.53442999999999996</v>
      </c>
    </row>
    <row r="2933" spans="1:16" x14ac:dyDescent="0.3">
      <c r="A2933" s="67" t="s">
        <v>4496</v>
      </c>
      <c r="B2933" s="67" t="s">
        <v>4497</v>
      </c>
      <c r="C2933" s="69">
        <v>62</v>
      </c>
      <c r="D2933" s="13"/>
      <c r="E2933" s="13"/>
      <c r="F2933" s="13"/>
      <c r="G2933" s="13"/>
      <c r="H2933" s="13"/>
      <c r="I2933" s="13"/>
      <c r="J2933" s="13">
        <v>2.2000000000000001E-4</v>
      </c>
      <c r="K2933" s="13"/>
      <c r="L2933" s="13"/>
      <c r="M2933" s="13"/>
      <c r="N2933" s="13"/>
      <c r="O2933" s="13"/>
      <c r="P2933" s="13">
        <v>3.1099999999999999E-3</v>
      </c>
    </row>
    <row r="2934" spans="1:16" x14ac:dyDescent="0.3">
      <c r="A2934" s="67" t="s">
        <v>4500</v>
      </c>
      <c r="B2934" s="67" t="s">
        <v>4501</v>
      </c>
      <c r="C2934" s="69">
        <v>57</v>
      </c>
      <c r="D2934" s="13"/>
      <c r="E2934" s="13">
        <v>1.8460000000000001E-2</v>
      </c>
      <c r="F2934" s="13">
        <v>6.7600000000000004E-3</v>
      </c>
      <c r="G2934" s="13"/>
      <c r="H2934" s="13">
        <v>3.29E-3</v>
      </c>
      <c r="I2934" s="13"/>
      <c r="J2934" s="13"/>
      <c r="K2934" s="13"/>
      <c r="L2934" s="13"/>
      <c r="M2934" s="13"/>
      <c r="N2934" s="13"/>
      <c r="O2934" s="13"/>
      <c r="P2934" s="13">
        <v>0.20421</v>
      </c>
    </row>
    <row r="2935" spans="1:16" x14ac:dyDescent="0.3">
      <c r="A2935" s="67" t="s">
        <v>4532</v>
      </c>
      <c r="B2935" s="67" t="s">
        <v>4533</v>
      </c>
      <c r="C2935" s="69">
        <v>50</v>
      </c>
      <c r="D2935" s="13"/>
      <c r="E2935" s="13">
        <v>2.112E-2</v>
      </c>
      <c r="F2935" s="13">
        <v>1.789E-2</v>
      </c>
      <c r="G2935" s="13"/>
      <c r="H2935" s="13">
        <v>2.1569999999999999E-2</v>
      </c>
      <c r="I2935" s="13">
        <v>2.4469999999999999E-2</v>
      </c>
      <c r="J2935" s="13">
        <v>4.3029999999999999E-2</v>
      </c>
      <c r="K2935" s="13">
        <v>5.6270000000000001E-2</v>
      </c>
      <c r="L2935" s="13">
        <v>4.4490000000000002E-2</v>
      </c>
      <c r="M2935" s="13">
        <v>7.2840000000000002E-2</v>
      </c>
      <c r="N2935" s="13"/>
      <c r="O2935" s="13"/>
      <c r="P2935" s="13">
        <v>0.18174999999999999</v>
      </c>
    </row>
    <row r="2936" spans="1:16" x14ac:dyDescent="0.3">
      <c r="A2936" s="67" t="s">
        <v>4544</v>
      </c>
      <c r="B2936" s="67" t="s">
        <v>4545</v>
      </c>
      <c r="C2936" s="69">
        <v>41</v>
      </c>
      <c r="D2936" s="13">
        <v>2.63835</v>
      </c>
      <c r="E2936" s="13">
        <v>2.6738</v>
      </c>
      <c r="F2936" s="13">
        <v>2.3467099999999999</v>
      </c>
      <c r="G2936" s="13">
        <v>2.23827</v>
      </c>
      <c r="H2936" s="13">
        <v>2.4893299999999998</v>
      </c>
      <c r="I2936" s="13">
        <v>2.60304</v>
      </c>
      <c r="J2936" s="13">
        <v>2.8373699999999999</v>
      </c>
      <c r="K2936" s="13">
        <v>2.8771900000000001</v>
      </c>
      <c r="L2936" s="13">
        <v>3.3165100000000001</v>
      </c>
      <c r="M2936" s="13">
        <v>3.5847600000000002</v>
      </c>
      <c r="N2936" s="13">
        <v>3.8113700000000001</v>
      </c>
      <c r="O2936" s="13">
        <v>4.1176500000000003</v>
      </c>
      <c r="P2936" s="13">
        <v>4.4292999999999996</v>
      </c>
    </row>
    <row r="2937" spans="1:16" x14ac:dyDescent="0.3">
      <c r="A2937" s="67" t="s">
        <v>4540</v>
      </c>
      <c r="B2937" s="67" t="s">
        <v>4541</v>
      </c>
      <c r="C2937" s="69">
        <v>31</v>
      </c>
      <c r="D2937" s="13"/>
      <c r="E2937" s="13"/>
      <c r="F2937" s="13"/>
      <c r="G2937" s="13">
        <v>2.4000000000000001E-4</v>
      </c>
      <c r="H2937" s="13"/>
      <c r="I2937" s="13">
        <v>2.7999999999999998E-4</v>
      </c>
      <c r="J2937" s="13">
        <v>3.2000000000000003E-4</v>
      </c>
      <c r="K2937" s="13"/>
      <c r="L2937" s="13">
        <v>3.4000000000000002E-4</v>
      </c>
      <c r="M2937" s="13">
        <v>4.2999999999999999E-4</v>
      </c>
      <c r="N2937" s="13">
        <v>3.8000000000000002E-4</v>
      </c>
      <c r="O2937" s="13"/>
      <c r="P2937" s="13"/>
    </row>
    <row r="2938" spans="1:16" x14ac:dyDescent="0.3">
      <c r="A2938" s="67" t="s">
        <v>4546</v>
      </c>
      <c r="B2938" s="67" t="s">
        <v>4547</v>
      </c>
      <c r="C2938" s="69">
        <v>31</v>
      </c>
      <c r="D2938" s="13"/>
      <c r="E2938" s="13"/>
      <c r="F2938" s="13"/>
      <c r="G2938" s="13"/>
      <c r="H2938" s="13"/>
      <c r="I2938" s="13"/>
      <c r="J2938" s="13"/>
      <c r="K2938" s="13"/>
      <c r="L2938" s="13"/>
      <c r="M2938" s="13"/>
      <c r="N2938" s="13"/>
      <c r="O2938" s="13"/>
      <c r="P2938" s="13"/>
    </row>
    <row r="2939" spans="1:16" x14ac:dyDescent="0.3">
      <c r="A2939" s="67" t="s">
        <v>5138</v>
      </c>
      <c r="B2939" s="67" t="s">
        <v>5139</v>
      </c>
      <c r="C2939" s="69">
        <v>12</v>
      </c>
      <c r="D2939" s="13"/>
      <c r="E2939" s="13"/>
      <c r="F2939" s="13"/>
      <c r="G2939" s="13">
        <v>1.32E-3</v>
      </c>
      <c r="H2939" s="13"/>
      <c r="I2939" s="13"/>
      <c r="J2939" s="13"/>
      <c r="K2939" s="13"/>
      <c r="L2939" s="13"/>
      <c r="M2939" s="13"/>
      <c r="N2939" s="13"/>
      <c r="O2939" s="13"/>
      <c r="P2939" s="13"/>
    </row>
    <row r="2940" spans="1:16" x14ac:dyDescent="0.3">
      <c r="A2940" s="67" t="s">
        <v>4548</v>
      </c>
      <c r="B2940" s="67" t="s">
        <v>4549</v>
      </c>
      <c r="C2940" s="69">
        <v>10</v>
      </c>
      <c r="D2940" s="13"/>
      <c r="E2940" s="13">
        <v>2.0000000000000002E-5</v>
      </c>
      <c r="F2940" s="13">
        <v>2.0000000000000002E-5</v>
      </c>
      <c r="G2940" s="13">
        <v>2.0000000000000002E-5</v>
      </c>
      <c r="H2940" s="13">
        <v>3.0000000000000001E-5</v>
      </c>
      <c r="I2940" s="13">
        <v>3.0000000000000001E-5</v>
      </c>
      <c r="J2940" s="13">
        <v>4.0000000000000003E-5</v>
      </c>
      <c r="K2940" s="13">
        <v>3.0000000000000001E-5</v>
      </c>
      <c r="L2940" s="13">
        <v>4.0000000000000003E-5</v>
      </c>
      <c r="M2940" s="13"/>
      <c r="N2940" s="13"/>
      <c r="O2940" s="13"/>
      <c r="P2940" s="13">
        <v>5.0000000000000002E-5</v>
      </c>
    </row>
    <row r="2941" spans="1:16" x14ac:dyDescent="0.3">
      <c r="A2941" s="67" t="s">
        <v>4550</v>
      </c>
      <c r="B2941" s="67" t="s">
        <v>4551</v>
      </c>
      <c r="C2941" s="69">
        <v>10</v>
      </c>
      <c r="D2941" s="13"/>
      <c r="E2941" s="13"/>
      <c r="F2941" s="13"/>
      <c r="G2941" s="13"/>
      <c r="H2941" s="13"/>
      <c r="I2941" s="13"/>
      <c r="J2941" s="13"/>
      <c r="K2941" s="13">
        <v>7.7200000000000003E-3</v>
      </c>
      <c r="L2941" s="13">
        <v>4.0309999999999999E-2</v>
      </c>
      <c r="M2941" s="13">
        <v>8.9630000000000001E-2</v>
      </c>
      <c r="N2941" s="13"/>
      <c r="O2941" s="13"/>
      <c r="P2941" s="13">
        <v>0.11024</v>
      </c>
    </row>
    <row r="2942" spans="1:16" x14ac:dyDescent="0.3">
      <c r="A2942" s="67" t="s">
        <v>4554</v>
      </c>
      <c r="B2942" s="67" t="s">
        <v>4555</v>
      </c>
      <c r="C2942" s="69">
        <v>9</v>
      </c>
      <c r="D2942" s="13">
        <v>0.37703999999999999</v>
      </c>
      <c r="E2942" s="13">
        <v>0.34949999999999998</v>
      </c>
      <c r="F2942" s="13">
        <v>0.29441000000000001</v>
      </c>
      <c r="G2942" s="13">
        <v>0.28103</v>
      </c>
      <c r="H2942" s="13">
        <v>0.31334000000000001</v>
      </c>
      <c r="I2942" s="13">
        <v>0.33622000000000002</v>
      </c>
      <c r="J2942" s="13">
        <v>0.35193999999999998</v>
      </c>
      <c r="K2942" s="13">
        <v>0.36345</v>
      </c>
      <c r="L2942" s="13">
        <v>0.43359999999999999</v>
      </c>
      <c r="M2942" s="13">
        <v>0.53190999999999999</v>
      </c>
      <c r="N2942" s="13">
        <v>0.58201000000000003</v>
      </c>
      <c r="O2942" s="13">
        <v>0.64705000000000001</v>
      </c>
      <c r="P2942" s="13">
        <v>0.72568999999999995</v>
      </c>
    </row>
    <row r="2943" spans="1:16" x14ac:dyDescent="0.3">
      <c r="A2943" s="67" t="s">
        <v>4552</v>
      </c>
      <c r="B2943" s="67" t="s">
        <v>4553</v>
      </c>
      <c r="C2943" s="69">
        <v>8</v>
      </c>
      <c r="D2943" s="13"/>
      <c r="E2943" s="13"/>
      <c r="F2943" s="13"/>
      <c r="G2943" s="13"/>
      <c r="H2943" s="13"/>
      <c r="I2943" s="13"/>
      <c r="J2943" s="13"/>
      <c r="K2943" s="13">
        <v>3.3899999999999998E-3</v>
      </c>
      <c r="L2943" s="13">
        <v>1.9599999999999999E-2</v>
      </c>
      <c r="M2943" s="13">
        <v>4.1759999999999999E-2</v>
      </c>
      <c r="N2943" s="13"/>
      <c r="O2943" s="13"/>
      <c r="P2943" s="13">
        <v>0.11611</v>
      </c>
    </row>
    <row r="2944" spans="1:16" x14ac:dyDescent="0.3">
      <c r="A2944" s="67" t="s">
        <v>5140</v>
      </c>
      <c r="B2944" s="67" t="s">
        <v>5141</v>
      </c>
      <c r="C2944" s="69">
        <v>6</v>
      </c>
      <c r="D2944" s="13"/>
      <c r="E2944" s="13"/>
      <c r="F2944" s="13"/>
      <c r="G2944" s="13"/>
      <c r="H2944" s="13">
        <v>0.15831000000000001</v>
      </c>
      <c r="I2944" s="13"/>
      <c r="J2944" s="13"/>
      <c r="K2944" s="13"/>
      <c r="L2944" s="13"/>
      <c r="M2944" s="13"/>
      <c r="N2944" s="13"/>
      <c r="O2944" s="13"/>
      <c r="P2944" s="13"/>
    </row>
    <row r="2945" spans="1:16" x14ac:dyDescent="0.3">
      <c r="A2945" s="67" t="s">
        <v>5142</v>
      </c>
      <c r="B2945" s="67" t="s">
        <v>5143</v>
      </c>
      <c r="C2945" s="69">
        <v>4</v>
      </c>
      <c r="D2945" s="13">
        <v>0.36496000000000001</v>
      </c>
      <c r="E2945" s="13">
        <v>0.37279000000000001</v>
      </c>
      <c r="F2945" s="13">
        <v>0.31579000000000002</v>
      </c>
      <c r="G2945" s="13"/>
      <c r="H2945" s="13"/>
      <c r="I2945" s="13"/>
      <c r="J2945" s="13"/>
      <c r="K2945" s="13"/>
      <c r="L2945" s="13"/>
      <c r="M2945" s="13"/>
      <c r="N2945" s="13"/>
      <c r="O2945" s="13"/>
      <c r="P2945" s="13"/>
    </row>
    <row r="2946" spans="1:16" x14ac:dyDescent="0.3">
      <c r="A2946" s="67" t="s">
        <v>4556</v>
      </c>
      <c r="B2946" s="67" t="s">
        <v>4557</v>
      </c>
      <c r="C2946" s="69">
        <v>3</v>
      </c>
      <c r="D2946" s="13"/>
      <c r="E2946" s="13"/>
      <c r="F2946" s="13"/>
      <c r="G2946" s="13"/>
      <c r="H2946" s="13"/>
      <c r="I2946" s="13"/>
      <c r="J2946" s="13"/>
      <c r="K2946" s="13"/>
      <c r="L2946" s="13"/>
      <c r="M2946" s="13"/>
      <c r="N2946" s="13"/>
      <c r="O2946" s="13"/>
      <c r="P2946" s="13"/>
    </row>
    <row r="2947" spans="1:16" x14ac:dyDescent="0.3">
      <c r="A2947" s="67"/>
      <c r="B2947" s="67"/>
      <c r="C2947" s="69"/>
      <c r="D2947" s="13"/>
      <c r="E2947" s="13"/>
      <c r="F2947" s="13"/>
      <c r="G2947" s="13"/>
      <c r="H2947" s="13"/>
      <c r="I2947" s="13"/>
      <c r="J2947" s="13"/>
      <c r="K2947" s="13"/>
      <c r="L2947" s="13"/>
      <c r="M2947" s="13"/>
      <c r="N2947" s="13"/>
      <c r="O2947" s="13"/>
      <c r="P2947" s="13"/>
    </row>
    <row r="2948" spans="1:16" x14ac:dyDescent="0.3">
      <c r="A2948" s="67"/>
      <c r="B2948" s="67"/>
      <c r="C2948" s="69"/>
      <c r="D2948" s="13"/>
      <c r="E2948" s="13"/>
      <c r="F2948" s="13"/>
      <c r="G2948" s="13"/>
      <c r="H2948" s="13"/>
      <c r="I2948" s="13"/>
      <c r="J2948" s="13"/>
      <c r="K2948" s="13"/>
      <c r="L2948" s="13"/>
      <c r="M2948" s="13"/>
      <c r="N2948" s="13"/>
      <c r="O2948" s="13"/>
      <c r="P2948" s="13"/>
    </row>
    <row r="2949" spans="1:16" x14ac:dyDescent="0.3">
      <c r="A2949" s="67"/>
      <c r="B2949" s="67"/>
      <c r="C2949" s="69"/>
      <c r="D2949" s="13"/>
      <c r="E2949" s="13"/>
      <c r="F2949" s="13"/>
      <c r="G2949" s="13"/>
      <c r="H2949" s="13"/>
      <c r="I2949" s="13"/>
      <c r="J2949" s="13"/>
      <c r="K2949" s="13"/>
      <c r="L2949" s="13"/>
      <c r="M2949" s="13"/>
      <c r="N2949" s="13"/>
      <c r="O2949" s="13"/>
      <c r="P2949" s="13"/>
    </row>
    <row r="2950" spans="1:16" x14ac:dyDescent="0.3">
      <c r="A2950" s="67"/>
      <c r="B2950" s="67"/>
      <c r="C2950" s="69"/>
      <c r="D2950" s="13"/>
      <c r="E2950" s="13"/>
      <c r="F2950" s="13"/>
      <c r="G2950" s="13"/>
      <c r="H2950" s="13"/>
      <c r="I2950" s="13"/>
      <c r="J2950" s="13"/>
      <c r="K2950" s="13"/>
      <c r="L2950" s="13"/>
      <c r="M2950" s="13"/>
      <c r="N2950" s="13"/>
      <c r="O2950" s="13"/>
      <c r="P2950" s="13"/>
    </row>
    <row r="2951" spans="1:16" x14ac:dyDescent="0.3">
      <c r="A2951" s="67"/>
      <c r="B2951" s="67"/>
      <c r="C2951" s="69"/>
      <c r="D2951" s="13"/>
      <c r="E2951" s="13"/>
      <c r="F2951" s="13"/>
      <c r="G2951" s="13"/>
      <c r="H2951" s="13"/>
      <c r="I2951" s="13"/>
      <c r="J2951" s="13"/>
      <c r="K2951" s="13"/>
      <c r="L2951" s="13"/>
      <c r="M2951" s="13"/>
      <c r="N2951" s="13"/>
      <c r="O2951" s="13"/>
      <c r="P2951" s="13"/>
    </row>
    <row r="2952" spans="1:16" x14ac:dyDescent="0.3">
      <c r="A2952" s="67"/>
      <c r="B2952" s="67"/>
      <c r="C2952" s="69"/>
      <c r="D2952" s="13"/>
      <c r="E2952" s="13"/>
      <c r="F2952" s="13"/>
      <c r="G2952" s="13"/>
      <c r="H2952" s="13"/>
      <c r="I2952" s="13"/>
      <c r="J2952" s="13"/>
      <c r="K2952" s="13"/>
      <c r="L2952" s="13"/>
      <c r="M2952" s="13"/>
      <c r="N2952" s="13"/>
      <c r="O2952" s="13"/>
      <c r="P2952" s="13"/>
    </row>
    <row r="2953" spans="1:16" x14ac:dyDescent="0.3">
      <c r="A2953" s="67"/>
      <c r="B2953" s="67"/>
      <c r="C2953" s="69"/>
      <c r="D2953" s="13"/>
      <c r="E2953" s="13"/>
      <c r="F2953" s="13"/>
      <c r="G2953" s="13"/>
      <c r="H2953" s="13"/>
      <c r="I2953" s="13"/>
      <c r="J2953" s="13"/>
      <c r="K2953" s="13"/>
      <c r="L2953" s="13"/>
      <c r="M2953" s="13"/>
      <c r="N2953" s="13"/>
      <c r="O2953" s="13"/>
      <c r="P2953" s="13"/>
    </row>
    <row r="2954" spans="1:16" x14ac:dyDescent="0.3">
      <c r="A2954" s="67"/>
      <c r="B2954" s="67"/>
      <c r="C2954" s="69"/>
      <c r="D2954" s="13"/>
      <c r="E2954" s="13"/>
      <c r="F2954" s="13"/>
      <c r="G2954" s="13"/>
      <c r="H2954" s="13"/>
      <c r="I2954" s="13"/>
      <c r="J2954" s="13"/>
      <c r="K2954" s="13"/>
      <c r="L2954" s="13"/>
      <c r="M2954" s="13"/>
      <c r="N2954" s="13"/>
      <c r="O2954" s="13"/>
      <c r="P2954" s="13"/>
    </row>
    <row r="2955" spans="1:16" x14ac:dyDescent="0.3">
      <c r="A2955" s="67"/>
      <c r="B2955" s="67"/>
      <c r="C2955" s="69"/>
      <c r="D2955" s="13"/>
      <c r="E2955" s="13"/>
      <c r="F2955" s="13"/>
      <c r="G2955" s="13"/>
      <c r="H2955" s="13"/>
      <c r="I2955" s="13"/>
      <c r="J2955" s="13"/>
      <c r="K2955" s="13"/>
      <c r="L2955" s="13"/>
      <c r="M2955" s="13"/>
      <c r="N2955" s="13"/>
      <c r="O2955" s="13"/>
      <c r="P2955" s="13"/>
    </row>
    <row r="2956" spans="1:16" x14ac:dyDescent="0.3">
      <c r="A2956" s="67"/>
      <c r="B2956" s="67"/>
      <c r="C2956" s="69"/>
      <c r="D2956" s="13"/>
      <c r="E2956" s="13"/>
      <c r="F2956" s="13"/>
      <c r="G2956" s="13"/>
      <c r="H2956" s="13"/>
      <c r="I2956" s="13"/>
      <c r="J2956" s="13"/>
      <c r="K2956" s="13"/>
      <c r="L2956" s="13"/>
      <c r="M2956" s="13"/>
      <c r="N2956" s="13"/>
      <c r="O2956" s="13"/>
      <c r="P2956" s="13"/>
    </row>
    <row r="2957" spans="1:16" x14ac:dyDescent="0.3">
      <c r="A2957" s="67"/>
      <c r="B2957" s="67"/>
      <c r="C2957" s="69"/>
      <c r="D2957" s="13"/>
      <c r="E2957" s="13"/>
      <c r="F2957" s="13"/>
      <c r="G2957" s="13"/>
      <c r="H2957" s="13"/>
      <c r="I2957" s="13"/>
      <c r="J2957" s="13"/>
      <c r="K2957" s="13"/>
      <c r="L2957" s="13"/>
      <c r="M2957" s="13"/>
      <c r="N2957" s="13"/>
      <c r="O2957" s="13"/>
      <c r="P2957" s="13"/>
    </row>
    <row r="2958" spans="1:16" x14ac:dyDescent="0.3">
      <c r="A2958" s="67"/>
      <c r="B2958" s="67"/>
      <c r="C2958" s="69"/>
      <c r="D2958" s="13"/>
      <c r="E2958" s="13"/>
      <c r="F2958" s="13"/>
      <c r="G2958" s="13"/>
      <c r="H2958" s="13"/>
      <c r="I2958" s="13"/>
      <c r="J2958" s="13"/>
      <c r="K2958" s="13"/>
      <c r="L2958" s="13"/>
      <c r="M2958" s="13"/>
      <c r="N2958" s="13"/>
      <c r="O2958" s="13"/>
      <c r="P2958" s="13"/>
    </row>
    <row r="2959" spans="1:16" x14ac:dyDescent="0.3">
      <c r="A2959" s="67"/>
      <c r="B2959" s="67"/>
      <c r="C2959" s="69"/>
      <c r="D2959" s="13"/>
      <c r="E2959" s="13"/>
      <c r="F2959" s="13"/>
      <c r="G2959" s="13"/>
      <c r="H2959" s="13"/>
      <c r="I2959" s="13"/>
      <c r="J2959" s="13"/>
      <c r="K2959" s="13"/>
      <c r="L2959" s="13"/>
      <c r="M2959" s="13"/>
      <c r="N2959" s="13"/>
      <c r="O2959" s="13"/>
      <c r="P2959" s="13"/>
    </row>
    <row r="2960" spans="1:16" x14ac:dyDescent="0.3">
      <c r="A2960" s="67"/>
      <c r="B2960" s="67"/>
      <c r="C2960" s="69"/>
      <c r="D2960" s="13"/>
      <c r="E2960" s="13"/>
      <c r="F2960" s="13"/>
      <c r="G2960" s="13"/>
      <c r="H2960" s="13"/>
      <c r="I2960" s="13"/>
      <c r="J2960" s="13"/>
      <c r="K2960" s="13"/>
      <c r="L2960" s="13"/>
      <c r="M2960" s="13"/>
      <c r="N2960" s="13"/>
      <c r="O2960" s="13"/>
      <c r="P2960" s="13"/>
    </row>
    <row r="2961" spans="1:16" x14ac:dyDescent="0.3">
      <c r="A2961" s="67"/>
      <c r="B2961" s="67"/>
      <c r="C2961" s="69"/>
      <c r="D2961" s="13"/>
      <c r="E2961" s="13"/>
      <c r="F2961" s="13"/>
      <c r="G2961" s="13"/>
      <c r="H2961" s="13"/>
      <c r="I2961" s="13"/>
      <c r="J2961" s="13"/>
      <c r="K2961" s="13"/>
      <c r="L2961" s="13"/>
      <c r="M2961" s="13"/>
      <c r="N2961" s="13"/>
      <c r="O2961" s="13"/>
      <c r="P2961" s="13"/>
    </row>
    <row r="2962" spans="1:16" x14ac:dyDescent="0.3">
      <c r="A2962" s="67"/>
      <c r="B2962" s="67"/>
      <c r="C2962" s="69"/>
      <c r="D2962" s="13"/>
      <c r="E2962" s="13"/>
      <c r="F2962" s="13"/>
      <c r="G2962" s="13"/>
      <c r="H2962" s="13"/>
      <c r="I2962" s="13"/>
      <c r="J2962" s="13"/>
      <c r="K2962" s="13"/>
      <c r="L2962" s="13"/>
      <c r="M2962" s="13"/>
      <c r="N2962" s="13"/>
      <c r="O2962" s="13"/>
      <c r="P2962" s="13"/>
    </row>
    <row r="2963" spans="1:16" x14ac:dyDescent="0.3">
      <c r="A2963" s="67"/>
      <c r="B2963" s="67"/>
      <c r="C2963" s="69"/>
      <c r="D2963" s="13"/>
      <c r="E2963" s="13"/>
      <c r="F2963" s="13"/>
      <c r="G2963" s="13"/>
      <c r="H2963" s="13"/>
      <c r="I2963" s="13"/>
      <c r="J2963" s="13"/>
      <c r="K2963" s="13"/>
      <c r="L2963" s="13"/>
      <c r="M2963" s="13"/>
      <c r="N2963" s="13"/>
      <c r="O2963" s="13"/>
      <c r="P2963" s="13"/>
    </row>
    <row r="2964" spans="1:16" x14ac:dyDescent="0.3">
      <c r="A2964" s="67"/>
      <c r="B2964" s="67"/>
      <c r="C2964" s="69"/>
      <c r="D2964" s="13"/>
      <c r="E2964" s="13"/>
      <c r="F2964" s="13"/>
      <c r="G2964" s="13"/>
      <c r="H2964" s="13"/>
      <c r="I2964" s="13"/>
      <c r="J2964" s="13"/>
      <c r="K2964" s="13"/>
      <c r="L2964" s="13"/>
      <c r="M2964" s="13"/>
      <c r="N2964" s="13"/>
      <c r="O2964" s="13"/>
      <c r="P2964" s="13"/>
    </row>
    <row r="2965" spans="1:16" x14ac:dyDescent="0.3">
      <c r="A2965" s="67"/>
      <c r="B2965" s="67"/>
      <c r="C2965" s="69"/>
      <c r="D2965" s="13"/>
      <c r="E2965" s="13"/>
      <c r="F2965" s="13"/>
      <c r="G2965" s="13"/>
      <c r="H2965" s="13"/>
      <c r="I2965" s="13"/>
      <c r="J2965" s="13"/>
      <c r="K2965" s="13"/>
      <c r="L2965" s="13"/>
      <c r="M2965" s="13"/>
      <c r="N2965" s="13"/>
      <c r="O2965" s="13"/>
      <c r="P2965" s="13"/>
    </row>
    <row r="2966" spans="1:16" x14ac:dyDescent="0.3">
      <c r="A2966" s="67"/>
      <c r="B2966" s="67"/>
      <c r="C2966" s="69"/>
      <c r="D2966" s="13"/>
      <c r="E2966" s="13"/>
      <c r="F2966" s="13"/>
      <c r="G2966" s="13"/>
      <c r="H2966" s="13"/>
      <c r="I2966" s="13"/>
      <c r="J2966" s="13"/>
      <c r="K2966" s="13"/>
      <c r="L2966" s="13"/>
      <c r="M2966" s="13"/>
      <c r="N2966" s="13"/>
      <c r="O2966" s="13"/>
      <c r="P2966" s="13"/>
    </row>
    <row r="2967" spans="1:16" x14ac:dyDescent="0.3">
      <c r="A2967" s="67"/>
      <c r="B2967" s="67"/>
      <c r="C2967" s="69"/>
      <c r="D2967" s="13"/>
      <c r="E2967" s="13"/>
      <c r="F2967" s="13"/>
      <c r="G2967" s="13"/>
      <c r="H2967" s="13"/>
      <c r="I2967" s="13"/>
      <c r="J2967" s="13"/>
      <c r="K2967" s="13"/>
      <c r="L2967" s="13"/>
      <c r="M2967" s="13"/>
      <c r="N2967" s="13"/>
      <c r="O2967" s="13"/>
      <c r="P2967" s="13"/>
    </row>
    <row r="2968" spans="1:16" x14ac:dyDescent="0.3">
      <c r="A2968" s="67"/>
      <c r="B2968" s="67"/>
      <c r="C2968" s="69"/>
      <c r="D2968" s="13"/>
      <c r="E2968" s="13"/>
      <c r="F2968" s="13"/>
      <c r="G2968" s="13"/>
      <c r="H2968" s="13"/>
      <c r="I2968" s="13"/>
      <c r="J2968" s="13"/>
      <c r="K2968" s="13"/>
      <c r="L2968" s="13"/>
      <c r="M2968" s="13"/>
      <c r="N2968" s="13"/>
      <c r="O2968" s="13"/>
      <c r="P2968" s="13"/>
    </row>
    <row r="2969" spans="1:16" x14ac:dyDescent="0.3">
      <c r="A2969" s="67"/>
      <c r="B2969" s="67"/>
      <c r="C2969" s="69"/>
      <c r="D2969" s="13"/>
      <c r="E2969" s="13"/>
      <c r="F2969" s="13"/>
      <c r="G2969" s="13"/>
      <c r="H2969" s="13"/>
      <c r="I2969" s="13"/>
      <c r="J2969" s="13"/>
      <c r="K2969" s="13"/>
      <c r="L2969" s="13"/>
      <c r="M2969" s="13"/>
      <c r="N2969" s="13"/>
      <c r="O2969" s="13"/>
      <c r="P2969" s="13"/>
    </row>
    <row r="2970" spans="1:16" x14ac:dyDescent="0.3">
      <c r="A2970" s="67"/>
      <c r="B2970" s="67"/>
      <c r="C2970" s="69"/>
      <c r="D2970" s="13"/>
      <c r="E2970" s="13"/>
      <c r="F2970" s="13"/>
      <c r="G2970" s="13"/>
      <c r="H2970" s="13"/>
      <c r="I2970" s="13"/>
      <c r="J2970" s="13"/>
      <c r="K2970" s="13"/>
      <c r="L2970" s="13"/>
      <c r="M2970" s="13"/>
      <c r="N2970" s="13"/>
      <c r="O2970" s="13"/>
      <c r="P2970" s="13"/>
    </row>
    <row r="2971" spans="1:16" x14ac:dyDescent="0.3">
      <c r="A2971" s="67"/>
      <c r="B2971" s="67"/>
      <c r="C2971" s="69"/>
      <c r="D2971" s="13"/>
      <c r="E2971" s="13"/>
      <c r="F2971" s="13"/>
      <c r="G2971" s="13"/>
      <c r="H2971" s="13"/>
      <c r="I2971" s="13"/>
      <c r="J2971" s="13"/>
      <c r="K2971" s="13"/>
      <c r="L2971" s="13"/>
      <c r="M2971" s="13"/>
      <c r="N2971" s="13"/>
      <c r="O2971" s="13"/>
      <c r="P2971" s="13"/>
    </row>
    <row r="2972" spans="1:16" x14ac:dyDescent="0.3">
      <c r="A2972" s="67"/>
      <c r="B2972" s="67"/>
      <c r="C2972" s="69"/>
      <c r="D2972" s="13"/>
      <c r="E2972" s="13"/>
      <c r="F2972" s="13"/>
      <c r="G2972" s="13"/>
      <c r="H2972" s="13"/>
      <c r="I2972" s="13"/>
      <c r="J2972" s="13"/>
      <c r="K2972" s="13"/>
      <c r="L2972" s="13"/>
      <c r="M2972" s="13"/>
      <c r="N2972" s="13"/>
      <c r="O2972" s="13"/>
      <c r="P2972" s="13"/>
    </row>
    <row r="2973" spans="1:16" x14ac:dyDescent="0.3">
      <c r="A2973" s="67"/>
      <c r="B2973" s="67"/>
      <c r="C2973" s="69"/>
      <c r="D2973" s="13"/>
      <c r="E2973" s="13"/>
      <c r="F2973" s="13"/>
      <c r="G2973" s="13"/>
      <c r="H2973" s="13"/>
      <c r="I2973" s="13"/>
      <c r="J2973" s="13"/>
      <c r="K2973" s="13"/>
      <c r="L2973" s="13"/>
      <c r="M2973" s="13"/>
      <c r="N2973" s="13"/>
      <c r="O2973" s="13"/>
      <c r="P2973" s="13"/>
    </row>
    <row r="2974" spans="1:16" x14ac:dyDescent="0.3">
      <c r="A2974" s="67"/>
      <c r="B2974" s="67"/>
      <c r="C2974" s="69"/>
      <c r="D2974" s="13"/>
      <c r="E2974" s="13"/>
      <c r="F2974" s="13"/>
      <c r="G2974" s="13"/>
      <c r="H2974" s="13"/>
      <c r="I2974" s="13"/>
      <c r="J2974" s="13"/>
      <c r="K2974" s="13"/>
      <c r="L2974" s="13"/>
      <c r="M2974" s="13"/>
      <c r="N2974" s="13"/>
      <c r="O2974" s="13"/>
      <c r="P2974" s="13"/>
    </row>
    <row r="2975" spans="1:16" x14ac:dyDescent="0.3">
      <c r="A2975" s="67"/>
      <c r="B2975" s="67"/>
      <c r="C2975" s="69"/>
      <c r="D2975" s="13"/>
      <c r="E2975" s="13"/>
      <c r="F2975" s="13"/>
      <c r="G2975" s="13"/>
      <c r="H2975" s="13"/>
      <c r="I2975" s="13"/>
      <c r="J2975" s="13"/>
      <c r="K2975" s="13"/>
      <c r="L2975" s="13"/>
      <c r="M2975" s="13"/>
      <c r="N2975" s="13"/>
      <c r="O2975" s="13"/>
      <c r="P2975" s="13"/>
    </row>
    <row r="2976" spans="1:16" x14ac:dyDescent="0.3">
      <c r="A2976" s="67"/>
      <c r="B2976" s="67"/>
      <c r="C2976" s="69"/>
      <c r="D2976" s="13"/>
      <c r="E2976" s="13"/>
      <c r="F2976" s="13"/>
      <c r="G2976" s="13"/>
      <c r="H2976" s="13"/>
      <c r="I2976" s="13"/>
      <c r="J2976" s="13"/>
      <c r="K2976" s="13"/>
      <c r="L2976" s="13"/>
      <c r="M2976" s="13"/>
      <c r="N2976" s="13"/>
      <c r="O2976" s="13"/>
      <c r="P2976" s="13"/>
    </row>
    <row r="2977" spans="1:16" x14ac:dyDescent="0.3">
      <c r="A2977" s="67"/>
      <c r="B2977" s="67"/>
      <c r="C2977" s="69"/>
      <c r="D2977" s="13"/>
      <c r="E2977" s="13"/>
      <c r="F2977" s="13"/>
      <c r="G2977" s="13"/>
      <c r="H2977" s="13"/>
      <c r="I2977" s="13"/>
      <c r="J2977" s="13"/>
      <c r="K2977" s="13"/>
      <c r="L2977" s="13"/>
      <c r="M2977" s="13"/>
      <c r="N2977" s="13"/>
      <c r="O2977" s="13"/>
      <c r="P2977" s="13"/>
    </row>
    <row r="2978" spans="1:16" x14ac:dyDescent="0.3">
      <c r="A2978" s="67"/>
      <c r="B2978" s="67"/>
      <c r="C2978" s="69"/>
      <c r="D2978" s="13"/>
      <c r="E2978" s="13"/>
      <c r="F2978" s="13"/>
      <c r="G2978" s="13"/>
      <c r="H2978" s="13"/>
      <c r="I2978" s="13"/>
      <c r="J2978" s="13"/>
      <c r="K2978" s="13"/>
      <c r="L2978" s="13"/>
      <c r="M2978" s="13"/>
      <c r="N2978" s="13"/>
      <c r="O2978" s="13"/>
      <c r="P2978" s="13"/>
    </row>
    <row r="2979" spans="1:16" x14ac:dyDescent="0.3">
      <c r="A2979" s="67"/>
      <c r="B2979" s="67"/>
      <c r="C2979" s="69"/>
      <c r="D2979" s="13"/>
      <c r="E2979" s="13"/>
      <c r="F2979" s="13"/>
      <c r="G2979" s="13"/>
      <c r="H2979" s="13"/>
      <c r="I2979" s="13"/>
      <c r="J2979" s="13"/>
      <c r="K2979" s="13"/>
      <c r="L2979" s="13"/>
      <c r="M2979" s="13"/>
      <c r="N2979" s="13"/>
      <c r="O2979" s="13"/>
      <c r="P2979" s="13"/>
    </row>
    <row r="2980" spans="1:16" x14ac:dyDescent="0.3">
      <c r="A2980" s="67"/>
      <c r="B2980" s="67"/>
      <c r="C2980" s="69"/>
      <c r="D2980" s="13"/>
      <c r="E2980" s="13"/>
      <c r="F2980" s="13"/>
      <c r="G2980" s="13"/>
      <c r="H2980" s="13"/>
      <c r="I2980" s="13"/>
      <c r="J2980" s="13"/>
      <c r="K2980" s="13"/>
      <c r="L2980" s="13"/>
      <c r="M2980" s="13"/>
      <c r="N2980" s="13"/>
      <c r="O2980" s="13"/>
      <c r="P2980" s="13"/>
    </row>
    <row r="2981" spans="1:16" x14ac:dyDescent="0.3">
      <c r="A2981" s="67"/>
      <c r="B2981" s="67"/>
      <c r="C2981" s="69"/>
      <c r="D2981" s="13"/>
      <c r="E2981" s="13"/>
      <c r="F2981" s="13"/>
      <c r="G2981" s="13"/>
      <c r="H2981" s="13"/>
      <c r="I2981" s="13"/>
      <c r="J2981" s="13"/>
      <c r="K2981" s="13"/>
      <c r="L2981" s="13"/>
      <c r="M2981" s="13"/>
      <c r="N2981" s="13"/>
      <c r="O2981" s="13"/>
      <c r="P2981" s="13"/>
    </row>
    <row r="2982" spans="1:16" x14ac:dyDescent="0.3">
      <c r="A2982" s="67"/>
      <c r="B2982" s="67"/>
      <c r="C2982" s="69"/>
      <c r="D2982" s="13"/>
      <c r="E2982" s="13"/>
      <c r="F2982" s="13"/>
      <c r="G2982" s="13"/>
      <c r="H2982" s="13"/>
      <c r="I2982" s="13"/>
      <c r="J2982" s="13"/>
      <c r="K2982" s="13"/>
      <c r="L2982" s="13"/>
      <c r="M2982" s="13"/>
      <c r="N2982" s="13"/>
      <c r="O2982" s="13"/>
      <c r="P2982" s="13"/>
    </row>
    <row r="2983" spans="1:16" x14ac:dyDescent="0.3">
      <c r="A2983" s="67"/>
      <c r="B2983" s="67"/>
      <c r="C2983" s="69"/>
      <c r="D2983" s="13"/>
      <c r="E2983" s="13"/>
      <c r="F2983" s="13"/>
      <c r="G2983" s="13"/>
      <c r="H2983" s="13"/>
      <c r="I2983" s="13"/>
      <c r="J2983" s="13"/>
      <c r="K2983" s="13"/>
      <c r="L2983" s="13"/>
      <c r="M2983" s="13"/>
      <c r="N2983" s="13"/>
      <c r="O2983" s="13"/>
      <c r="P2983" s="13"/>
    </row>
    <row r="2984" spans="1:16" x14ac:dyDescent="0.3">
      <c r="A2984" s="67"/>
      <c r="B2984" s="67"/>
      <c r="C2984" s="69"/>
      <c r="D2984" s="13"/>
      <c r="E2984" s="13"/>
      <c r="F2984" s="13"/>
      <c r="G2984" s="13"/>
      <c r="H2984" s="13"/>
      <c r="I2984" s="13"/>
      <c r="J2984" s="13"/>
      <c r="K2984" s="13"/>
      <c r="L2984" s="13"/>
      <c r="M2984" s="13"/>
      <c r="N2984" s="13"/>
      <c r="O2984" s="13"/>
      <c r="P2984" s="13"/>
    </row>
    <row r="2985" spans="1:16" x14ac:dyDescent="0.3">
      <c r="A2985" s="67"/>
      <c r="B2985" s="67"/>
      <c r="C2985" s="69"/>
      <c r="D2985" s="13"/>
      <c r="E2985" s="13"/>
      <c r="F2985" s="13"/>
      <c r="G2985" s="13"/>
      <c r="H2985" s="13"/>
      <c r="I2985" s="13"/>
      <c r="J2985" s="13"/>
      <c r="K2985" s="13"/>
      <c r="L2985" s="13"/>
      <c r="M2985" s="13"/>
      <c r="N2985" s="13"/>
      <c r="O2985" s="13"/>
      <c r="P2985" s="13"/>
    </row>
    <row r="2986" spans="1:16" x14ac:dyDescent="0.3">
      <c r="A2986" s="67"/>
      <c r="B2986" s="67"/>
      <c r="C2986" s="69"/>
      <c r="D2986" s="13"/>
      <c r="E2986" s="13"/>
      <c r="F2986" s="13"/>
      <c r="G2986" s="13"/>
      <c r="H2986" s="13"/>
      <c r="I2986" s="13"/>
      <c r="J2986" s="13"/>
      <c r="K2986" s="13"/>
      <c r="L2986" s="13"/>
      <c r="M2986" s="13"/>
      <c r="N2986" s="13"/>
      <c r="O2986" s="13"/>
      <c r="P2986" s="13"/>
    </row>
    <row r="2987" spans="1:16" x14ac:dyDescent="0.3">
      <c r="A2987" s="67"/>
      <c r="B2987" s="67"/>
      <c r="C2987" s="69"/>
      <c r="D2987" s="13"/>
      <c r="E2987" s="13"/>
      <c r="F2987" s="13"/>
      <c r="G2987" s="13"/>
      <c r="H2987" s="13"/>
      <c r="I2987" s="13"/>
      <c r="J2987" s="13"/>
      <c r="K2987" s="13"/>
      <c r="L2987" s="13"/>
      <c r="M2987" s="13"/>
      <c r="N2987" s="13"/>
      <c r="O2987" s="13"/>
      <c r="P2987" s="13"/>
    </row>
    <row r="2988" spans="1:16" x14ac:dyDescent="0.3">
      <c r="A2988" s="67"/>
      <c r="B2988" s="67"/>
      <c r="C2988" s="69"/>
      <c r="D2988" s="13"/>
      <c r="E2988" s="13"/>
      <c r="F2988" s="13"/>
      <c r="G2988" s="13"/>
      <c r="H2988" s="13"/>
      <c r="I2988" s="13"/>
      <c r="J2988" s="13"/>
      <c r="K2988" s="13"/>
      <c r="L2988" s="13"/>
      <c r="M2988" s="13"/>
      <c r="N2988" s="13"/>
      <c r="O2988" s="13"/>
      <c r="P2988" s="13"/>
    </row>
    <row r="2989" spans="1:16" x14ac:dyDescent="0.3">
      <c r="A2989" s="67"/>
      <c r="B2989" s="67"/>
      <c r="C2989" s="69"/>
      <c r="D2989" s="13"/>
      <c r="E2989" s="13"/>
      <c r="F2989" s="13"/>
      <c r="G2989" s="13"/>
      <c r="H2989" s="13"/>
      <c r="I2989" s="13"/>
      <c r="J2989" s="13"/>
      <c r="K2989" s="13"/>
      <c r="L2989" s="13"/>
      <c r="M2989" s="13"/>
      <c r="N2989" s="13"/>
      <c r="O2989" s="13"/>
      <c r="P2989" s="13"/>
    </row>
    <row r="2990" spans="1:16" x14ac:dyDescent="0.3">
      <c r="A2990" s="67"/>
      <c r="B2990" s="67"/>
      <c r="C2990" s="69"/>
      <c r="D2990" s="13"/>
      <c r="E2990" s="13"/>
      <c r="F2990" s="13"/>
      <c r="G2990" s="13"/>
      <c r="H2990" s="13"/>
      <c r="I2990" s="13"/>
      <c r="J2990" s="13"/>
      <c r="K2990" s="13"/>
      <c r="L2990" s="13"/>
      <c r="M2990" s="13"/>
      <c r="N2990" s="13"/>
      <c r="O2990" s="13"/>
      <c r="P2990" s="13"/>
    </row>
    <row r="2991" spans="1:16" x14ac:dyDescent="0.3">
      <c r="A2991" s="67"/>
      <c r="B2991" s="67"/>
      <c r="C2991" s="69"/>
      <c r="D2991" s="13"/>
      <c r="E2991" s="13"/>
      <c r="F2991" s="13"/>
      <c r="G2991" s="13"/>
      <c r="H2991" s="13"/>
      <c r="I2991" s="13"/>
      <c r="J2991" s="13"/>
      <c r="K2991" s="13"/>
      <c r="L2991" s="13"/>
      <c r="M2991" s="13"/>
      <c r="N2991" s="13"/>
      <c r="O2991" s="13"/>
      <c r="P2991" s="13"/>
    </row>
    <row r="2992" spans="1:16" x14ac:dyDescent="0.3">
      <c r="A2992" s="67"/>
      <c r="B2992" s="67"/>
      <c r="C2992" s="69"/>
      <c r="D2992" s="13"/>
      <c r="E2992" s="13"/>
      <c r="F2992" s="13"/>
      <c r="G2992" s="13"/>
      <c r="H2992" s="13"/>
      <c r="I2992" s="13"/>
      <c r="J2992" s="13"/>
      <c r="K2992" s="13"/>
      <c r="L2992" s="13"/>
      <c r="M2992" s="13"/>
      <c r="N2992" s="13"/>
      <c r="O2992" s="13"/>
      <c r="P2992" s="13"/>
    </row>
    <row r="2993" spans="1:16" x14ac:dyDescent="0.3">
      <c r="A2993" s="67"/>
      <c r="B2993" s="67"/>
      <c r="C2993" s="69"/>
      <c r="D2993" s="13"/>
      <c r="E2993" s="13"/>
      <c r="F2993" s="13"/>
      <c r="G2993" s="13"/>
      <c r="H2993" s="13"/>
      <c r="I2993" s="13"/>
      <c r="J2993" s="13"/>
      <c r="K2993" s="13"/>
      <c r="L2993" s="13"/>
      <c r="M2993" s="13"/>
      <c r="N2993" s="13"/>
      <c r="O2993" s="13"/>
      <c r="P2993" s="13"/>
    </row>
    <row r="2994" spans="1:16" x14ac:dyDescent="0.3">
      <c r="A2994" s="67"/>
      <c r="B2994" s="67"/>
      <c r="C2994" s="69"/>
      <c r="D2994" s="13"/>
      <c r="E2994" s="13"/>
      <c r="F2994" s="13"/>
      <c r="G2994" s="13"/>
      <c r="H2994" s="13"/>
      <c r="I2994" s="13"/>
      <c r="J2994" s="13"/>
      <c r="K2994" s="13"/>
      <c r="L2994" s="13"/>
      <c r="M2994" s="13"/>
      <c r="N2994" s="13"/>
      <c r="O2994" s="13"/>
      <c r="P2994" s="13"/>
    </row>
    <row r="2995" spans="1:16" x14ac:dyDescent="0.3">
      <c r="A2995" s="67"/>
      <c r="B2995" s="67"/>
      <c r="C2995" s="69"/>
      <c r="D2995" s="13"/>
      <c r="E2995" s="13"/>
      <c r="F2995" s="13"/>
      <c r="G2995" s="13"/>
      <c r="H2995" s="13"/>
      <c r="I2995" s="13"/>
      <c r="J2995" s="13"/>
      <c r="K2995" s="13"/>
      <c r="L2995" s="13"/>
      <c r="M2995" s="13"/>
      <c r="N2995" s="13"/>
      <c r="O2995" s="13"/>
      <c r="P2995" s="13"/>
    </row>
    <row r="2996" spans="1:16" x14ac:dyDescent="0.3">
      <c r="A2996" s="67"/>
      <c r="B2996" s="67"/>
      <c r="C2996" s="69"/>
      <c r="D2996" s="13"/>
      <c r="E2996" s="13"/>
      <c r="F2996" s="13"/>
      <c r="G2996" s="13"/>
      <c r="H2996" s="13"/>
      <c r="I2996" s="13"/>
      <c r="J2996" s="13"/>
      <c r="K2996" s="13"/>
      <c r="L2996" s="13"/>
      <c r="M2996" s="13"/>
      <c r="N2996" s="13"/>
      <c r="O2996" s="13"/>
      <c r="P2996" s="13"/>
    </row>
    <row r="2997" spans="1:16" x14ac:dyDescent="0.3">
      <c r="A2997" s="67"/>
      <c r="B2997" s="67"/>
      <c r="C2997" s="69"/>
      <c r="D2997" s="13"/>
      <c r="E2997" s="13"/>
      <c r="F2997" s="13"/>
      <c r="G2997" s="13"/>
      <c r="H2997" s="13"/>
      <c r="I2997" s="13"/>
      <c r="J2997" s="13"/>
      <c r="K2997" s="13"/>
      <c r="L2997" s="13"/>
      <c r="M2997" s="13"/>
      <c r="N2997" s="13"/>
      <c r="O2997" s="13"/>
      <c r="P2997" s="13"/>
    </row>
    <row r="2998" spans="1:16" x14ac:dyDescent="0.3">
      <c r="A2998" s="67"/>
      <c r="B2998" s="67"/>
      <c r="C2998" s="69"/>
      <c r="D2998" s="13"/>
      <c r="E2998" s="13"/>
      <c r="F2998" s="13"/>
      <c r="G2998" s="13"/>
      <c r="H2998" s="13"/>
      <c r="I2998" s="13"/>
      <c r="J2998" s="13"/>
      <c r="K2998" s="13"/>
      <c r="L2998" s="13"/>
      <c r="M2998" s="13"/>
      <c r="N2998" s="13"/>
      <c r="O2998" s="13"/>
      <c r="P2998" s="13"/>
    </row>
    <row r="2999" spans="1:16" x14ac:dyDescent="0.3">
      <c r="A2999" s="67"/>
      <c r="B2999" s="67"/>
      <c r="C2999" s="69"/>
      <c r="D2999" s="13"/>
      <c r="E2999" s="13"/>
      <c r="F2999" s="13"/>
      <c r="G2999" s="13"/>
      <c r="H2999" s="13"/>
      <c r="I2999" s="13"/>
      <c r="J2999" s="13"/>
      <c r="K2999" s="13"/>
      <c r="L2999" s="13"/>
      <c r="M2999" s="13"/>
      <c r="N2999" s="13"/>
      <c r="O2999" s="13"/>
      <c r="P2999" s="13"/>
    </row>
    <row r="3000" spans="1:16" x14ac:dyDescent="0.3">
      <c r="A3000" s="67"/>
      <c r="B3000" s="67"/>
      <c r="C3000" s="69"/>
      <c r="D3000" s="13"/>
      <c r="E3000" s="13"/>
      <c r="F3000" s="13"/>
      <c r="G3000" s="13"/>
      <c r="H3000" s="13"/>
      <c r="I3000" s="13"/>
      <c r="J3000" s="13"/>
      <c r="K3000" s="13"/>
      <c r="L3000" s="13"/>
      <c r="M3000" s="13"/>
      <c r="N3000" s="13"/>
      <c r="O3000" s="13"/>
      <c r="P3000" s="13"/>
    </row>
    <row r="3001" spans="1:16" x14ac:dyDescent="0.3">
      <c r="A3001" s="67"/>
      <c r="B3001" s="67"/>
      <c r="C3001" s="69"/>
      <c r="D3001" s="13"/>
      <c r="E3001" s="13"/>
      <c r="F3001" s="13"/>
      <c r="G3001" s="13"/>
      <c r="H3001" s="13"/>
      <c r="I3001" s="13"/>
      <c r="J3001" s="13"/>
      <c r="K3001" s="13"/>
      <c r="L3001" s="13"/>
      <c r="M3001" s="13"/>
      <c r="N3001" s="13"/>
      <c r="O3001" s="13"/>
      <c r="P3001" s="13"/>
    </row>
    <row r="3002" spans="1:16" x14ac:dyDescent="0.3">
      <c r="A3002" s="67"/>
      <c r="B3002" s="67"/>
      <c r="C3002" s="69"/>
      <c r="D3002" s="13"/>
      <c r="E3002" s="13"/>
      <c r="F3002" s="13"/>
      <c r="G3002" s="13"/>
      <c r="H3002" s="13"/>
      <c r="I3002" s="13"/>
      <c r="J3002" s="13"/>
      <c r="K3002" s="13"/>
      <c r="L3002" s="13"/>
      <c r="M3002" s="13"/>
      <c r="N3002" s="13"/>
      <c r="O3002" s="13"/>
      <c r="P3002" s="13"/>
    </row>
    <row r="3003" spans="1:16" x14ac:dyDescent="0.3">
      <c r="A3003" s="67"/>
      <c r="B3003" s="67"/>
      <c r="C3003" s="69"/>
      <c r="D3003" s="13"/>
      <c r="E3003" s="13"/>
      <c r="F3003" s="13"/>
      <c r="G3003" s="13"/>
      <c r="H3003" s="13"/>
      <c r="I3003" s="13"/>
      <c r="J3003" s="13"/>
      <c r="K3003" s="13"/>
      <c r="L3003" s="13"/>
      <c r="M3003" s="13"/>
      <c r="N3003" s="13"/>
      <c r="O3003" s="13"/>
      <c r="P3003" s="13"/>
    </row>
    <row r="3004" spans="1:16" x14ac:dyDescent="0.3">
      <c r="A3004" s="67"/>
      <c r="B3004" s="67"/>
      <c r="C3004" s="69"/>
      <c r="D3004" s="13"/>
      <c r="E3004" s="13"/>
      <c r="F3004" s="13"/>
      <c r="G3004" s="13"/>
      <c r="H3004" s="13"/>
      <c r="I3004" s="13"/>
      <c r="J3004" s="13"/>
      <c r="K3004" s="13"/>
      <c r="L3004" s="13"/>
      <c r="M3004" s="13"/>
      <c r="N3004" s="13"/>
      <c r="O3004" s="13"/>
      <c r="P3004" s="13"/>
    </row>
    <row r="3005" spans="1:16" x14ac:dyDescent="0.3">
      <c r="A3005" s="67"/>
      <c r="B3005" s="67"/>
      <c r="C3005" s="69"/>
      <c r="D3005" s="13"/>
      <c r="E3005" s="13"/>
      <c r="F3005" s="13"/>
      <c r="G3005" s="13"/>
      <c r="H3005" s="13"/>
      <c r="I3005" s="13"/>
      <c r="J3005" s="13"/>
      <c r="K3005" s="13"/>
      <c r="L3005" s="13"/>
      <c r="M3005" s="13"/>
      <c r="N3005" s="13"/>
      <c r="O3005" s="13"/>
      <c r="P3005" s="13"/>
    </row>
    <row r="3006" spans="1:16" x14ac:dyDescent="0.3">
      <c r="A3006" s="67"/>
      <c r="B3006" s="67"/>
      <c r="C3006" s="69"/>
      <c r="D3006" s="13"/>
      <c r="E3006" s="13"/>
      <c r="F3006" s="13"/>
      <c r="G3006" s="13"/>
      <c r="H3006" s="13"/>
      <c r="I3006" s="13"/>
      <c r="J3006" s="13"/>
      <c r="K3006" s="13"/>
      <c r="L3006" s="13"/>
      <c r="M3006" s="13"/>
      <c r="N3006" s="13"/>
      <c r="O3006" s="13"/>
      <c r="P3006" s="13"/>
    </row>
    <row r="3007" spans="1:16" x14ac:dyDescent="0.3">
      <c r="A3007" s="67"/>
      <c r="B3007" s="67"/>
      <c r="C3007" s="69"/>
      <c r="D3007" s="13"/>
      <c r="E3007" s="13"/>
      <c r="F3007" s="13"/>
      <c r="G3007" s="13"/>
      <c r="H3007" s="13"/>
      <c r="I3007" s="13"/>
      <c r="J3007" s="13"/>
      <c r="K3007" s="13"/>
      <c r="L3007" s="13"/>
      <c r="M3007" s="13"/>
      <c r="N3007" s="13"/>
      <c r="O3007" s="13"/>
      <c r="P3007" s="13"/>
    </row>
    <row r="3008" spans="1:16" x14ac:dyDescent="0.3">
      <c r="A3008" s="67"/>
      <c r="B3008" s="67"/>
      <c r="C3008" s="69"/>
      <c r="D3008" s="13"/>
      <c r="E3008" s="13"/>
      <c r="F3008" s="13"/>
      <c r="G3008" s="13"/>
      <c r="H3008" s="13"/>
      <c r="I3008" s="13"/>
      <c r="J3008" s="13"/>
      <c r="K3008" s="13"/>
      <c r="L3008" s="13"/>
      <c r="M3008" s="13"/>
      <c r="N3008" s="13"/>
      <c r="O3008" s="13"/>
      <c r="P3008" s="13"/>
    </row>
    <row r="3009" spans="1:16" x14ac:dyDescent="0.3">
      <c r="A3009" s="67"/>
      <c r="B3009" s="67"/>
      <c r="C3009" s="69"/>
      <c r="D3009" s="13"/>
      <c r="E3009" s="13"/>
      <c r="F3009" s="13"/>
      <c r="G3009" s="13"/>
      <c r="H3009" s="13"/>
      <c r="I3009" s="13"/>
      <c r="J3009" s="13"/>
      <c r="K3009" s="13"/>
      <c r="L3009" s="13"/>
      <c r="M3009" s="13"/>
      <c r="N3009" s="13"/>
      <c r="O3009" s="13"/>
      <c r="P3009" s="13"/>
    </row>
    <row r="3010" spans="1:16" x14ac:dyDescent="0.3">
      <c r="A3010" s="67"/>
      <c r="B3010" s="67"/>
      <c r="C3010" s="69"/>
      <c r="D3010" s="13"/>
      <c r="E3010" s="13"/>
      <c r="F3010" s="13"/>
      <c r="G3010" s="13"/>
      <c r="H3010" s="13"/>
      <c r="I3010" s="13"/>
      <c r="J3010" s="13"/>
      <c r="K3010" s="13"/>
      <c r="L3010" s="13"/>
      <c r="M3010" s="13"/>
      <c r="N3010" s="13"/>
      <c r="O3010" s="13"/>
      <c r="P3010" s="13"/>
    </row>
    <row r="3011" spans="1:16" x14ac:dyDescent="0.3">
      <c r="A3011" s="67"/>
      <c r="B3011" s="67"/>
      <c r="C3011" s="69"/>
      <c r="D3011" s="13"/>
      <c r="E3011" s="13"/>
      <c r="F3011" s="13"/>
      <c r="G3011" s="13"/>
      <c r="H3011" s="13"/>
      <c r="I3011" s="13"/>
      <c r="J3011" s="13"/>
      <c r="K3011" s="13"/>
      <c r="L3011" s="13"/>
      <c r="M3011" s="13"/>
      <c r="N3011" s="13"/>
      <c r="O3011" s="13"/>
      <c r="P3011" s="13"/>
    </row>
    <row r="3012" spans="1:16" x14ac:dyDescent="0.3">
      <c r="A3012" s="67"/>
      <c r="B3012" s="67"/>
      <c r="C3012" s="69"/>
      <c r="D3012" s="13"/>
      <c r="E3012" s="13"/>
      <c r="F3012" s="13"/>
      <c r="G3012" s="13"/>
      <c r="H3012" s="13"/>
      <c r="I3012" s="13"/>
      <c r="J3012" s="13"/>
      <c r="K3012" s="13"/>
      <c r="L3012" s="13"/>
      <c r="M3012" s="13"/>
      <c r="N3012" s="13"/>
      <c r="O3012" s="13"/>
      <c r="P3012" s="13"/>
    </row>
    <row r="3013" spans="1:16" x14ac:dyDescent="0.3">
      <c r="A3013" s="67"/>
      <c r="B3013" s="67"/>
      <c r="C3013" s="69"/>
      <c r="D3013" s="13"/>
      <c r="E3013" s="13"/>
      <c r="F3013" s="13"/>
      <c r="G3013" s="13"/>
      <c r="H3013" s="13"/>
      <c r="I3013" s="13"/>
      <c r="J3013" s="13"/>
      <c r="K3013" s="13"/>
      <c r="L3013" s="13"/>
      <c r="M3013" s="13"/>
      <c r="N3013" s="13"/>
      <c r="O3013" s="13"/>
      <c r="P3013" s="13"/>
    </row>
    <row r="3014" spans="1:16" x14ac:dyDescent="0.3">
      <c r="A3014" s="67"/>
      <c r="B3014" s="67"/>
      <c r="C3014" s="69"/>
      <c r="D3014" s="13"/>
      <c r="E3014" s="13"/>
      <c r="F3014" s="13"/>
      <c r="G3014" s="13"/>
      <c r="H3014" s="13"/>
      <c r="I3014" s="13"/>
      <c r="J3014" s="13"/>
      <c r="K3014" s="13"/>
      <c r="L3014" s="13"/>
      <c r="M3014" s="13"/>
      <c r="N3014" s="13"/>
      <c r="O3014" s="13"/>
      <c r="P3014" s="13"/>
    </row>
    <row r="3015" spans="1:16" x14ac:dyDescent="0.3">
      <c r="A3015" s="67"/>
      <c r="B3015" s="67"/>
      <c r="C3015" s="69"/>
      <c r="D3015" s="13"/>
      <c r="E3015" s="13"/>
      <c r="F3015" s="13"/>
      <c r="G3015" s="13"/>
      <c r="H3015" s="13"/>
      <c r="I3015" s="13"/>
      <c r="J3015" s="13"/>
      <c r="K3015" s="13"/>
      <c r="L3015" s="13"/>
      <c r="M3015" s="13"/>
      <c r="N3015" s="13"/>
      <c r="O3015" s="13"/>
      <c r="P3015" s="13"/>
    </row>
    <row r="3016" spans="1:16" x14ac:dyDescent="0.3">
      <c r="A3016" s="67"/>
      <c r="B3016" s="67"/>
      <c r="C3016" s="69"/>
      <c r="D3016" s="13"/>
      <c r="E3016" s="13"/>
      <c r="F3016" s="13"/>
      <c r="G3016" s="13"/>
      <c r="H3016" s="13"/>
      <c r="I3016" s="13"/>
      <c r="J3016" s="13"/>
      <c r="K3016" s="13"/>
      <c r="L3016" s="13"/>
      <c r="M3016" s="13"/>
      <c r="N3016" s="13"/>
      <c r="O3016" s="13"/>
      <c r="P3016" s="13"/>
    </row>
    <row r="3017" spans="1:16" x14ac:dyDescent="0.3">
      <c r="A3017" s="67"/>
      <c r="B3017" s="67"/>
      <c r="C3017" s="69"/>
      <c r="D3017" s="13"/>
      <c r="E3017" s="13"/>
      <c r="F3017" s="13"/>
      <c r="G3017" s="13"/>
      <c r="H3017" s="13"/>
      <c r="I3017" s="13"/>
      <c r="J3017" s="13"/>
      <c r="K3017" s="13"/>
      <c r="L3017" s="13"/>
      <c r="M3017" s="13"/>
      <c r="N3017" s="13"/>
      <c r="O3017" s="13"/>
      <c r="P3017" s="13"/>
    </row>
    <row r="3018" spans="1:16" x14ac:dyDescent="0.3">
      <c r="A3018" s="67"/>
      <c r="B3018" s="67"/>
      <c r="C3018" s="69"/>
      <c r="D3018" s="13"/>
      <c r="E3018" s="13"/>
      <c r="F3018" s="13"/>
      <c r="G3018" s="13"/>
      <c r="H3018" s="13"/>
      <c r="I3018" s="13"/>
      <c r="J3018" s="13"/>
      <c r="K3018" s="13"/>
      <c r="L3018" s="13"/>
      <c r="M3018" s="13"/>
      <c r="N3018" s="13"/>
      <c r="O3018" s="13"/>
      <c r="P3018" s="13"/>
    </row>
    <row r="3019" spans="1:16" x14ac:dyDescent="0.3">
      <c r="A3019" s="67"/>
      <c r="B3019" s="67"/>
      <c r="C3019" s="69"/>
      <c r="D3019" s="13"/>
      <c r="E3019" s="13"/>
      <c r="F3019" s="13"/>
      <c r="G3019" s="13"/>
      <c r="H3019" s="13"/>
      <c r="I3019" s="13"/>
      <c r="J3019" s="13"/>
      <c r="K3019" s="13"/>
      <c r="L3019" s="13"/>
      <c r="M3019" s="13"/>
      <c r="N3019" s="13"/>
      <c r="O3019" s="13"/>
      <c r="P3019" s="13"/>
    </row>
    <row r="3020" spans="1:16" x14ac:dyDescent="0.3">
      <c r="A3020" s="67"/>
      <c r="B3020" s="67"/>
      <c r="C3020" s="69"/>
      <c r="D3020" s="13"/>
      <c r="E3020" s="13"/>
      <c r="F3020" s="13"/>
      <c r="G3020" s="13"/>
      <c r="H3020" s="13"/>
      <c r="I3020" s="13"/>
      <c r="J3020" s="13"/>
      <c r="K3020" s="13"/>
      <c r="L3020" s="13"/>
      <c r="M3020" s="13"/>
      <c r="N3020" s="13"/>
      <c r="O3020" s="13"/>
      <c r="P3020" s="13"/>
    </row>
    <row r="3021" spans="1:16" x14ac:dyDescent="0.3">
      <c r="A3021" s="67"/>
      <c r="B3021" s="67"/>
      <c r="C3021" s="69"/>
      <c r="D3021" s="13"/>
      <c r="E3021" s="13"/>
      <c r="F3021" s="13"/>
      <c r="G3021" s="13"/>
      <c r="H3021" s="13"/>
      <c r="I3021" s="13"/>
      <c r="J3021" s="13"/>
      <c r="K3021" s="13"/>
      <c r="L3021" s="13"/>
      <c r="M3021" s="13"/>
      <c r="N3021" s="13"/>
      <c r="O3021" s="13"/>
      <c r="P3021" s="13"/>
    </row>
    <row r="3022" spans="1:16" x14ac:dyDescent="0.3">
      <c r="A3022" s="67"/>
      <c r="B3022" s="67"/>
      <c r="C3022" s="69"/>
      <c r="D3022" s="13"/>
      <c r="E3022" s="13"/>
      <c r="F3022" s="13"/>
      <c r="G3022" s="13"/>
      <c r="H3022" s="13"/>
      <c r="I3022" s="13"/>
      <c r="J3022" s="13"/>
      <c r="K3022" s="13"/>
      <c r="L3022" s="13"/>
      <c r="M3022" s="13"/>
      <c r="N3022" s="13"/>
      <c r="O3022" s="13"/>
      <c r="P3022" s="13"/>
    </row>
    <row r="3023" spans="1:16" x14ac:dyDescent="0.3">
      <c r="A3023" s="67"/>
      <c r="B3023" s="67"/>
      <c r="C3023" s="69"/>
      <c r="D3023" s="13"/>
      <c r="E3023" s="13"/>
      <c r="F3023" s="13"/>
      <c r="G3023" s="13"/>
      <c r="H3023" s="13"/>
      <c r="I3023" s="13"/>
      <c r="J3023" s="13"/>
      <c r="K3023" s="13"/>
      <c r="L3023" s="13"/>
      <c r="M3023" s="13"/>
      <c r="N3023" s="13"/>
      <c r="O3023" s="13"/>
      <c r="P3023" s="13"/>
    </row>
    <row r="3024" spans="1:16" x14ac:dyDescent="0.3">
      <c r="A3024" s="67"/>
      <c r="B3024" s="67"/>
      <c r="C3024" s="69"/>
      <c r="D3024" s="13"/>
      <c r="E3024" s="13"/>
      <c r="F3024" s="13"/>
      <c r="G3024" s="13"/>
      <c r="H3024" s="13"/>
      <c r="I3024" s="13"/>
      <c r="J3024" s="13"/>
      <c r="K3024" s="13"/>
      <c r="L3024" s="13"/>
      <c r="M3024" s="13"/>
      <c r="N3024" s="13"/>
      <c r="O3024" s="13"/>
      <c r="P3024" s="13"/>
    </row>
    <row r="3025" spans="1:16" x14ac:dyDescent="0.3">
      <c r="A3025" s="67"/>
      <c r="B3025" s="67"/>
      <c r="C3025" s="69"/>
      <c r="D3025" s="13"/>
      <c r="E3025" s="13"/>
      <c r="F3025" s="13"/>
      <c r="G3025" s="13"/>
      <c r="H3025" s="13"/>
      <c r="I3025" s="13"/>
      <c r="J3025" s="13"/>
      <c r="K3025" s="13"/>
      <c r="L3025" s="13"/>
      <c r="M3025" s="13"/>
      <c r="N3025" s="13"/>
      <c r="O3025" s="13"/>
      <c r="P3025" s="13"/>
    </row>
    <row r="3026" spans="1:16" x14ac:dyDescent="0.3">
      <c r="A3026" s="67"/>
      <c r="B3026" s="67"/>
      <c r="C3026" s="69"/>
      <c r="D3026" s="13"/>
      <c r="E3026" s="13"/>
      <c r="F3026" s="13"/>
      <c r="G3026" s="13"/>
      <c r="H3026" s="13"/>
      <c r="I3026" s="13"/>
      <c r="J3026" s="13"/>
      <c r="K3026" s="13"/>
      <c r="L3026" s="13"/>
      <c r="M3026" s="13"/>
      <c r="N3026" s="13"/>
      <c r="O3026" s="13"/>
      <c r="P3026" s="13"/>
    </row>
    <row r="3027" spans="1:16" x14ac:dyDescent="0.3">
      <c r="A3027" s="67"/>
      <c r="B3027" s="67"/>
      <c r="C3027" s="69"/>
      <c r="D3027" s="13"/>
      <c r="E3027" s="13"/>
      <c r="F3027" s="13"/>
      <c r="G3027" s="13"/>
      <c r="H3027" s="13"/>
      <c r="I3027" s="13"/>
      <c r="J3027" s="13"/>
      <c r="K3027" s="13"/>
      <c r="L3027" s="13"/>
      <c r="M3027" s="13"/>
      <c r="N3027" s="13"/>
      <c r="O3027" s="13"/>
      <c r="P3027" s="13"/>
    </row>
    <row r="3028" spans="1:16" x14ac:dyDescent="0.3">
      <c r="A3028" s="67"/>
      <c r="B3028" s="67"/>
      <c r="C3028" s="69"/>
      <c r="D3028" s="13"/>
      <c r="E3028" s="13"/>
      <c r="F3028" s="13"/>
      <c r="G3028" s="13"/>
      <c r="H3028" s="13"/>
      <c r="I3028" s="13"/>
      <c r="J3028" s="13"/>
      <c r="K3028" s="13"/>
      <c r="L3028" s="13"/>
      <c r="M3028" s="13"/>
      <c r="N3028" s="13"/>
      <c r="O3028" s="13"/>
      <c r="P3028" s="13"/>
    </row>
    <row r="3029" spans="1:16" x14ac:dyDescent="0.3">
      <c r="A3029" s="67"/>
      <c r="B3029" s="67"/>
      <c r="C3029" s="69"/>
      <c r="D3029" s="13"/>
      <c r="E3029" s="13"/>
      <c r="F3029" s="13"/>
      <c r="G3029" s="13"/>
      <c r="H3029" s="13"/>
      <c r="I3029" s="13"/>
      <c r="J3029" s="13"/>
      <c r="K3029" s="13"/>
      <c r="L3029" s="13"/>
      <c r="M3029" s="13"/>
      <c r="N3029" s="13"/>
      <c r="O3029" s="13"/>
      <c r="P3029" s="13"/>
    </row>
    <row r="3030" spans="1:16" x14ac:dyDescent="0.3">
      <c r="A3030" s="67"/>
      <c r="B3030" s="67"/>
      <c r="C3030" s="69"/>
      <c r="D3030" s="13"/>
      <c r="E3030" s="13"/>
      <c r="F3030" s="13"/>
      <c r="G3030" s="13"/>
      <c r="H3030" s="13"/>
      <c r="I3030" s="13"/>
      <c r="J3030" s="13"/>
      <c r="K3030" s="13"/>
      <c r="L3030" s="13"/>
      <c r="M3030" s="13"/>
      <c r="N3030" s="13"/>
      <c r="O3030" s="13"/>
      <c r="P3030" s="13"/>
    </row>
    <row r="3031" spans="1:16" x14ac:dyDescent="0.3">
      <c r="A3031" s="67"/>
      <c r="B3031" s="67"/>
      <c r="C3031" s="69"/>
      <c r="D3031" s="13"/>
      <c r="E3031" s="13"/>
      <c r="F3031" s="13"/>
      <c r="G3031" s="13"/>
      <c r="H3031" s="13"/>
      <c r="I3031" s="13"/>
      <c r="J3031" s="13"/>
      <c r="K3031" s="13"/>
      <c r="L3031" s="13"/>
      <c r="M3031" s="13"/>
      <c r="N3031" s="13"/>
      <c r="O3031" s="13"/>
      <c r="P3031" s="13"/>
    </row>
    <row r="3032" spans="1:16" x14ac:dyDescent="0.3">
      <c r="A3032" s="67"/>
      <c r="B3032" s="67"/>
      <c r="C3032" s="69"/>
      <c r="D3032" s="13"/>
      <c r="E3032" s="13"/>
      <c r="F3032" s="13"/>
      <c r="G3032" s="13"/>
      <c r="H3032" s="13"/>
      <c r="I3032" s="13"/>
      <c r="J3032" s="13"/>
      <c r="K3032" s="13"/>
      <c r="L3032" s="13"/>
      <c r="M3032" s="13"/>
      <c r="N3032" s="13"/>
      <c r="O3032" s="13"/>
      <c r="P3032" s="13"/>
    </row>
    <row r="3033" spans="1:16" x14ac:dyDescent="0.3">
      <c r="A3033" s="67"/>
      <c r="B3033" s="67"/>
      <c r="C3033" s="69"/>
      <c r="D3033" s="13"/>
      <c r="E3033" s="13"/>
      <c r="F3033" s="13"/>
      <c r="G3033" s="13"/>
      <c r="H3033" s="13"/>
      <c r="I3033" s="13"/>
      <c r="J3033" s="13"/>
      <c r="K3033" s="13"/>
      <c r="L3033" s="13"/>
      <c r="M3033" s="13"/>
      <c r="N3033" s="13"/>
      <c r="O3033" s="13"/>
      <c r="P3033" s="13"/>
    </row>
    <row r="3034" spans="1:16" x14ac:dyDescent="0.3">
      <c r="A3034" s="67"/>
      <c r="B3034" s="67"/>
      <c r="C3034" s="69"/>
      <c r="D3034" s="13"/>
      <c r="E3034" s="13"/>
      <c r="F3034" s="13"/>
      <c r="G3034" s="13"/>
      <c r="H3034" s="13"/>
      <c r="I3034" s="13"/>
      <c r="J3034" s="13"/>
      <c r="K3034" s="13"/>
      <c r="L3034" s="13"/>
      <c r="M3034" s="13"/>
      <c r="N3034" s="13"/>
      <c r="O3034" s="13"/>
      <c r="P3034" s="13"/>
    </row>
    <row r="3035" spans="1:16" x14ac:dyDescent="0.3">
      <c r="A3035" s="67"/>
      <c r="B3035" s="67"/>
      <c r="C3035" s="69"/>
      <c r="D3035" s="13"/>
      <c r="E3035" s="13"/>
      <c r="F3035" s="13"/>
      <c r="G3035" s="13"/>
      <c r="H3035" s="13"/>
      <c r="I3035" s="13"/>
      <c r="J3035" s="13"/>
      <c r="K3035" s="13"/>
      <c r="L3035" s="13"/>
      <c r="M3035" s="13"/>
      <c r="N3035" s="13"/>
      <c r="O3035" s="13"/>
      <c r="P3035" s="13"/>
    </row>
    <row r="3036" spans="1:16" x14ac:dyDescent="0.3">
      <c r="A3036" s="67"/>
      <c r="B3036" s="67"/>
      <c r="C3036" s="69"/>
      <c r="D3036" s="13"/>
      <c r="E3036" s="13"/>
      <c r="F3036" s="13"/>
      <c r="G3036" s="13"/>
      <c r="H3036" s="13"/>
      <c r="I3036" s="13"/>
      <c r="J3036" s="13"/>
      <c r="K3036" s="13"/>
      <c r="L3036" s="13"/>
      <c r="M3036" s="13"/>
      <c r="N3036" s="13"/>
      <c r="O3036" s="13"/>
      <c r="P3036" s="13"/>
    </row>
    <row r="3037" spans="1:16" x14ac:dyDescent="0.3">
      <c r="A3037" s="67"/>
      <c r="B3037" s="67"/>
      <c r="C3037" s="69"/>
      <c r="D3037" s="13"/>
      <c r="E3037" s="13"/>
      <c r="F3037" s="13"/>
      <c r="G3037" s="13"/>
      <c r="H3037" s="13"/>
      <c r="I3037" s="13"/>
      <c r="J3037" s="13"/>
      <c r="K3037" s="13"/>
      <c r="L3037" s="13"/>
      <c r="M3037" s="13"/>
      <c r="N3037" s="13"/>
      <c r="O3037" s="13"/>
      <c r="P3037" s="13"/>
    </row>
    <row r="3038" spans="1:16" x14ac:dyDescent="0.3">
      <c r="A3038" s="67"/>
      <c r="B3038" s="67"/>
      <c r="C3038" s="69"/>
      <c r="D3038" s="13"/>
      <c r="E3038" s="13"/>
      <c r="F3038" s="13"/>
      <c r="G3038" s="13"/>
      <c r="H3038" s="13"/>
      <c r="I3038" s="13"/>
      <c r="J3038" s="13"/>
      <c r="K3038" s="13"/>
      <c r="L3038" s="13"/>
      <c r="M3038" s="13"/>
      <c r="N3038" s="13"/>
      <c r="O3038" s="13"/>
      <c r="P3038" s="13"/>
    </row>
    <row r="3039" spans="1:16" x14ac:dyDescent="0.3">
      <c r="A3039" s="67"/>
      <c r="B3039" s="67"/>
      <c r="C3039" s="69"/>
      <c r="D3039" s="13"/>
      <c r="E3039" s="13"/>
      <c r="F3039" s="13"/>
      <c r="G3039" s="13"/>
      <c r="H3039" s="13"/>
      <c r="I3039" s="13"/>
      <c r="J3039" s="13"/>
      <c r="K3039" s="13"/>
      <c r="L3039" s="13"/>
      <c r="M3039" s="13"/>
      <c r="N3039" s="13"/>
      <c r="O3039" s="13"/>
      <c r="P3039" s="13"/>
    </row>
    <row r="3040" spans="1:16" x14ac:dyDescent="0.3">
      <c r="A3040" s="67"/>
      <c r="B3040" s="67"/>
      <c r="C3040" s="69"/>
      <c r="D3040" s="13"/>
      <c r="E3040" s="13"/>
      <c r="F3040" s="13"/>
      <c r="G3040" s="13"/>
      <c r="H3040" s="13"/>
      <c r="I3040" s="13"/>
      <c r="J3040" s="13"/>
      <c r="K3040" s="13"/>
      <c r="L3040" s="13"/>
      <c r="M3040" s="13"/>
      <c r="N3040" s="13"/>
      <c r="O3040" s="13"/>
      <c r="P3040" s="13"/>
    </row>
    <row r="3041" spans="1:16" x14ac:dyDescent="0.3">
      <c r="A3041" s="67"/>
      <c r="B3041" s="67"/>
      <c r="C3041" s="69"/>
      <c r="D3041" s="13"/>
      <c r="E3041" s="13"/>
      <c r="F3041" s="13"/>
      <c r="G3041" s="13"/>
      <c r="H3041" s="13"/>
      <c r="I3041" s="13"/>
      <c r="J3041" s="13"/>
      <c r="K3041" s="13"/>
      <c r="L3041" s="13"/>
      <c r="M3041" s="13"/>
      <c r="N3041" s="13"/>
      <c r="O3041" s="13"/>
      <c r="P3041" s="13"/>
    </row>
    <row r="3042" spans="1:16" x14ac:dyDescent="0.3">
      <c r="A3042" s="67"/>
      <c r="B3042" s="67"/>
      <c r="C3042" s="69"/>
      <c r="D3042" s="13"/>
      <c r="E3042" s="13"/>
      <c r="F3042" s="13"/>
      <c r="G3042" s="13"/>
      <c r="H3042" s="13"/>
      <c r="I3042" s="13"/>
      <c r="J3042" s="13"/>
      <c r="K3042" s="13"/>
      <c r="L3042" s="13"/>
      <c r="M3042" s="13"/>
      <c r="N3042" s="13"/>
      <c r="O3042" s="13"/>
      <c r="P3042" s="13"/>
    </row>
    <row r="3043" spans="1:16" x14ac:dyDescent="0.3">
      <c r="A3043" s="67"/>
      <c r="B3043" s="67"/>
      <c r="C3043" s="69"/>
      <c r="D3043" s="13"/>
      <c r="E3043" s="13"/>
      <c r="F3043" s="13"/>
      <c r="G3043" s="13"/>
      <c r="H3043" s="13"/>
      <c r="I3043" s="13"/>
      <c r="J3043" s="13"/>
      <c r="K3043" s="13"/>
      <c r="L3043" s="13"/>
      <c r="M3043" s="13"/>
      <c r="N3043" s="13"/>
      <c r="O3043" s="13"/>
      <c r="P3043" s="13"/>
    </row>
    <row r="3044" spans="1:16" x14ac:dyDescent="0.3">
      <c r="A3044" s="67"/>
      <c r="B3044" s="67"/>
      <c r="C3044" s="69"/>
      <c r="D3044" s="13"/>
      <c r="E3044" s="13"/>
      <c r="F3044" s="13"/>
      <c r="G3044" s="13"/>
      <c r="H3044" s="13"/>
      <c r="I3044" s="13"/>
      <c r="J3044" s="13"/>
      <c r="K3044" s="13"/>
      <c r="L3044" s="13"/>
      <c r="M3044" s="13"/>
      <c r="N3044" s="13"/>
      <c r="O3044" s="13"/>
      <c r="P3044" s="13"/>
    </row>
    <row r="3045" spans="1:16" x14ac:dyDescent="0.3">
      <c r="A3045" s="67"/>
      <c r="B3045" s="67"/>
      <c r="C3045" s="69"/>
      <c r="D3045" s="13"/>
      <c r="E3045" s="13"/>
      <c r="F3045" s="13"/>
      <c r="G3045" s="13"/>
      <c r="H3045" s="13"/>
      <c r="I3045" s="13"/>
      <c r="J3045" s="13"/>
      <c r="K3045" s="13"/>
      <c r="L3045" s="13"/>
      <c r="M3045" s="13"/>
      <c r="N3045" s="13"/>
      <c r="O3045" s="13"/>
      <c r="P3045" s="13"/>
    </row>
    <row r="3046" spans="1:16" x14ac:dyDescent="0.3">
      <c r="A3046" s="67"/>
      <c r="B3046" s="67"/>
      <c r="C3046" s="69"/>
      <c r="D3046" s="13"/>
      <c r="E3046" s="13"/>
      <c r="F3046" s="13"/>
      <c r="G3046" s="13"/>
      <c r="H3046" s="13"/>
      <c r="I3046" s="13"/>
      <c r="J3046" s="13"/>
      <c r="K3046" s="13"/>
      <c r="L3046" s="13"/>
      <c r="M3046" s="13"/>
      <c r="N3046" s="13"/>
      <c r="O3046" s="13"/>
      <c r="P3046" s="13"/>
    </row>
    <row r="3047" spans="1:16" x14ac:dyDescent="0.3">
      <c r="A3047" s="67"/>
      <c r="B3047" s="67"/>
      <c r="C3047" s="69"/>
      <c r="D3047" s="13"/>
      <c r="E3047" s="13"/>
      <c r="F3047" s="13"/>
      <c r="G3047" s="13"/>
      <c r="H3047" s="13"/>
      <c r="I3047" s="13"/>
      <c r="J3047" s="13"/>
      <c r="K3047" s="13"/>
      <c r="L3047" s="13"/>
      <c r="M3047" s="13"/>
      <c r="N3047" s="13"/>
      <c r="O3047" s="13"/>
      <c r="P3047" s="13"/>
    </row>
    <row r="3048" spans="1:16" x14ac:dyDescent="0.3">
      <c r="A3048" s="67"/>
      <c r="B3048" s="67"/>
      <c r="C3048" s="69"/>
      <c r="D3048" s="13"/>
      <c r="E3048" s="13"/>
      <c r="F3048" s="13"/>
      <c r="G3048" s="13"/>
      <c r="H3048" s="13"/>
      <c r="I3048" s="13"/>
      <c r="J3048" s="13"/>
      <c r="K3048" s="13"/>
      <c r="L3048" s="13"/>
      <c r="M3048" s="13"/>
      <c r="N3048" s="13"/>
      <c r="O3048" s="13"/>
      <c r="P3048" s="13"/>
    </row>
    <row r="3049" spans="1:16" x14ac:dyDescent="0.3">
      <c r="A3049" s="67"/>
      <c r="B3049" s="67"/>
      <c r="C3049" s="69"/>
      <c r="D3049" s="13"/>
      <c r="E3049" s="13"/>
      <c r="F3049" s="13"/>
      <c r="G3049" s="13"/>
      <c r="H3049" s="13"/>
      <c r="I3049" s="13"/>
      <c r="J3049" s="13"/>
      <c r="K3049" s="13"/>
      <c r="L3049" s="13"/>
      <c r="M3049" s="13"/>
      <c r="N3049" s="13"/>
      <c r="O3049" s="13"/>
      <c r="P3049" s="13"/>
    </row>
    <row r="3050" spans="1:16" x14ac:dyDescent="0.3">
      <c r="A3050" s="67"/>
      <c r="B3050" s="67"/>
      <c r="C3050" s="69"/>
      <c r="D3050" s="13"/>
      <c r="E3050" s="13"/>
      <c r="F3050" s="13"/>
      <c r="G3050" s="13"/>
      <c r="H3050" s="13"/>
      <c r="I3050" s="13"/>
      <c r="J3050" s="13"/>
      <c r="K3050" s="13"/>
      <c r="L3050" s="13"/>
      <c r="M3050" s="13"/>
      <c r="N3050" s="13"/>
      <c r="O3050" s="13"/>
      <c r="P3050" s="13"/>
    </row>
    <row r="3051" spans="1:16" x14ac:dyDescent="0.3">
      <c r="A3051" s="67"/>
      <c r="B3051" s="67"/>
      <c r="C3051" s="69"/>
      <c r="D3051" s="13"/>
      <c r="E3051" s="13"/>
      <c r="F3051" s="13"/>
      <c r="G3051" s="13"/>
      <c r="H3051" s="13"/>
      <c r="I3051" s="13"/>
      <c r="J3051" s="13"/>
      <c r="K3051" s="13"/>
      <c r="L3051" s="13"/>
      <c r="M3051" s="13"/>
      <c r="N3051" s="13"/>
      <c r="O3051" s="13"/>
      <c r="P3051" s="13"/>
    </row>
    <row r="3052" spans="1:16" x14ac:dyDescent="0.3">
      <c r="A3052" s="67"/>
      <c r="B3052" s="67"/>
      <c r="C3052" s="69"/>
      <c r="D3052" s="13"/>
      <c r="E3052" s="13"/>
      <c r="F3052" s="13"/>
      <c r="G3052" s="13"/>
      <c r="H3052" s="13"/>
      <c r="I3052" s="13"/>
      <c r="J3052" s="13"/>
      <c r="K3052" s="13"/>
      <c r="L3052" s="13"/>
      <c r="M3052" s="13"/>
      <c r="N3052" s="13"/>
      <c r="O3052" s="13"/>
      <c r="P3052" s="13"/>
    </row>
    <row r="3053" spans="1:16" x14ac:dyDescent="0.3">
      <c r="A3053" s="67"/>
      <c r="B3053" s="67"/>
      <c r="C3053" s="69"/>
      <c r="D3053" s="13"/>
      <c r="E3053" s="13"/>
      <c r="F3053" s="13"/>
      <c r="G3053" s="13"/>
      <c r="H3053" s="13"/>
      <c r="I3053" s="13"/>
      <c r="J3053" s="13"/>
      <c r="K3053" s="13"/>
      <c r="L3053" s="13"/>
      <c r="M3053" s="13"/>
      <c r="N3053" s="13"/>
      <c r="O3053" s="13"/>
      <c r="P3053" s="13"/>
    </row>
    <row r="3054" spans="1:16" x14ac:dyDescent="0.3">
      <c r="A3054" s="67"/>
      <c r="B3054" s="67"/>
      <c r="C3054" s="69"/>
      <c r="D3054" s="13"/>
      <c r="E3054" s="13"/>
      <c r="F3054" s="13"/>
      <c r="G3054" s="13"/>
      <c r="H3054" s="13"/>
      <c r="I3054" s="13"/>
      <c r="J3054" s="13"/>
      <c r="K3054" s="13"/>
      <c r="L3054" s="13"/>
      <c r="M3054" s="13"/>
      <c r="N3054" s="13"/>
      <c r="O3054" s="13"/>
      <c r="P3054" s="13"/>
    </row>
    <row r="3055" spans="1:16" x14ac:dyDescent="0.3">
      <c r="A3055" s="67"/>
      <c r="B3055" s="67"/>
      <c r="C3055" s="69"/>
      <c r="D3055" s="13"/>
      <c r="E3055" s="13"/>
      <c r="F3055" s="13"/>
      <c r="G3055" s="13"/>
      <c r="H3055" s="13"/>
      <c r="I3055" s="13"/>
      <c r="J3055" s="13"/>
      <c r="K3055" s="13"/>
      <c r="L3055" s="13"/>
      <c r="M3055" s="13"/>
      <c r="N3055" s="13"/>
      <c r="O3055" s="13"/>
      <c r="P3055" s="13"/>
    </row>
    <row r="3056" spans="1:16" x14ac:dyDescent="0.3">
      <c r="A3056" s="67"/>
      <c r="B3056" s="67"/>
      <c r="C3056" s="69"/>
      <c r="D3056" s="13"/>
      <c r="E3056" s="13"/>
      <c r="F3056" s="13"/>
      <c r="G3056" s="13"/>
      <c r="H3056" s="13"/>
      <c r="I3056" s="13"/>
      <c r="J3056" s="13"/>
      <c r="K3056" s="13"/>
      <c r="L3056" s="13"/>
      <c r="M3056" s="13"/>
      <c r="N3056" s="13"/>
      <c r="O3056" s="13"/>
      <c r="P3056" s="13"/>
    </row>
    <row r="3057" spans="1:16" x14ac:dyDescent="0.3">
      <c r="A3057" s="67"/>
      <c r="B3057" s="67"/>
      <c r="C3057" s="69"/>
      <c r="D3057" s="13"/>
      <c r="E3057" s="13"/>
      <c r="F3057" s="13"/>
      <c r="G3057" s="13"/>
      <c r="H3057" s="13"/>
      <c r="I3057" s="13"/>
      <c r="J3057" s="13"/>
      <c r="K3057" s="13"/>
      <c r="L3057" s="13"/>
      <c r="M3057" s="13"/>
      <c r="N3057" s="13"/>
      <c r="O3057" s="13"/>
      <c r="P3057" s="13"/>
    </row>
    <row r="3058" spans="1:16" x14ac:dyDescent="0.3">
      <c r="A3058" s="67"/>
      <c r="B3058" s="67"/>
      <c r="C3058" s="69"/>
      <c r="D3058" s="13"/>
      <c r="E3058" s="13"/>
      <c r="F3058" s="13"/>
      <c r="G3058" s="13"/>
      <c r="H3058" s="13"/>
      <c r="I3058" s="13"/>
      <c r="J3058" s="13"/>
      <c r="K3058" s="13"/>
      <c r="L3058" s="13"/>
      <c r="M3058" s="13"/>
      <c r="N3058" s="13"/>
      <c r="O3058" s="13"/>
      <c r="P3058" s="13"/>
    </row>
    <row r="3059" spans="1:16" x14ac:dyDescent="0.3">
      <c r="A3059" s="67"/>
      <c r="B3059" s="67"/>
      <c r="C3059" s="69"/>
      <c r="D3059" s="13"/>
      <c r="E3059" s="13"/>
      <c r="F3059" s="13"/>
      <c r="G3059" s="13"/>
      <c r="H3059" s="13"/>
      <c r="I3059" s="13"/>
      <c r="J3059" s="13"/>
      <c r="K3059" s="13"/>
      <c r="L3059" s="13"/>
      <c r="M3059" s="13"/>
      <c r="N3059" s="13"/>
      <c r="O3059" s="13"/>
      <c r="P3059" s="13"/>
    </row>
    <row r="3060" spans="1:16" x14ac:dyDescent="0.3">
      <c r="A3060" s="67"/>
      <c r="B3060" s="67"/>
      <c r="C3060" s="69"/>
      <c r="D3060" s="13"/>
      <c r="E3060" s="13"/>
      <c r="F3060" s="13"/>
      <c r="G3060" s="13"/>
      <c r="H3060" s="13"/>
      <c r="I3060" s="13"/>
      <c r="J3060" s="13"/>
      <c r="K3060" s="13"/>
      <c r="L3060" s="13"/>
      <c r="M3060" s="13"/>
      <c r="N3060" s="13"/>
      <c r="O3060" s="13"/>
      <c r="P3060" s="13"/>
    </row>
    <row r="3061" spans="1:16" x14ac:dyDescent="0.3">
      <c r="A3061" s="67"/>
      <c r="B3061" s="67"/>
      <c r="C3061" s="69"/>
      <c r="D3061" s="13"/>
      <c r="E3061" s="13"/>
      <c r="F3061" s="13"/>
      <c r="G3061" s="13"/>
      <c r="H3061" s="13"/>
      <c r="I3061" s="13"/>
      <c r="J3061" s="13"/>
      <c r="K3061" s="13"/>
      <c r="L3061" s="13"/>
      <c r="M3061" s="13"/>
      <c r="N3061" s="13"/>
      <c r="O3061" s="13"/>
      <c r="P3061" s="13"/>
    </row>
    <row r="3062" spans="1:16" x14ac:dyDescent="0.3">
      <c r="A3062" s="67"/>
      <c r="B3062" s="67"/>
      <c r="C3062" s="69"/>
      <c r="D3062" s="13"/>
      <c r="E3062" s="13"/>
      <c r="F3062" s="13"/>
      <c r="G3062" s="13"/>
      <c r="H3062" s="13"/>
      <c r="I3062" s="13"/>
      <c r="J3062" s="13"/>
      <c r="K3062" s="13"/>
      <c r="L3062" s="13"/>
      <c r="M3062" s="13"/>
      <c r="N3062" s="13"/>
      <c r="O3062" s="13"/>
      <c r="P3062" s="13"/>
    </row>
    <row r="3063" spans="1:16" x14ac:dyDescent="0.3">
      <c r="A3063" s="67"/>
      <c r="B3063" s="67"/>
      <c r="C3063" s="69"/>
      <c r="D3063" s="13"/>
      <c r="E3063" s="13"/>
      <c r="F3063" s="13"/>
      <c r="G3063" s="13"/>
      <c r="H3063" s="13"/>
      <c r="I3063" s="13"/>
      <c r="J3063" s="13"/>
      <c r="K3063" s="13"/>
      <c r="L3063" s="13"/>
      <c r="M3063" s="13"/>
      <c r="N3063" s="13"/>
      <c r="O3063" s="13"/>
      <c r="P3063" s="13"/>
    </row>
    <row r="3064" spans="1:16" x14ac:dyDescent="0.3">
      <c r="A3064" s="67"/>
      <c r="B3064" s="67"/>
      <c r="C3064" s="69"/>
      <c r="D3064" s="13"/>
      <c r="E3064" s="13"/>
      <c r="F3064" s="13"/>
      <c r="G3064" s="13"/>
      <c r="H3064" s="13"/>
      <c r="I3064" s="13"/>
      <c r="J3064" s="13"/>
      <c r="K3064" s="13"/>
      <c r="L3064" s="13"/>
      <c r="M3064" s="13"/>
      <c r="N3064" s="13"/>
      <c r="O3064" s="13"/>
      <c r="P3064" s="13"/>
    </row>
    <row r="3065" spans="1:16" x14ac:dyDescent="0.3">
      <c r="A3065" s="67"/>
      <c r="B3065" s="67"/>
      <c r="C3065" s="69"/>
      <c r="D3065" s="13"/>
      <c r="E3065" s="13"/>
      <c r="F3065" s="13"/>
      <c r="G3065" s="13"/>
      <c r="H3065" s="13"/>
      <c r="I3065" s="13"/>
      <c r="J3065" s="13"/>
      <c r="K3065" s="13"/>
      <c r="L3065" s="13"/>
      <c r="M3065" s="13"/>
      <c r="N3065" s="13"/>
      <c r="O3065" s="13"/>
      <c r="P3065" s="13"/>
    </row>
    <row r="3066" spans="1:16" x14ac:dyDescent="0.3">
      <c r="A3066" s="67"/>
      <c r="B3066" s="67"/>
      <c r="C3066" s="69"/>
      <c r="D3066" s="13"/>
      <c r="E3066" s="13"/>
      <c r="F3066" s="13"/>
      <c r="G3066" s="13"/>
      <c r="H3066" s="13"/>
      <c r="I3066" s="13"/>
      <c r="J3066" s="13"/>
      <c r="K3066" s="13"/>
      <c r="L3066" s="13"/>
      <c r="M3066" s="13"/>
      <c r="N3066" s="13"/>
      <c r="O3066" s="13"/>
      <c r="P3066" s="13"/>
    </row>
    <row r="3067" spans="1:16" x14ac:dyDescent="0.3">
      <c r="A3067" s="67"/>
      <c r="B3067" s="67"/>
      <c r="C3067" s="69"/>
      <c r="D3067" s="13"/>
      <c r="E3067" s="13"/>
      <c r="F3067" s="13"/>
      <c r="G3067" s="13"/>
      <c r="H3067" s="13"/>
      <c r="I3067" s="13"/>
      <c r="J3067" s="13"/>
      <c r="K3067" s="13"/>
      <c r="L3067" s="13"/>
      <c r="M3067" s="13"/>
      <c r="N3067" s="13"/>
      <c r="O3067" s="13"/>
      <c r="P3067" s="13"/>
    </row>
    <row r="3068" spans="1:16" x14ac:dyDescent="0.3">
      <c r="A3068" s="67"/>
      <c r="B3068" s="67"/>
      <c r="C3068" s="69"/>
      <c r="D3068" s="13"/>
      <c r="E3068" s="13"/>
      <c r="F3068" s="13"/>
      <c r="G3068" s="13"/>
      <c r="H3068" s="13"/>
      <c r="I3068" s="13"/>
      <c r="J3068" s="13"/>
      <c r="K3068" s="13"/>
      <c r="L3068" s="13"/>
      <c r="M3068" s="13"/>
      <c r="N3068" s="13"/>
      <c r="O3068" s="13"/>
      <c r="P3068" s="13"/>
    </row>
    <row r="3069" spans="1:16" x14ac:dyDescent="0.3">
      <c r="A3069" s="67"/>
      <c r="B3069" s="67"/>
      <c r="C3069" s="69"/>
      <c r="D3069" s="13"/>
      <c r="E3069" s="13"/>
      <c r="F3069" s="13"/>
      <c r="G3069" s="13"/>
      <c r="H3069" s="13"/>
      <c r="I3069" s="13"/>
      <c r="J3069" s="13"/>
      <c r="K3069" s="13"/>
      <c r="L3069" s="13"/>
      <c r="M3069" s="13"/>
      <c r="N3069" s="13"/>
      <c r="O3069" s="13"/>
      <c r="P3069" s="13"/>
    </row>
    <row r="3070" spans="1:16" x14ac:dyDescent="0.3">
      <c r="A3070" s="67"/>
      <c r="B3070" s="67"/>
      <c r="C3070" s="69"/>
      <c r="D3070" s="13"/>
      <c r="E3070" s="13"/>
      <c r="F3070" s="13"/>
      <c r="G3070" s="13"/>
      <c r="H3070" s="13"/>
      <c r="I3070" s="13"/>
      <c r="J3070" s="13"/>
      <c r="K3070" s="13"/>
      <c r="L3070" s="13"/>
      <c r="M3070" s="13"/>
      <c r="N3070" s="13"/>
      <c r="O3070" s="13"/>
      <c r="P3070" s="13"/>
    </row>
    <row r="3071" spans="1:16" x14ac:dyDescent="0.3">
      <c r="A3071" s="67"/>
      <c r="B3071" s="67"/>
      <c r="C3071" s="69"/>
      <c r="D3071" s="13"/>
      <c r="E3071" s="13"/>
      <c r="F3071" s="13"/>
      <c r="G3071" s="13"/>
      <c r="H3071" s="13"/>
      <c r="I3071" s="13"/>
      <c r="J3071" s="13"/>
      <c r="K3071" s="13"/>
      <c r="L3071" s="13"/>
      <c r="M3071" s="13"/>
      <c r="N3071" s="13"/>
      <c r="O3071" s="13"/>
      <c r="P3071" s="13"/>
    </row>
    <row r="3072" spans="1:16" x14ac:dyDescent="0.3">
      <c r="A3072" s="67"/>
      <c r="B3072" s="67"/>
      <c r="C3072" s="69"/>
      <c r="D3072" s="13"/>
      <c r="E3072" s="13"/>
      <c r="F3072" s="13"/>
      <c r="G3072" s="13"/>
      <c r="H3072" s="13"/>
      <c r="I3072" s="13"/>
      <c r="J3072" s="13"/>
      <c r="K3072" s="13"/>
      <c r="L3072" s="13"/>
      <c r="M3072" s="13"/>
      <c r="N3072" s="13"/>
      <c r="O3072" s="13"/>
      <c r="P3072" s="13"/>
    </row>
    <row r="3073" spans="1:16" x14ac:dyDescent="0.3">
      <c r="A3073" s="67"/>
      <c r="B3073" s="67"/>
      <c r="C3073" s="69"/>
      <c r="D3073" s="13"/>
      <c r="E3073" s="13"/>
      <c r="F3073" s="13"/>
      <c r="G3073" s="13"/>
      <c r="H3073" s="13"/>
      <c r="I3073" s="13"/>
      <c r="J3073" s="13"/>
      <c r="K3073" s="13"/>
      <c r="L3073" s="13"/>
      <c r="M3073" s="13"/>
      <c r="N3073" s="13"/>
      <c r="O3073" s="13"/>
      <c r="P3073" s="13"/>
    </row>
    <row r="3074" spans="1:16" x14ac:dyDescent="0.3">
      <c r="A3074" s="67"/>
      <c r="B3074" s="67"/>
      <c r="C3074" s="69"/>
      <c r="D3074" s="13"/>
      <c r="E3074" s="13"/>
      <c r="F3074" s="13"/>
      <c r="G3074" s="13"/>
      <c r="H3074" s="13"/>
      <c r="I3074" s="13"/>
      <c r="J3074" s="13"/>
      <c r="K3074" s="13"/>
      <c r="L3074" s="13"/>
      <c r="M3074" s="13"/>
      <c r="N3074" s="13"/>
      <c r="O3074" s="13"/>
      <c r="P3074" s="13"/>
    </row>
    <row r="3075" spans="1:16" x14ac:dyDescent="0.3">
      <c r="A3075" s="67"/>
      <c r="B3075" s="67"/>
      <c r="C3075" s="69"/>
      <c r="D3075" s="13"/>
      <c r="E3075" s="13"/>
      <c r="F3075" s="13"/>
      <c r="G3075" s="13"/>
      <c r="H3075" s="13"/>
      <c r="I3075" s="13"/>
      <c r="J3075" s="13"/>
      <c r="K3075" s="13"/>
      <c r="L3075" s="13"/>
      <c r="M3075" s="13"/>
      <c r="N3075" s="13"/>
      <c r="O3075" s="13"/>
      <c r="P3075" s="13"/>
    </row>
    <row r="3076" spans="1:16" x14ac:dyDescent="0.3">
      <c r="A3076" s="67"/>
      <c r="B3076" s="67"/>
      <c r="C3076" s="69"/>
      <c r="D3076" s="13"/>
      <c r="E3076" s="13"/>
      <c r="F3076" s="13"/>
      <c r="G3076" s="13"/>
      <c r="H3076" s="13"/>
      <c r="I3076" s="13"/>
      <c r="J3076" s="13"/>
      <c r="K3076" s="13"/>
      <c r="L3076" s="13"/>
      <c r="M3076" s="13"/>
      <c r="N3076" s="13"/>
      <c r="O3076" s="13"/>
      <c r="P3076" s="13"/>
    </row>
    <row r="3077" spans="1:16" x14ac:dyDescent="0.3">
      <c r="A3077" s="67"/>
      <c r="B3077" s="67"/>
      <c r="C3077" s="69"/>
      <c r="D3077" s="13"/>
      <c r="E3077" s="13"/>
      <c r="F3077" s="13"/>
      <c r="G3077" s="13"/>
      <c r="H3077" s="13"/>
      <c r="I3077" s="13"/>
      <c r="J3077" s="13"/>
      <c r="K3077" s="13"/>
      <c r="L3077" s="13"/>
      <c r="M3077" s="13"/>
      <c r="N3077" s="13"/>
      <c r="O3077" s="13"/>
      <c r="P3077" s="13"/>
    </row>
    <row r="3078" spans="1:16" x14ac:dyDescent="0.3">
      <c r="A3078" s="67"/>
      <c r="B3078" s="67"/>
      <c r="C3078" s="69"/>
      <c r="D3078" s="13"/>
      <c r="E3078" s="13"/>
      <c r="F3078" s="13"/>
      <c r="G3078" s="13"/>
      <c r="H3078" s="13"/>
      <c r="I3078" s="13"/>
      <c r="J3078" s="13"/>
      <c r="K3078" s="13"/>
      <c r="L3078" s="13"/>
      <c r="M3078" s="13"/>
      <c r="N3078" s="13"/>
      <c r="O3078" s="13"/>
      <c r="P3078" s="13"/>
    </row>
    <row r="3079" spans="1:16" x14ac:dyDescent="0.3">
      <c r="A3079" s="67"/>
      <c r="B3079" s="67"/>
      <c r="C3079" s="69"/>
      <c r="D3079" s="13"/>
      <c r="E3079" s="13"/>
      <c r="F3079" s="13"/>
      <c r="G3079" s="13"/>
      <c r="H3079" s="13"/>
      <c r="I3079" s="13"/>
      <c r="J3079" s="13"/>
      <c r="K3079" s="13"/>
      <c r="L3079" s="13"/>
      <c r="M3079" s="13"/>
      <c r="N3079" s="13"/>
      <c r="O3079" s="13"/>
      <c r="P3079" s="13"/>
    </row>
    <row r="3080" spans="1:16" x14ac:dyDescent="0.3">
      <c r="A3080" s="67"/>
      <c r="B3080" s="67"/>
      <c r="C3080" s="69"/>
      <c r="D3080" s="13"/>
      <c r="E3080" s="13"/>
      <c r="F3080" s="13"/>
      <c r="G3080" s="13"/>
      <c r="H3080" s="13"/>
      <c r="I3080" s="13"/>
      <c r="J3080" s="13"/>
      <c r="K3080" s="13"/>
      <c r="L3080" s="13"/>
      <c r="M3080" s="13"/>
      <c r="N3080" s="13"/>
      <c r="O3080" s="13"/>
      <c r="P3080" s="13"/>
    </row>
    <row r="3081" spans="1:16" x14ac:dyDescent="0.3">
      <c r="A3081" s="67"/>
      <c r="B3081" s="67"/>
      <c r="C3081" s="69"/>
      <c r="D3081" s="13"/>
      <c r="E3081" s="13"/>
      <c r="F3081" s="13"/>
      <c r="G3081" s="13"/>
      <c r="H3081" s="13"/>
      <c r="I3081" s="13"/>
      <c r="J3081" s="13"/>
      <c r="K3081" s="13"/>
      <c r="L3081" s="13"/>
      <c r="M3081" s="13"/>
      <c r="N3081" s="13"/>
      <c r="O3081" s="13"/>
      <c r="P3081" s="13"/>
    </row>
    <row r="3082" spans="1:16" x14ac:dyDescent="0.3">
      <c r="A3082" s="67"/>
      <c r="B3082" s="67"/>
      <c r="C3082" s="69"/>
      <c r="D3082" s="13"/>
      <c r="E3082" s="13"/>
      <c r="F3082" s="13"/>
      <c r="G3082" s="13"/>
      <c r="H3082" s="13"/>
      <c r="I3082" s="13"/>
      <c r="J3082" s="13"/>
      <c r="K3082" s="13"/>
      <c r="L3082" s="13"/>
      <c r="M3082" s="13"/>
      <c r="N3082" s="13"/>
      <c r="O3082" s="13"/>
      <c r="P3082" s="13"/>
    </row>
    <row r="3083" spans="1:16" x14ac:dyDescent="0.3">
      <c r="A3083" s="67"/>
      <c r="B3083" s="67"/>
      <c r="C3083" s="69"/>
      <c r="D3083" s="13"/>
      <c r="E3083" s="13"/>
      <c r="F3083" s="13"/>
      <c r="G3083" s="13"/>
      <c r="H3083" s="13"/>
      <c r="I3083" s="13"/>
      <c r="J3083" s="13"/>
      <c r="K3083" s="13"/>
      <c r="L3083" s="13"/>
      <c r="M3083" s="13"/>
      <c r="N3083" s="13"/>
      <c r="O3083" s="13"/>
      <c r="P3083" s="13"/>
    </row>
    <row r="3084" spans="1:16" x14ac:dyDescent="0.3">
      <c r="A3084" s="67"/>
      <c r="B3084" s="67"/>
      <c r="C3084" s="69"/>
      <c r="D3084" s="13"/>
      <c r="E3084" s="13"/>
      <c r="F3084" s="13"/>
      <c r="G3084" s="13"/>
      <c r="H3084" s="13"/>
      <c r="I3084" s="13"/>
      <c r="J3084" s="13"/>
      <c r="K3084" s="13"/>
      <c r="L3084" s="13"/>
      <c r="M3084" s="13"/>
      <c r="N3084" s="13"/>
      <c r="O3084" s="13"/>
      <c r="P3084" s="13"/>
    </row>
    <row r="3085" spans="1:16" x14ac:dyDescent="0.3">
      <c r="A3085" s="67"/>
      <c r="B3085" s="67"/>
      <c r="C3085" s="69"/>
      <c r="D3085" s="13"/>
      <c r="E3085" s="13"/>
      <c r="F3085" s="13"/>
      <c r="G3085" s="13"/>
      <c r="H3085" s="13"/>
      <c r="I3085" s="13"/>
      <c r="J3085" s="13"/>
      <c r="K3085" s="13"/>
      <c r="L3085" s="13"/>
      <c r="M3085" s="13"/>
      <c r="N3085" s="13"/>
      <c r="O3085" s="13"/>
      <c r="P3085" s="13"/>
    </row>
    <row r="3086" spans="1:16" x14ac:dyDescent="0.3">
      <c r="A3086" s="67"/>
      <c r="B3086" s="67"/>
      <c r="C3086" s="69"/>
      <c r="D3086" s="13"/>
      <c r="E3086" s="13"/>
      <c r="F3086" s="13"/>
      <c r="G3086" s="13"/>
      <c r="H3086" s="13"/>
      <c r="I3086" s="13"/>
      <c r="J3086" s="13"/>
      <c r="K3086" s="13"/>
      <c r="L3086" s="13"/>
      <c r="M3086" s="13"/>
      <c r="N3086" s="13"/>
      <c r="O3086" s="13"/>
      <c r="P3086" s="13"/>
    </row>
    <row r="3087" spans="1:16" x14ac:dyDescent="0.3">
      <c r="A3087" s="67"/>
      <c r="B3087" s="67"/>
      <c r="C3087" s="69"/>
      <c r="D3087" s="13"/>
      <c r="E3087" s="13"/>
      <c r="F3087" s="13"/>
      <c r="G3087" s="13"/>
      <c r="H3087" s="13"/>
      <c r="I3087" s="13"/>
      <c r="J3087" s="13"/>
      <c r="K3087" s="13"/>
      <c r="L3087" s="13"/>
      <c r="M3087" s="13"/>
      <c r="N3087" s="13"/>
      <c r="O3087" s="13"/>
      <c r="P3087" s="13"/>
    </row>
    <row r="3088" spans="1:16" x14ac:dyDescent="0.3">
      <c r="A3088" s="67"/>
      <c r="B3088" s="67"/>
      <c r="C3088" s="69"/>
      <c r="D3088" s="13"/>
      <c r="E3088" s="13"/>
      <c r="F3088" s="13"/>
      <c r="G3088" s="13"/>
      <c r="H3088" s="13"/>
      <c r="I3088" s="13"/>
      <c r="J3088" s="13"/>
      <c r="K3088" s="13"/>
      <c r="L3088" s="13"/>
      <c r="M3088" s="13"/>
      <c r="N3088" s="13"/>
      <c r="O3088" s="13"/>
      <c r="P3088" s="13"/>
    </row>
    <row r="3089" spans="1:16" x14ac:dyDescent="0.3">
      <c r="A3089" s="67"/>
      <c r="B3089" s="67"/>
      <c r="C3089" s="69"/>
      <c r="D3089" s="13"/>
      <c r="E3089" s="13"/>
      <c r="F3089" s="13"/>
      <c r="G3089" s="13"/>
      <c r="H3089" s="13"/>
      <c r="I3089" s="13"/>
      <c r="J3089" s="13"/>
      <c r="K3089" s="13"/>
      <c r="L3089" s="13"/>
      <c r="M3089" s="13"/>
      <c r="N3089" s="13"/>
      <c r="O3089" s="13"/>
      <c r="P3089" s="13"/>
    </row>
    <row r="3090" spans="1:16" x14ac:dyDescent="0.3">
      <c r="A3090" s="67"/>
      <c r="B3090" s="67"/>
      <c r="C3090" s="69"/>
      <c r="D3090" s="13"/>
      <c r="E3090" s="13"/>
      <c r="F3090" s="13"/>
      <c r="G3090" s="13"/>
      <c r="H3090" s="13"/>
      <c r="I3090" s="13"/>
      <c r="J3090" s="13"/>
      <c r="K3090" s="13"/>
      <c r="L3090" s="13"/>
      <c r="M3090" s="13"/>
      <c r="N3090" s="13"/>
      <c r="O3090" s="13"/>
      <c r="P3090" s="13"/>
    </row>
    <row r="3091" spans="1:16" x14ac:dyDescent="0.3">
      <c r="A3091" s="67"/>
      <c r="B3091" s="67"/>
      <c r="C3091" s="69"/>
      <c r="D3091" s="13"/>
      <c r="E3091" s="13"/>
      <c r="F3091" s="13"/>
      <c r="G3091" s="13"/>
      <c r="H3091" s="13"/>
      <c r="I3091" s="13"/>
      <c r="J3091" s="13"/>
      <c r="K3091" s="13"/>
      <c r="L3091" s="13"/>
      <c r="M3091" s="13"/>
      <c r="N3091" s="13"/>
      <c r="O3091" s="13"/>
      <c r="P3091" s="13"/>
    </row>
    <row r="3092" spans="1:16" x14ac:dyDescent="0.3">
      <c r="A3092" s="67"/>
      <c r="B3092" s="67"/>
      <c r="C3092" s="69"/>
      <c r="D3092" s="13"/>
      <c r="E3092" s="13"/>
      <c r="F3092" s="13"/>
      <c r="G3092" s="13"/>
      <c r="H3092" s="13"/>
      <c r="I3092" s="13"/>
      <c r="J3092" s="13"/>
      <c r="K3092" s="13"/>
      <c r="L3092" s="13"/>
      <c r="M3092" s="13"/>
      <c r="N3092" s="13"/>
      <c r="O3092" s="13"/>
      <c r="P3092" s="13"/>
    </row>
    <row r="3093" spans="1:16" x14ac:dyDescent="0.3">
      <c r="A3093" s="67"/>
      <c r="B3093" s="67"/>
      <c r="C3093" s="69"/>
      <c r="D3093" s="13"/>
      <c r="E3093" s="13"/>
      <c r="F3093" s="13"/>
      <c r="G3093" s="13"/>
      <c r="H3093" s="13"/>
      <c r="I3093" s="13"/>
      <c r="J3093" s="13"/>
      <c r="K3093" s="13"/>
      <c r="L3093" s="13"/>
      <c r="M3093" s="13"/>
      <c r="N3093" s="13"/>
      <c r="O3093" s="13"/>
      <c r="P3093" s="13"/>
    </row>
    <row r="3094" spans="1:16" x14ac:dyDescent="0.3">
      <c r="A3094" s="67"/>
      <c r="B3094" s="67"/>
      <c r="C3094" s="69"/>
      <c r="D3094" s="13"/>
      <c r="E3094" s="13"/>
      <c r="F3094" s="13"/>
      <c r="G3094" s="13"/>
      <c r="H3094" s="13"/>
      <c r="I3094" s="13"/>
      <c r="J3094" s="13"/>
      <c r="K3094" s="13"/>
      <c r="L3094" s="13"/>
      <c r="M3094" s="13"/>
      <c r="N3094" s="13"/>
      <c r="O3094" s="13"/>
      <c r="P3094" s="13"/>
    </row>
    <row r="3095" spans="1:16" x14ac:dyDescent="0.3">
      <c r="A3095" s="67"/>
      <c r="B3095" s="67"/>
      <c r="C3095" s="69"/>
      <c r="D3095" s="13"/>
      <c r="E3095" s="13"/>
      <c r="F3095" s="13"/>
      <c r="G3095" s="13"/>
      <c r="H3095" s="13"/>
      <c r="I3095" s="13"/>
      <c r="J3095" s="13"/>
      <c r="K3095" s="13"/>
      <c r="L3095" s="13"/>
      <c r="M3095" s="13"/>
      <c r="N3095" s="13"/>
      <c r="O3095" s="13"/>
      <c r="P3095" s="13"/>
    </row>
    <row r="3096" spans="1:16" x14ac:dyDescent="0.3">
      <c r="A3096" s="67"/>
      <c r="B3096" s="67"/>
      <c r="C3096" s="69"/>
      <c r="D3096" s="13"/>
      <c r="E3096" s="13"/>
      <c r="F3096" s="13"/>
      <c r="G3096" s="13"/>
      <c r="H3096" s="13"/>
      <c r="I3096" s="13"/>
      <c r="J3096" s="13"/>
      <c r="K3096" s="13"/>
      <c r="L3096" s="13"/>
      <c r="M3096" s="13"/>
      <c r="N3096" s="13"/>
      <c r="O3096" s="13"/>
      <c r="P3096" s="13"/>
    </row>
    <row r="3097" spans="1:16" x14ac:dyDescent="0.3">
      <c r="A3097" s="67"/>
      <c r="B3097" s="67"/>
      <c r="C3097" s="69"/>
      <c r="D3097" s="13"/>
      <c r="E3097" s="13"/>
      <c r="F3097" s="13"/>
      <c r="G3097" s="13"/>
      <c r="H3097" s="13"/>
      <c r="I3097" s="13"/>
      <c r="J3097" s="13"/>
      <c r="K3097" s="13"/>
      <c r="L3097" s="13"/>
      <c r="M3097" s="13"/>
      <c r="N3097" s="13"/>
      <c r="O3097" s="13"/>
      <c r="P3097" s="13"/>
    </row>
    <row r="3098" spans="1:16" x14ac:dyDescent="0.3">
      <c r="A3098" s="67"/>
      <c r="B3098" s="67"/>
      <c r="C3098" s="69"/>
      <c r="D3098" s="13"/>
      <c r="E3098" s="13"/>
      <c r="F3098" s="13"/>
      <c r="G3098" s="13"/>
      <c r="H3098" s="13"/>
      <c r="I3098" s="13"/>
      <c r="J3098" s="13"/>
      <c r="K3098" s="13"/>
      <c r="L3098" s="13"/>
      <c r="M3098" s="13"/>
      <c r="N3098" s="13"/>
      <c r="O3098" s="13"/>
      <c r="P3098" s="13"/>
    </row>
    <row r="3099" spans="1:16" x14ac:dyDescent="0.3">
      <c r="A3099" s="67"/>
      <c r="B3099" s="67"/>
      <c r="C3099" s="69"/>
      <c r="D3099" s="13"/>
      <c r="E3099" s="13"/>
      <c r="F3099" s="13"/>
      <c r="G3099" s="13"/>
      <c r="H3099" s="13"/>
      <c r="I3099" s="13"/>
      <c r="J3099" s="13"/>
      <c r="K3099" s="13"/>
      <c r="L3099" s="13"/>
      <c r="M3099" s="13"/>
      <c r="N3099" s="13"/>
      <c r="O3099" s="13"/>
      <c r="P3099" s="13"/>
    </row>
    <row r="3100" spans="1:16" x14ac:dyDescent="0.3">
      <c r="A3100" s="67"/>
      <c r="B3100" s="67"/>
      <c r="C3100" s="69"/>
      <c r="D3100" s="13"/>
      <c r="E3100" s="13"/>
      <c r="F3100" s="13"/>
      <c r="G3100" s="13"/>
      <c r="H3100" s="13"/>
      <c r="I3100" s="13"/>
      <c r="J3100" s="13"/>
      <c r="K3100" s="13"/>
      <c r="L3100" s="13"/>
      <c r="M3100" s="13"/>
      <c r="N3100" s="13"/>
      <c r="O3100" s="13"/>
      <c r="P3100" s="13"/>
    </row>
    <row r="3101" spans="1:16" x14ac:dyDescent="0.3">
      <c r="A3101" s="67"/>
      <c r="B3101" s="67"/>
      <c r="C3101" s="69"/>
      <c r="D3101" s="13"/>
      <c r="E3101" s="13"/>
      <c r="F3101" s="13"/>
      <c r="G3101" s="13"/>
      <c r="H3101" s="13"/>
      <c r="I3101" s="13"/>
      <c r="J3101" s="13"/>
      <c r="K3101" s="13"/>
      <c r="L3101" s="13"/>
      <c r="M3101" s="13"/>
      <c r="N3101" s="13"/>
      <c r="O3101" s="13"/>
      <c r="P3101" s="13"/>
    </row>
    <row r="3102" spans="1:16" x14ac:dyDescent="0.3">
      <c r="A3102" s="67"/>
      <c r="B3102" s="67"/>
      <c r="C3102" s="69"/>
      <c r="D3102" s="13"/>
      <c r="E3102" s="13"/>
      <c r="F3102" s="13"/>
      <c r="G3102" s="13"/>
      <c r="H3102" s="13"/>
      <c r="I3102" s="13"/>
      <c r="J3102" s="13"/>
      <c r="K3102" s="13"/>
      <c r="L3102" s="13"/>
      <c r="M3102" s="13"/>
      <c r="N3102" s="13"/>
      <c r="O3102" s="13"/>
      <c r="P3102" s="13"/>
    </row>
    <row r="3103" spans="1:16" x14ac:dyDescent="0.3">
      <c r="A3103" s="67"/>
      <c r="B3103" s="67"/>
      <c r="C3103" s="69"/>
      <c r="D3103" s="13"/>
      <c r="E3103" s="13"/>
      <c r="F3103" s="13"/>
      <c r="G3103" s="13"/>
      <c r="H3103" s="13"/>
      <c r="I3103" s="13"/>
      <c r="J3103" s="13"/>
      <c r="K3103" s="13"/>
      <c r="L3103" s="13"/>
      <c r="M3103" s="13"/>
      <c r="N3103" s="13"/>
      <c r="O3103" s="13"/>
      <c r="P3103" s="13"/>
    </row>
    <row r="3104" spans="1:16" x14ac:dyDescent="0.3">
      <c r="A3104" s="67"/>
      <c r="B3104" s="67"/>
      <c r="C3104" s="69"/>
      <c r="D3104" s="13"/>
      <c r="E3104" s="13"/>
      <c r="F3104" s="13"/>
      <c r="G3104" s="13"/>
      <c r="H3104" s="13"/>
      <c r="I3104" s="13"/>
      <c r="J3104" s="13"/>
      <c r="K3104" s="13"/>
      <c r="L3104" s="13"/>
      <c r="M3104" s="13"/>
      <c r="N3104" s="13"/>
      <c r="O3104" s="13"/>
      <c r="P3104" s="13"/>
    </row>
    <row r="3105" spans="1:16" x14ac:dyDescent="0.3">
      <c r="A3105" s="67"/>
      <c r="B3105" s="67"/>
      <c r="C3105" s="69"/>
      <c r="D3105" s="13"/>
      <c r="E3105" s="13"/>
      <c r="F3105" s="13"/>
      <c r="G3105" s="13"/>
      <c r="H3105" s="13"/>
      <c r="I3105" s="13"/>
      <c r="J3105" s="13"/>
      <c r="K3105" s="13"/>
      <c r="L3105" s="13"/>
      <c r="M3105" s="13"/>
      <c r="N3105" s="13"/>
      <c r="O3105" s="13"/>
      <c r="P3105" s="13"/>
    </row>
    <row r="3106" spans="1:16" x14ac:dyDescent="0.3">
      <c r="A3106" s="67"/>
      <c r="B3106" s="67"/>
      <c r="C3106" s="69"/>
      <c r="D3106" s="13"/>
      <c r="E3106" s="13"/>
      <c r="F3106" s="13"/>
      <c r="G3106" s="13"/>
      <c r="H3106" s="13"/>
      <c r="I3106" s="13"/>
      <c r="J3106" s="13"/>
      <c r="K3106" s="13"/>
      <c r="L3106" s="13"/>
      <c r="M3106" s="13"/>
      <c r="N3106" s="13"/>
      <c r="O3106" s="13"/>
      <c r="P3106" s="13"/>
    </row>
    <row r="3107" spans="1:16" x14ac:dyDescent="0.3">
      <c r="A3107" s="67"/>
      <c r="B3107" s="67"/>
      <c r="C3107" s="69"/>
      <c r="D3107" s="13"/>
      <c r="E3107" s="13"/>
      <c r="F3107" s="13"/>
      <c r="G3107" s="13"/>
      <c r="H3107" s="13"/>
      <c r="I3107" s="13"/>
      <c r="J3107" s="13"/>
      <c r="K3107" s="13"/>
      <c r="L3107" s="13"/>
      <c r="M3107" s="13"/>
      <c r="N3107" s="13"/>
      <c r="O3107" s="13"/>
      <c r="P3107" s="13"/>
    </row>
    <row r="3108" spans="1:16" x14ac:dyDescent="0.3">
      <c r="A3108" s="67"/>
      <c r="B3108" s="67"/>
      <c r="C3108" s="69"/>
      <c r="D3108" s="13"/>
      <c r="E3108" s="13"/>
      <c r="F3108" s="13"/>
      <c r="G3108" s="13"/>
      <c r="H3108" s="13"/>
      <c r="I3108" s="13"/>
      <c r="J3108" s="13"/>
      <c r="K3108" s="13"/>
      <c r="L3108" s="13"/>
      <c r="M3108" s="13"/>
      <c r="N3108" s="13"/>
      <c r="O3108" s="13"/>
      <c r="P3108" s="13"/>
    </row>
    <row r="3109" spans="1:16" x14ac:dyDescent="0.3">
      <c r="A3109" s="67"/>
      <c r="B3109" s="67"/>
      <c r="C3109" s="69"/>
      <c r="D3109" s="13"/>
      <c r="E3109" s="13"/>
      <c r="F3109" s="13"/>
      <c r="G3109" s="13"/>
      <c r="H3109" s="13"/>
      <c r="I3109" s="13"/>
      <c r="J3109" s="13"/>
      <c r="K3109" s="13"/>
      <c r="L3109" s="13"/>
      <c r="M3109" s="13"/>
      <c r="N3109" s="13"/>
      <c r="O3109" s="13"/>
      <c r="P3109" s="13"/>
    </row>
    <row r="3110" spans="1:16" x14ac:dyDescent="0.3">
      <c r="A3110" s="67"/>
      <c r="B3110" s="67"/>
      <c r="C3110" s="69"/>
      <c r="D3110" s="13"/>
      <c r="E3110" s="13"/>
      <c r="F3110" s="13"/>
      <c r="G3110" s="13"/>
      <c r="H3110" s="13"/>
      <c r="I3110" s="13"/>
      <c r="J3110" s="13"/>
      <c r="K3110" s="13"/>
      <c r="L3110" s="13"/>
      <c r="M3110" s="13"/>
      <c r="N3110" s="13"/>
      <c r="O3110" s="13"/>
      <c r="P3110" s="13"/>
    </row>
    <row r="3111" spans="1:16" x14ac:dyDescent="0.3">
      <c r="A3111" s="67"/>
      <c r="B3111" s="67"/>
      <c r="C3111" s="69"/>
      <c r="D3111" s="13"/>
      <c r="E3111" s="13"/>
      <c r="F3111" s="13"/>
      <c r="G3111" s="13"/>
      <c r="H3111" s="13"/>
      <c r="I3111" s="13"/>
      <c r="J3111" s="13"/>
      <c r="K3111" s="13"/>
      <c r="L3111" s="13"/>
      <c r="M3111" s="13"/>
      <c r="N3111" s="13"/>
      <c r="O3111" s="13"/>
      <c r="P3111" s="13"/>
    </row>
    <row r="3112" spans="1:16" x14ac:dyDescent="0.3">
      <c r="A3112" s="67"/>
      <c r="B3112" s="67"/>
      <c r="C3112" s="69"/>
      <c r="D3112" s="13"/>
      <c r="E3112" s="13"/>
      <c r="F3112" s="13"/>
      <c r="G3112" s="13"/>
      <c r="H3112" s="13"/>
      <c r="I3112" s="13"/>
      <c r="J3112" s="13"/>
      <c r="K3112" s="13"/>
      <c r="L3112" s="13"/>
      <c r="M3112" s="13"/>
      <c r="N3112" s="13"/>
      <c r="O3112" s="13"/>
      <c r="P3112" s="13"/>
    </row>
    <row r="3113" spans="1:16" x14ac:dyDescent="0.3">
      <c r="A3113" s="67"/>
      <c r="B3113" s="67"/>
      <c r="C3113" s="69"/>
      <c r="D3113" s="13"/>
      <c r="E3113" s="13"/>
      <c r="F3113" s="13"/>
      <c r="G3113" s="13"/>
      <c r="H3113" s="13"/>
      <c r="I3113" s="13"/>
      <c r="J3113" s="13"/>
      <c r="K3113" s="13"/>
      <c r="L3113" s="13"/>
      <c r="M3113" s="13"/>
      <c r="N3113" s="13"/>
      <c r="O3113" s="13"/>
      <c r="P3113" s="13"/>
    </row>
    <row r="3114" spans="1:16" x14ac:dyDescent="0.3">
      <c r="A3114" s="67"/>
      <c r="B3114" s="67"/>
      <c r="C3114" s="69"/>
      <c r="D3114" s="13"/>
      <c r="E3114" s="13"/>
      <c r="F3114" s="13"/>
      <c r="G3114" s="13"/>
      <c r="H3114" s="13"/>
      <c r="I3114" s="13"/>
      <c r="J3114" s="13"/>
      <c r="K3114" s="13"/>
      <c r="L3114" s="13"/>
      <c r="M3114" s="13"/>
      <c r="N3114" s="13"/>
      <c r="O3114" s="13"/>
      <c r="P3114" s="13"/>
    </row>
    <row r="3115" spans="1:16" x14ac:dyDescent="0.3">
      <c r="A3115" s="67"/>
      <c r="B3115" s="67"/>
      <c r="C3115" s="69"/>
      <c r="D3115" s="13"/>
      <c r="E3115" s="13"/>
      <c r="F3115" s="13"/>
      <c r="G3115" s="13"/>
      <c r="H3115" s="13"/>
      <c r="I3115" s="13"/>
      <c r="J3115" s="13"/>
      <c r="K3115" s="13"/>
      <c r="L3115" s="13"/>
      <c r="M3115" s="13"/>
      <c r="N3115" s="13"/>
      <c r="O3115" s="13"/>
      <c r="P3115" s="13"/>
    </row>
    <row r="3116" spans="1:16" x14ac:dyDescent="0.3">
      <c r="A3116" s="67"/>
      <c r="B3116" s="67"/>
      <c r="C3116" s="69"/>
      <c r="D3116" s="13"/>
      <c r="E3116" s="13"/>
      <c r="F3116" s="13"/>
      <c r="G3116" s="13"/>
      <c r="H3116" s="13"/>
      <c r="I3116" s="13"/>
      <c r="J3116" s="13"/>
      <c r="K3116" s="13"/>
      <c r="L3116" s="13"/>
      <c r="M3116" s="13"/>
      <c r="N3116" s="13"/>
      <c r="O3116" s="13"/>
      <c r="P3116" s="13"/>
    </row>
    <row r="3117" spans="1:16" x14ac:dyDescent="0.3">
      <c r="A3117" s="67"/>
      <c r="B3117" s="67"/>
      <c r="C3117" s="69"/>
      <c r="D3117" s="13"/>
      <c r="E3117" s="13"/>
      <c r="F3117" s="13"/>
      <c r="G3117" s="13"/>
      <c r="H3117" s="13"/>
      <c r="I3117" s="13"/>
      <c r="J3117" s="13"/>
      <c r="K3117" s="13"/>
      <c r="L3117" s="13"/>
      <c r="M3117" s="13"/>
      <c r="N3117" s="13"/>
      <c r="O3117" s="13"/>
      <c r="P3117" s="13"/>
    </row>
    <row r="3118" spans="1:16" x14ac:dyDescent="0.3">
      <c r="A3118" s="67"/>
      <c r="B3118" s="67"/>
      <c r="C3118" s="69"/>
      <c r="D3118" s="13"/>
      <c r="E3118" s="13"/>
      <c r="F3118" s="13"/>
      <c r="G3118" s="13"/>
      <c r="H3118" s="13"/>
      <c r="I3118" s="13"/>
      <c r="J3118" s="13"/>
      <c r="K3118" s="13"/>
      <c r="L3118" s="13"/>
      <c r="M3118" s="13"/>
      <c r="N3118" s="13"/>
      <c r="O3118" s="13"/>
      <c r="P3118" s="13"/>
    </row>
    <row r="3119" spans="1:16" x14ac:dyDescent="0.3">
      <c r="A3119" s="67"/>
      <c r="B3119" s="67"/>
      <c r="C3119" s="69"/>
      <c r="D3119" s="13"/>
      <c r="E3119" s="13"/>
      <c r="F3119" s="13"/>
      <c r="G3119" s="13"/>
      <c r="H3119" s="13"/>
      <c r="I3119" s="13"/>
      <c r="J3119" s="13"/>
      <c r="K3119" s="13"/>
      <c r="L3119" s="13"/>
      <c r="M3119" s="13"/>
      <c r="N3119" s="13"/>
      <c r="O3119" s="13"/>
      <c r="P3119" s="13"/>
    </row>
    <row r="3120" spans="1:16" x14ac:dyDescent="0.3">
      <c r="A3120" s="67"/>
      <c r="B3120" s="67"/>
      <c r="C3120" s="69"/>
      <c r="D3120" s="13"/>
      <c r="E3120" s="13"/>
      <c r="F3120" s="13"/>
      <c r="G3120" s="13"/>
      <c r="H3120" s="13"/>
      <c r="I3120" s="13"/>
      <c r="J3120" s="13"/>
      <c r="K3120" s="13"/>
      <c r="L3120" s="13"/>
      <c r="M3120" s="13"/>
      <c r="N3120" s="13"/>
      <c r="O3120" s="13"/>
      <c r="P3120" s="13"/>
    </row>
    <row r="3121" spans="1:16" x14ac:dyDescent="0.3">
      <c r="A3121" s="67"/>
      <c r="B3121" s="67"/>
      <c r="C3121" s="69"/>
      <c r="D3121" s="13"/>
      <c r="E3121" s="13"/>
      <c r="F3121" s="13"/>
      <c r="G3121" s="13"/>
      <c r="H3121" s="13"/>
      <c r="I3121" s="13"/>
      <c r="J3121" s="13"/>
      <c r="K3121" s="13"/>
      <c r="L3121" s="13"/>
      <c r="M3121" s="13"/>
      <c r="N3121" s="13"/>
      <c r="O3121" s="13"/>
      <c r="P3121" s="13"/>
    </row>
    <row r="3122" spans="1:16" x14ac:dyDescent="0.3">
      <c r="A3122" s="67"/>
      <c r="B3122" s="67"/>
      <c r="C3122" s="69"/>
      <c r="D3122" s="13"/>
      <c r="E3122" s="13"/>
      <c r="F3122" s="13"/>
      <c r="G3122" s="13"/>
      <c r="H3122" s="13"/>
      <c r="I3122" s="13"/>
      <c r="J3122" s="13"/>
      <c r="K3122" s="13"/>
      <c r="L3122" s="13"/>
      <c r="M3122" s="13"/>
      <c r="N3122" s="13"/>
      <c r="O3122" s="13"/>
      <c r="P3122" s="13"/>
    </row>
    <row r="3123" spans="1:16" x14ac:dyDescent="0.3">
      <c r="A3123" s="67"/>
      <c r="B3123" s="67"/>
      <c r="C3123" s="69"/>
      <c r="D3123" s="13"/>
      <c r="E3123" s="13"/>
      <c r="F3123" s="13"/>
      <c r="G3123" s="13"/>
      <c r="H3123" s="13"/>
      <c r="I3123" s="13"/>
      <c r="J3123" s="13"/>
      <c r="K3123" s="13"/>
      <c r="L3123" s="13"/>
      <c r="M3123" s="13"/>
      <c r="N3123" s="13"/>
      <c r="O3123" s="13"/>
      <c r="P3123" s="13"/>
    </row>
    <row r="3124" spans="1:16" x14ac:dyDescent="0.3">
      <c r="A3124" s="67"/>
      <c r="B3124" s="67"/>
      <c r="C3124" s="69"/>
      <c r="D3124" s="13"/>
      <c r="E3124" s="13"/>
      <c r="F3124" s="13"/>
      <c r="G3124" s="13"/>
      <c r="H3124" s="13"/>
      <c r="I3124" s="13"/>
      <c r="J3124" s="13"/>
      <c r="K3124" s="13"/>
      <c r="L3124" s="13"/>
      <c r="M3124" s="13"/>
      <c r="N3124" s="13"/>
      <c r="O3124" s="13"/>
      <c r="P3124" s="13"/>
    </row>
    <row r="3125" spans="1:16" x14ac:dyDescent="0.3">
      <c r="A3125" s="67"/>
      <c r="B3125" s="67"/>
      <c r="C3125" s="69"/>
      <c r="D3125" s="13"/>
      <c r="E3125" s="13"/>
      <c r="F3125" s="13"/>
      <c r="G3125" s="13"/>
      <c r="H3125" s="13"/>
      <c r="I3125" s="13"/>
      <c r="J3125" s="13"/>
      <c r="K3125" s="13"/>
      <c r="L3125" s="13"/>
      <c r="M3125" s="13"/>
      <c r="N3125" s="13"/>
      <c r="O3125" s="13"/>
      <c r="P3125" s="13"/>
    </row>
    <row r="3126" spans="1:16" x14ac:dyDescent="0.3">
      <c r="A3126" s="67"/>
      <c r="B3126" s="67"/>
      <c r="C3126" s="69"/>
      <c r="D3126" s="13"/>
      <c r="E3126" s="13"/>
      <c r="F3126" s="13"/>
      <c r="G3126" s="13"/>
      <c r="H3126" s="13"/>
      <c r="I3126" s="13"/>
      <c r="J3126" s="13"/>
      <c r="K3126" s="13"/>
      <c r="L3126" s="13"/>
      <c r="M3126" s="13"/>
      <c r="N3126" s="13"/>
      <c r="O3126" s="13"/>
      <c r="P3126" s="13"/>
    </row>
    <row r="3127" spans="1:16" x14ac:dyDescent="0.3">
      <c r="A3127" s="67"/>
      <c r="B3127" s="67"/>
      <c r="C3127" s="69"/>
      <c r="D3127" s="13"/>
      <c r="E3127" s="13"/>
      <c r="F3127" s="13"/>
      <c r="G3127" s="13"/>
      <c r="H3127" s="13"/>
      <c r="I3127" s="13"/>
      <c r="J3127" s="13"/>
      <c r="K3127" s="13"/>
      <c r="L3127" s="13"/>
      <c r="M3127" s="13"/>
      <c r="N3127" s="13"/>
      <c r="O3127" s="13"/>
      <c r="P3127" s="13"/>
    </row>
    <row r="3128" spans="1:16" x14ac:dyDescent="0.3">
      <c r="A3128" s="67"/>
      <c r="B3128" s="67"/>
      <c r="C3128" s="69"/>
      <c r="D3128" s="13"/>
      <c r="E3128" s="13"/>
      <c r="F3128" s="13"/>
      <c r="G3128" s="13"/>
      <c r="H3128" s="13"/>
      <c r="I3128" s="13"/>
      <c r="J3128" s="13"/>
      <c r="K3128" s="13"/>
      <c r="L3128" s="13"/>
      <c r="M3128" s="13"/>
      <c r="N3128" s="13"/>
      <c r="O3128" s="13"/>
      <c r="P3128" s="13"/>
    </row>
    <row r="3129" spans="1:16" x14ac:dyDescent="0.3">
      <c r="A3129" s="67"/>
      <c r="B3129" s="67"/>
      <c r="C3129" s="69"/>
      <c r="D3129" s="13"/>
      <c r="E3129" s="13"/>
      <c r="F3129" s="13"/>
      <c r="G3129" s="13"/>
      <c r="H3129" s="13"/>
      <c r="I3129" s="13"/>
      <c r="J3129" s="13"/>
      <c r="K3129" s="13"/>
      <c r="L3129" s="13"/>
      <c r="M3129" s="13"/>
      <c r="N3129" s="13"/>
      <c r="O3129" s="13"/>
      <c r="P3129" s="13"/>
    </row>
    <row r="3130" spans="1:16" x14ac:dyDescent="0.3">
      <c r="A3130" s="67"/>
      <c r="B3130" s="67"/>
      <c r="C3130" s="69"/>
      <c r="D3130" s="13"/>
      <c r="E3130" s="13"/>
      <c r="F3130" s="13"/>
      <c r="G3130" s="13"/>
      <c r="H3130" s="13"/>
      <c r="I3130" s="13"/>
      <c r="J3130" s="13"/>
      <c r="K3130" s="13"/>
      <c r="L3130" s="13"/>
      <c r="M3130" s="13"/>
      <c r="N3130" s="13"/>
      <c r="O3130" s="13"/>
      <c r="P3130" s="13"/>
    </row>
    <row r="3131" spans="1:16" x14ac:dyDescent="0.3">
      <c r="A3131" s="67"/>
      <c r="B3131" s="67"/>
      <c r="C3131" s="69"/>
      <c r="D3131" s="13"/>
      <c r="E3131" s="13"/>
      <c r="F3131" s="13"/>
      <c r="G3131" s="13"/>
      <c r="H3131" s="13"/>
      <c r="I3131" s="13"/>
      <c r="J3131" s="13"/>
      <c r="K3131" s="13"/>
      <c r="L3131" s="13"/>
      <c r="M3131" s="13"/>
      <c r="N3131" s="13"/>
      <c r="O3131" s="13"/>
      <c r="P3131" s="13"/>
    </row>
    <row r="3132" spans="1:16" x14ac:dyDescent="0.3">
      <c r="A3132" s="67"/>
      <c r="B3132" s="67"/>
      <c r="C3132" s="69"/>
      <c r="D3132" s="13"/>
      <c r="E3132" s="13"/>
      <c r="F3132" s="13"/>
      <c r="G3132" s="13"/>
      <c r="H3132" s="13"/>
      <c r="I3132" s="13"/>
      <c r="J3132" s="13"/>
      <c r="K3132" s="13"/>
      <c r="L3132" s="13"/>
      <c r="M3132" s="13"/>
      <c r="N3132" s="13"/>
      <c r="O3132" s="13"/>
      <c r="P3132" s="13"/>
    </row>
    <row r="3133" spans="1:16" x14ac:dyDescent="0.3">
      <c r="A3133" s="67"/>
      <c r="B3133" s="67"/>
      <c r="C3133" s="69"/>
      <c r="D3133" s="13"/>
      <c r="E3133" s="13"/>
      <c r="F3133" s="13"/>
      <c r="G3133" s="13"/>
      <c r="H3133" s="13"/>
      <c r="I3133" s="13"/>
      <c r="J3133" s="13"/>
      <c r="K3133" s="13"/>
      <c r="L3133" s="13"/>
      <c r="M3133" s="13"/>
      <c r="N3133" s="13"/>
      <c r="O3133" s="13"/>
      <c r="P3133" s="13"/>
    </row>
    <row r="3134" spans="1:16" x14ac:dyDescent="0.3">
      <c r="A3134" s="67"/>
      <c r="B3134" s="67"/>
      <c r="C3134" s="69"/>
      <c r="D3134" s="13"/>
      <c r="E3134" s="13"/>
      <c r="F3134" s="13"/>
      <c r="G3134" s="13"/>
      <c r="H3134" s="13"/>
      <c r="I3134" s="13"/>
      <c r="J3134" s="13"/>
      <c r="K3134" s="13"/>
      <c r="L3134" s="13"/>
      <c r="M3134" s="13"/>
      <c r="N3134" s="13"/>
      <c r="O3134" s="13"/>
      <c r="P3134" s="13"/>
    </row>
    <row r="3135" spans="1:16" x14ac:dyDescent="0.3">
      <c r="A3135" s="67"/>
      <c r="B3135" s="67"/>
      <c r="C3135" s="69"/>
      <c r="D3135" s="13"/>
      <c r="E3135" s="13"/>
      <c r="F3135" s="13"/>
      <c r="G3135" s="13"/>
      <c r="H3135" s="13"/>
      <c r="I3135" s="13"/>
      <c r="J3135" s="13"/>
      <c r="K3135" s="13"/>
      <c r="L3135" s="13"/>
      <c r="M3135" s="13"/>
      <c r="N3135" s="13"/>
      <c r="O3135" s="13"/>
      <c r="P3135" s="13"/>
    </row>
    <row r="3136" spans="1:16" x14ac:dyDescent="0.3">
      <c r="A3136" s="67"/>
      <c r="B3136" s="67"/>
      <c r="C3136" s="69"/>
      <c r="D3136" s="13"/>
      <c r="E3136" s="13"/>
      <c r="F3136" s="13"/>
      <c r="G3136" s="13"/>
      <c r="H3136" s="13"/>
      <c r="I3136" s="13"/>
      <c r="J3136" s="13"/>
      <c r="K3136" s="13"/>
      <c r="L3136" s="13"/>
      <c r="M3136" s="13"/>
      <c r="N3136" s="13"/>
      <c r="O3136" s="13"/>
      <c r="P3136" s="13"/>
    </row>
    <row r="3137" spans="1:16" x14ac:dyDescent="0.3">
      <c r="A3137" s="67"/>
      <c r="B3137" s="67"/>
      <c r="C3137" s="69"/>
      <c r="D3137" s="13"/>
      <c r="E3137" s="13"/>
      <c r="F3137" s="13"/>
      <c r="G3137" s="13"/>
      <c r="H3137" s="13"/>
      <c r="I3137" s="13"/>
      <c r="J3137" s="13"/>
      <c r="K3137" s="13"/>
      <c r="L3137" s="13"/>
      <c r="M3137" s="13"/>
      <c r="N3137" s="13"/>
      <c r="O3137" s="13"/>
      <c r="P3137" s="13"/>
    </row>
    <row r="3138" spans="1:16" x14ac:dyDescent="0.3">
      <c r="A3138" s="67"/>
      <c r="B3138" s="67"/>
      <c r="C3138" s="69"/>
      <c r="D3138" s="13"/>
      <c r="E3138" s="13"/>
      <c r="F3138" s="13"/>
      <c r="G3138" s="13"/>
      <c r="H3138" s="13"/>
      <c r="I3138" s="13"/>
      <c r="J3138" s="13"/>
      <c r="K3138" s="13"/>
      <c r="L3138" s="13"/>
      <c r="M3138" s="13"/>
      <c r="N3138" s="13"/>
      <c r="O3138" s="13"/>
      <c r="P3138" s="13"/>
    </row>
    <row r="3139" spans="1:16" x14ac:dyDescent="0.3">
      <c r="A3139" s="67"/>
      <c r="B3139" s="67"/>
      <c r="C3139" s="69"/>
      <c r="D3139" s="13"/>
      <c r="E3139" s="13"/>
      <c r="F3139" s="13"/>
      <c r="G3139" s="13"/>
      <c r="H3139" s="13"/>
      <c r="I3139" s="13"/>
      <c r="J3139" s="13"/>
      <c r="K3139" s="13"/>
      <c r="L3139" s="13"/>
      <c r="M3139" s="13"/>
      <c r="N3139" s="13"/>
      <c r="O3139" s="13"/>
      <c r="P3139" s="13"/>
    </row>
    <row r="3140" spans="1:16" x14ac:dyDescent="0.3">
      <c r="A3140" s="67"/>
      <c r="B3140" s="67"/>
      <c r="C3140" s="69"/>
      <c r="D3140" s="13"/>
      <c r="E3140" s="13"/>
      <c r="F3140" s="13"/>
      <c r="G3140" s="13"/>
      <c r="H3140" s="13"/>
      <c r="I3140" s="13"/>
      <c r="J3140" s="13"/>
      <c r="K3140" s="13"/>
      <c r="L3140" s="13"/>
      <c r="M3140" s="13"/>
      <c r="N3140" s="13"/>
      <c r="O3140" s="13"/>
      <c r="P3140" s="13"/>
    </row>
    <row r="3141" spans="1:16" x14ac:dyDescent="0.3">
      <c r="A3141" s="67"/>
      <c r="B3141" s="67"/>
      <c r="C3141" s="69"/>
      <c r="D3141" s="13"/>
      <c r="E3141" s="13"/>
      <c r="F3141" s="13"/>
      <c r="G3141" s="13"/>
      <c r="H3141" s="13"/>
      <c r="I3141" s="13"/>
      <c r="J3141" s="13"/>
      <c r="K3141" s="13"/>
      <c r="L3141" s="13"/>
      <c r="M3141" s="13"/>
      <c r="N3141" s="13"/>
      <c r="O3141" s="13"/>
      <c r="P3141" s="13"/>
    </row>
    <row r="3142" spans="1:16" x14ac:dyDescent="0.3">
      <c r="A3142" s="67"/>
      <c r="B3142" s="67"/>
      <c r="C3142" s="69"/>
      <c r="D3142" s="13"/>
      <c r="E3142" s="13"/>
      <c r="F3142" s="13"/>
      <c r="G3142" s="13"/>
      <c r="H3142" s="13"/>
      <c r="I3142" s="13"/>
      <c r="J3142" s="13"/>
      <c r="K3142" s="13"/>
      <c r="L3142" s="13"/>
      <c r="M3142" s="13"/>
      <c r="N3142" s="13"/>
      <c r="O3142" s="13"/>
      <c r="P3142" s="13"/>
    </row>
    <row r="3143" spans="1:16" x14ac:dyDescent="0.3">
      <c r="A3143" s="67"/>
      <c r="B3143" s="67"/>
      <c r="C3143" s="69"/>
      <c r="D3143" s="13"/>
      <c r="E3143" s="13"/>
      <c r="F3143" s="13"/>
      <c r="G3143" s="13"/>
      <c r="H3143" s="13"/>
      <c r="I3143" s="13"/>
      <c r="J3143" s="13"/>
      <c r="K3143" s="13"/>
      <c r="L3143" s="13"/>
      <c r="M3143" s="13"/>
      <c r="N3143" s="13"/>
      <c r="O3143" s="13"/>
      <c r="P3143" s="13"/>
    </row>
    <row r="3144" spans="1:16" x14ac:dyDescent="0.3">
      <c r="A3144" s="67"/>
      <c r="B3144" s="67"/>
      <c r="C3144" s="69"/>
      <c r="D3144" s="13"/>
      <c r="E3144" s="13"/>
      <c r="F3144" s="13"/>
      <c r="G3144" s="13"/>
      <c r="H3144" s="13"/>
      <c r="I3144" s="13"/>
      <c r="J3144" s="13"/>
      <c r="K3144" s="13"/>
      <c r="L3144" s="13"/>
      <c r="M3144" s="13"/>
      <c r="N3144" s="13"/>
      <c r="O3144" s="13"/>
      <c r="P3144" s="13"/>
    </row>
    <row r="3145" spans="1:16" x14ac:dyDescent="0.3">
      <c r="A3145" s="67"/>
      <c r="B3145" s="67"/>
      <c r="C3145" s="69"/>
      <c r="D3145" s="13"/>
      <c r="E3145" s="13"/>
      <c r="F3145" s="13"/>
      <c r="G3145" s="13"/>
      <c r="H3145" s="13"/>
      <c r="I3145" s="13"/>
      <c r="J3145" s="13"/>
      <c r="K3145" s="13"/>
      <c r="L3145" s="13"/>
      <c r="M3145" s="13"/>
      <c r="N3145" s="13"/>
      <c r="O3145" s="13"/>
      <c r="P3145" s="13"/>
    </row>
    <row r="3146" spans="1:16" x14ac:dyDescent="0.3">
      <c r="A3146" s="67"/>
      <c r="B3146" s="67"/>
      <c r="C3146" s="69"/>
      <c r="D3146" s="13"/>
      <c r="E3146" s="13"/>
      <c r="F3146" s="13"/>
      <c r="G3146" s="13"/>
      <c r="H3146" s="13"/>
      <c r="I3146" s="13"/>
      <c r="J3146" s="13"/>
      <c r="K3146" s="13"/>
      <c r="L3146" s="13"/>
      <c r="M3146" s="13"/>
      <c r="N3146" s="13"/>
      <c r="O3146" s="13"/>
      <c r="P3146" s="13"/>
    </row>
    <row r="3147" spans="1:16" x14ac:dyDescent="0.3">
      <c r="A3147" s="67"/>
      <c r="B3147" s="67"/>
      <c r="C3147" s="69"/>
      <c r="D3147" s="13"/>
      <c r="E3147" s="13"/>
      <c r="F3147" s="13"/>
      <c r="G3147" s="13"/>
      <c r="H3147" s="13"/>
      <c r="I3147" s="13"/>
      <c r="J3147" s="13"/>
      <c r="K3147" s="13"/>
      <c r="L3147" s="13"/>
      <c r="M3147" s="13"/>
      <c r="N3147" s="13"/>
      <c r="O3147" s="13"/>
      <c r="P3147" s="13"/>
    </row>
    <row r="3148" spans="1:16" x14ac:dyDescent="0.3">
      <c r="A3148" s="67"/>
      <c r="B3148" s="67"/>
      <c r="C3148" s="69"/>
      <c r="D3148" s="13"/>
      <c r="E3148" s="13"/>
      <c r="F3148" s="13"/>
      <c r="G3148" s="13"/>
      <c r="H3148" s="13"/>
      <c r="I3148" s="13"/>
      <c r="J3148" s="13"/>
      <c r="K3148" s="13"/>
      <c r="L3148" s="13"/>
      <c r="M3148" s="13"/>
      <c r="N3148" s="13"/>
      <c r="O3148" s="13"/>
      <c r="P3148" s="13"/>
    </row>
    <row r="3149" spans="1:16" x14ac:dyDescent="0.3">
      <c r="A3149" s="67"/>
      <c r="B3149" s="67"/>
      <c r="C3149" s="69"/>
      <c r="D3149" s="13"/>
      <c r="E3149" s="13"/>
      <c r="F3149" s="13"/>
      <c r="G3149" s="13"/>
      <c r="H3149" s="13"/>
      <c r="I3149" s="13"/>
      <c r="J3149" s="13"/>
      <c r="K3149" s="13"/>
      <c r="L3149" s="13"/>
      <c r="M3149" s="13"/>
      <c r="N3149" s="13"/>
      <c r="O3149" s="13"/>
      <c r="P3149" s="13"/>
    </row>
    <row r="3150" spans="1:16" x14ac:dyDescent="0.3">
      <c r="A3150" s="67"/>
      <c r="B3150" s="67"/>
      <c r="C3150" s="69"/>
      <c r="D3150" s="13"/>
      <c r="E3150" s="13"/>
      <c r="F3150" s="13"/>
      <c r="G3150" s="13"/>
      <c r="H3150" s="13"/>
      <c r="I3150" s="13"/>
      <c r="J3150" s="13"/>
      <c r="K3150" s="13"/>
      <c r="L3150" s="13"/>
      <c r="M3150" s="13"/>
      <c r="N3150" s="13"/>
      <c r="O3150" s="13"/>
      <c r="P3150" s="13"/>
    </row>
    <row r="3151" spans="1:16" x14ac:dyDescent="0.3">
      <c r="A3151" s="67"/>
      <c r="B3151" s="67"/>
      <c r="C3151" s="69"/>
      <c r="D3151" s="13"/>
      <c r="E3151" s="13"/>
      <c r="F3151" s="13"/>
      <c r="G3151" s="13"/>
      <c r="H3151" s="13"/>
      <c r="I3151" s="13"/>
      <c r="J3151" s="13"/>
      <c r="K3151" s="13"/>
      <c r="L3151" s="13"/>
      <c r="M3151" s="13"/>
      <c r="N3151" s="13"/>
      <c r="O3151" s="13"/>
      <c r="P3151" s="13"/>
    </row>
    <row r="3152" spans="1:16" x14ac:dyDescent="0.3">
      <c r="A3152" s="67"/>
      <c r="B3152" s="67"/>
      <c r="C3152" s="69"/>
      <c r="D3152" s="13"/>
      <c r="E3152" s="13"/>
      <c r="F3152" s="13"/>
      <c r="G3152" s="13"/>
      <c r="H3152" s="13"/>
      <c r="I3152" s="13"/>
      <c r="J3152" s="13"/>
      <c r="K3152" s="13"/>
      <c r="L3152" s="13"/>
      <c r="M3152" s="13"/>
      <c r="N3152" s="13"/>
      <c r="O3152" s="13"/>
      <c r="P3152" s="13"/>
    </row>
    <row r="3153" spans="1:16" x14ac:dyDescent="0.3">
      <c r="A3153" s="67"/>
      <c r="B3153" s="67"/>
      <c r="C3153" s="69"/>
      <c r="D3153" s="13"/>
      <c r="E3153" s="13"/>
      <c r="F3153" s="13"/>
      <c r="G3153" s="13"/>
      <c r="H3153" s="13"/>
      <c r="I3153" s="13"/>
      <c r="J3153" s="13"/>
      <c r="K3153" s="13"/>
      <c r="L3153" s="13"/>
      <c r="M3153" s="13"/>
      <c r="N3153" s="13"/>
      <c r="O3153" s="13"/>
      <c r="P3153" s="13"/>
    </row>
    <row r="3154" spans="1:16" x14ac:dyDescent="0.3">
      <c r="A3154" s="67"/>
      <c r="B3154" s="67"/>
      <c r="C3154" s="69"/>
      <c r="D3154" s="13"/>
      <c r="E3154" s="13"/>
      <c r="F3154" s="13"/>
      <c r="G3154" s="13"/>
      <c r="H3154" s="13"/>
      <c r="I3154" s="13"/>
      <c r="J3154" s="13"/>
      <c r="K3154" s="13"/>
      <c r="L3154" s="13"/>
      <c r="M3154" s="13"/>
      <c r="N3154" s="13"/>
      <c r="O3154" s="13"/>
      <c r="P3154" s="13"/>
    </row>
    <row r="3155" spans="1:16" x14ac:dyDescent="0.3">
      <c r="A3155" s="67"/>
      <c r="B3155" s="67"/>
      <c r="C3155" s="69"/>
      <c r="D3155" s="13"/>
      <c r="E3155" s="13"/>
      <c r="F3155" s="13"/>
      <c r="G3155" s="13"/>
      <c r="H3155" s="13"/>
      <c r="I3155" s="13"/>
      <c r="J3155" s="13"/>
      <c r="K3155" s="13"/>
      <c r="L3155" s="13"/>
      <c r="M3155" s="13"/>
      <c r="N3155" s="13"/>
      <c r="O3155" s="13"/>
      <c r="P3155" s="13"/>
    </row>
    <row r="3156" spans="1:16" x14ac:dyDescent="0.3">
      <c r="A3156" s="67"/>
      <c r="B3156" s="67"/>
      <c r="C3156" s="69"/>
      <c r="D3156" s="13"/>
      <c r="E3156" s="13"/>
      <c r="F3156" s="13"/>
      <c r="G3156" s="13"/>
      <c r="H3156" s="13"/>
      <c r="I3156" s="13"/>
      <c r="J3156" s="13"/>
      <c r="K3156" s="13"/>
      <c r="L3156" s="13"/>
      <c r="M3156" s="13"/>
      <c r="N3156" s="13"/>
      <c r="O3156" s="13"/>
      <c r="P3156" s="13"/>
    </row>
    <row r="3157" spans="1:16" x14ac:dyDescent="0.3">
      <c r="A3157" s="67"/>
      <c r="B3157" s="67"/>
      <c r="C3157" s="69"/>
      <c r="D3157" s="13"/>
      <c r="E3157" s="13"/>
      <c r="F3157" s="13"/>
      <c r="G3157" s="13"/>
      <c r="H3157" s="13"/>
      <c r="I3157" s="13"/>
      <c r="J3157" s="13"/>
      <c r="K3157" s="13"/>
      <c r="L3157" s="13"/>
      <c r="M3157" s="13"/>
      <c r="N3157" s="13"/>
      <c r="O3157" s="13"/>
      <c r="P3157" s="13"/>
    </row>
    <row r="3158" spans="1:16" x14ac:dyDescent="0.3">
      <c r="A3158" s="67"/>
      <c r="B3158" s="67"/>
      <c r="C3158" s="69"/>
      <c r="D3158" s="13"/>
      <c r="E3158" s="13"/>
      <c r="F3158" s="13"/>
      <c r="G3158" s="13"/>
      <c r="H3158" s="13"/>
      <c r="I3158" s="13"/>
      <c r="J3158" s="13"/>
      <c r="K3158" s="13"/>
      <c r="L3158" s="13"/>
      <c r="M3158" s="13"/>
      <c r="N3158" s="13"/>
      <c r="O3158" s="13"/>
      <c r="P3158" s="13"/>
    </row>
    <row r="3159" spans="1:16" x14ac:dyDescent="0.3">
      <c r="A3159" s="67"/>
      <c r="B3159" s="67"/>
      <c r="C3159" s="69"/>
      <c r="D3159" s="13"/>
      <c r="E3159" s="13"/>
      <c r="F3159" s="13"/>
      <c r="G3159" s="13"/>
      <c r="H3159" s="13"/>
      <c r="I3159" s="13"/>
      <c r="J3159" s="13"/>
      <c r="K3159" s="13"/>
      <c r="L3159" s="13"/>
      <c r="M3159" s="13"/>
      <c r="N3159" s="13"/>
      <c r="O3159" s="13"/>
      <c r="P3159" s="13"/>
    </row>
    <row r="3160" spans="1:16" x14ac:dyDescent="0.3">
      <c r="A3160" s="67"/>
      <c r="B3160" s="67"/>
      <c r="C3160" s="69"/>
      <c r="D3160" s="13"/>
      <c r="E3160" s="13"/>
      <c r="F3160" s="13"/>
      <c r="G3160" s="13"/>
      <c r="H3160" s="13"/>
      <c r="I3160" s="13"/>
      <c r="J3160" s="13"/>
      <c r="K3160" s="13"/>
      <c r="L3160" s="13"/>
      <c r="M3160" s="13"/>
      <c r="N3160" s="13"/>
      <c r="O3160" s="13"/>
      <c r="P3160" s="13"/>
    </row>
    <row r="3161" spans="1:16" x14ac:dyDescent="0.3">
      <c r="A3161" s="67"/>
      <c r="B3161" s="67"/>
      <c r="C3161" s="69"/>
      <c r="D3161" s="13"/>
      <c r="E3161" s="13"/>
      <c r="F3161" s="13"/>
      <c r="G3161" s="13"/>
      <c r="H3161" s="13"/>
      <c r="I3161" s="13"/>
      <c r="J3161" s="13"/>
      <c r="K3161" s="13"/>
      <c r="L3161" s="13"/>
      <c r="M3161" s="13"/>
      <c r="N3161" s="13"/>
      <c r="O3161" s="13"/>
      <c r="P3161" s="13"/>
    </row>
    <row r="3162" spans="1:16" x14ac:dyDescent="0.3">
      <c r="A3162" s="67"/>
      <c r="B3162" s="67"/>
      <c r="C3162" s="69"/>
      <c r="D3162" s="13"/>
      <c r="E3162" s="13"/>
      <c r="F3162" s="13"/>
      <c r="G3162" s="13"/>
      <c r="H3162" s="13"/>
      <c r="I3162" s="13"/>
      <c r="J3162" s="13"/>
      <c r="K3162" s="13"/>
      <c r="L3162" s="13"/>
      <c r="M3162" s="13"/>
      <c r="N3162" s="13"/>
      <c r="O3162" s="13"/>
      <c r="P3162" s="13"/>
    </row>
    <row r="3163" spans="1:16" x14ac:dyDescent="0.3">
      <c r="A3163" s="67"/>
      <c r="B3163" s="67"/>
      <c r="C3163" s="69"/>
      <c r="D3163" s="13"/>
      <c r="E3163" s="13"/>
      <c r="F3163" s="13"/>
      <c r="G3163" s="13"/>
      <c r="H3163" s="13"/>
      <c r="I3163" s="13"/>
      <c r="J3163" s="13"/>
      <c r="K3163" s="13"/>
      <c r="L3163" s="13"/>
      <c r="M3163" s="13"/>
      <c r="N3163" s="13"/>
      <c r="O3163" s="13"/>
      <c r="P3163" s="13"/>
    </row>
    <row r="3164" spans="1:16" x14ac:dyDescent="0.3">
      <c r="A3164" s="67"/>
      <c r="B3164" s="67"/>
      <c r="C3164" s="69"/>
      <c r="D3164" s="13"/>
      <c r="E3164" s="13"/>
      <c r="F3164" s="13"/>
      <c r="G3164" s="13"/>
      <c r="H3164" s="13"/>
      <c r="I3164" s="13"/>
      <c r="J3164" s="13"/>
      <c r="K3164" s="13"/>
      <c r="L3164" s="13"/>
      <c r="M3164" s="13"/>
      <c r="N3164" s="13"/>
      <c r="O3164" s="13"/>
      <c r="P3164" s="13"/>
    </row>
    <row r="3165" spans="1:16" x14ac:dyDescent="0.3">
      <c r="A3165" s="67"/>
      <c r="B3165" s="67"/>
      <c r="C3165" s="69"/>
      <c r="D3165" s="13"/>
      <c r="E3165" s="13"/>
      <c r="F3165" s="13"/>
      <c r="G3165" s="13"/>
      <c r="H3165" s="13"/>
      <c r="I3165" s="13"/>
      <c r="J3165" s="13"/>
      <c r="K3165" s="13"/>
      <c r="L3165" s="13"/>
      <c r="M3165" s="13"/>
      <c r="N3165" s="13"/>
      <c r="O3165" s="13"/>
      <c r="P3165" s="13"/>
    </row>
    <row r="3166" spans="1:16" x14ac:dyDescent="0.3">
      <c r="A3166" s="67"/>
      <c r="B3166" s="67"/>
      <c r="C3166" s="69"/>
      <c r="D3166" s="13"/>
      <c r="E3166" s="13"/>
      <c r="F3166" s="13"/>
      <c r="G3166" s="13"/>
      <c r="H3166" s="13"/>
      <c r="I3166" s="13"/>
      <c r="J3166" s="13"/>
      <c r="K3166" s="13"/>
      <c r="L3166" s="13"/>
      <c r="M3166" s="13"/>
      <c r="N3166" s="13"/>
      <c r="O3166" s="13"/>
      <c r="P3166" s="13"/>
    </row>
    <row r="3167" spans="1:16" x14ac:dyDescent="0.3">
      <c r="A3167" s="67"/>
      <c r="B3167" s="67"/>
      <c r="C3167" s="69"/>
      <c r="D3167" s="13"/>
      <c r="E3167" s="13"/>
      <c r="F3167" s="13"/>
      <c r="G3167" s="13"/>
      <c r="H3167" s="13"/>
      <c r="I3167" s="13"/>
      <c r="J3167" s="13"/>
      <c r="K3167" s="13"/>
      <c r="L3167" s="13"/>
      <c r="M3167" s="13"/>
      <c r="N3167" s="13"/>
      <c r="O3167" s="13"/>
      <c r="P3167" s="13"/>
    </row>
    <row r="3168" spans="1:16" x14ac:dyDescent="0.3">
      <c r="A3168" s="67"/>
      <c r="B3168" s="67"/>
      <c r="C3168" s="69"/>
      <c r="D3168" s="13"/>
      <c r="E3168" s="13"/>
      <c r="F3168" s="13"/>
      <c r="G3168" s="13"/>
      <c r="H3168" s="13"/>
      <c r="I3168" s="13"/>
      <c r="J3168" s="13"/>
      <c r="K3168" s="13"/>
      <c r="L3168" s="13"/>
      <c r="M3168" s="13"/>
      <c r="N3168" s="13"/>
      <c r="O3168" s="13"/>
      <c r="P3168" s="13"/>
    </row>
    <row r="3169" spans="1:16" x14ac:dyDescent="0.3">
      <c r="A3169" s="67"/>
      <c r="B3169" s="67"/>
      <c r="C3169" s="69"/>
      <c r="D3169" s="13"/>
      <c r="E3169" s="13"/>
      <c r="F3169" s="13"/>
      <c r="G3169" s="13"/>
      <c r="H3169" s="13"/>
      <c r="I3169" s="13"/>
      <c r="J3169" s="13"/>
      <c r="K3169" s="13"/>
      <c r="L3169" s="13"/>
      <c r="M3169" s="13"/>
      <c r="N3169" s="13"/>
      <c r="O3169" s="13"/>
      <c r="P3169" s="13"/>
    </row>
    <row r="3170" spans="1:16" x14ac:dyDescent="0.3">
      <c r="A3170" s="67"/>
      <c r="B3170" s="67"/>
      <c r="C3170" s="69"/>
      <c r="D3170" s="13"/>
      <c r="E3170" s="13"/>
      <c r="F3170" s="13"/>
      <c r="G3170" s="13"/>
      <c r="H3170" s="13"/>
      <c r="I3170" s="13"/>
      <c r="J3170" s="13"/>
      <c r="K3170" s="13"/>
      <c r="L3170" s="13"/>
      <c r="M3170" s="13"/>
      <c r="N3170" s="13"/>
      <c r="O3170" s="13"/>
      <c r="P3170" s="13"/>
    </row>
    <row r="3171" spans="1:16" x14ac:dyDescent="0.3">
      <c r="A3171" s="67"/>
      <c r="B3171" s="67"/>
      <c r="C3171" s="69"/>
      <c r="D3171" s="13"/>
      <c r="E3171" s="13"/>
      <c r="F3171" s="13"/>
      <c r="G3171" s="13"/>
      <c r="H3171" s="13"/>
      <c r="I3171" s="13"/>
      <c r="J3171" s="13"/>
      <c r="K3171" s="13"/>
      <c r="L3171" s="13"/>
      <c r="M3171" s="13"/>
      <c r="N3171" s="13"/>
      <c r="O3171" s="13"/>
      <c r="P3171" s="13"/>
    </row>
    <row r="3172" spans="1:16" x14ac:dyDescent="0.3">
      <c r="A3172" s="67"/>
      <c r="B3172" s="67"/>
      <c r="C3172" s="69"/>
      <c r="D3172" s="13"/>
      <c r="E3172" s="13"/>
      <c r="F3172" s="13"/>
      <c r="G3172" s="13"/>
      <c r="H3172" s="13"/>
      <c r="I3172" s="13"/>
      <c r="J3172" s="13"/>
      <c r="K3172" s="13"/>
      <c r="L3172" s="13"/>
      <c r="M3172" s="13"/>
      <c r="N3172" s="13"/>
      <c r="O3172" s="13"/>
      <c r="P3172" s="13"/>
    </row>
    <row r="3173" spans="1:16" x14ac:dyDescent="0.3">
      <c r="A3173" s="67"/>
      <c r="B3173" s="67"/>
      <c r="C3173" s="69"/>
      <c r="D3173" s="13"/>
      <c r="E3173" s="13"/>
      <c r="F3173" s="13"/>
      <c r="G3173" s="13"/>
      <c r="H3173" s="13"/>
      <c r="I3173" s="13"/>
      <c r="J3173" s="13"/>
      <c r="K3173" s="13"/>
      <c r="L3173" s="13"/>
      <c r="M3173" s="13"/>
      <c r="N3173" s="13"/>
      <c r="O3173" s="13"/>
      <c r="P3173" s="13"/>
    </row>
    <row r="3174" spans="1:16" x14ac:dyDescent="0.3">
      <c r="A3174" s="67"/>
      <c r="B3174" s="67"/>
      <c r="C3174" s="69"/>
      <c r="D3174" s="13"/>
      <c r="E3174" s="13"/>
      <c r="F3174" s="13"/>
      <c r="G3174" s="13"/>
      <c r="H3174" s="13"/>
      <c r="I3174" s="13"/>
      <c r="J3174" s="13"/>
      <c r="K3174" s="13"/>
      <c r="L3174" s="13"/>
      <c r="M3174" s="13"/>
      <c r="N3174" s="13"/>
      <c r="O3174" s="13"/>
      <c r="P3174" s="13"/>
    </row>
    <row r="3175" spans="1:16" x14ac:dyDescent="0.3">
      <c r="A3175" s="67"/>
      <c r="B3175" s="67"/>
      <c r="C3175" s="69"/>
      <c r="D3175" s="13"/>
      <c r="E3175" s="13"/>
      <c r="F3175" s="13"/>
      <c r="G3175" s="13"/>
      <c r="H3175" s="13"/>
      <c r="I3175" s="13"/>
      <c r="J3175" s="13"/>
      <c r="K3175" s="13"/>
      <c r="L3175" s="13"/>
      <c r="M3175" s="13"/>
      <c r="N3175" s="13"/>
      <c r="O3175" s="13"/>
      <c r="P3175" s="13"/>
    </row>
    <row r="3176" spans="1:16" x14ac:dyDescent="0.3">
      <c r="A3176" s="67"/>
      <c r="B3176" s="67"/>
      <c r="C3176" s="69"/>
      <c r="D3176" s="13"/>
      <c r="E3176" s="13"/>
      <c r="F3176" s="13"/>
      <c r="G3176" s="13"/>
      <c r="H3176" s="13"/>
      <c r="I3176" s="13"/>
      <c r="J3176" s="13"/>
      <c r="K3176" s="13"/>
      <c r="L3176" s="13"/>
      <c r="M3176" s="13"/>
      <c r="N3176" s="13"/>
      <c r="O3176" s="13"/>
      <c r="P3176" s="13"/>
    </row>
    <row r="3177" spans="1:16" x14ac:dyDescent="0.3">
      <c r="A3177" s="67"/>
      <c r="B3177" s="67"/>
      <c r="C3177" s="69"/>
      <c r="D3177" s="13"/>
      <c r="E3177" s="13"/>
      <c r="F3177" s="13"/>
      <c r="G3177" s="13"/>
      <c r="H3177" s="13"/>
      <c r="I3177" s="13"/>
      <c r="J3177" s="13"/>
      <c r="K3177" s="13"/>
      <c r="L3177" s="13"/>
      <c r="M3177" s="13"/>
      <c r="N3177" s="13"/>
      <c r="O3177" s="13"/>
      <c r="P3177" s="13"/>
    </row>
    <row r="3178" spans="1:16" x14ac:dyDescent="0.3">
      <c r="A3178" s="67"/>
      <c r="B3178" s="67"/>
      <c r="C3178" s="69"/>
      <c r="D3178" s="13"/>
      <c r="E3178" s="13"/>
      <c r="F3178" s="13"/>
      <c r="G3178" s="13"/>
      <c r="H3178" s="13"/>
      <c r="I3178" s="13"/>
      <c r="J3178" s="13"/>
      <c r="K3178" s="13"/>
      <c r="L3178" s="13"/>
      <c r="M3178" s="13"/>
      <c r="N3178" s="13"/>
      <c r="O3178" s="13"/>
      <c r="P3178" s="13"/>
    </row>
    <row r="3179" spans="1:16" x14ac:dyDescent="0.3">
      <c r="A3179" s="67"/>
      <c r="B3179" s="67"/>
      <c r="C3179" s="69"/>
      <c r="D3179" s="13"/>
      <c r="E3179" s="13"/>
      <c r="F3179" s="13"/>
      <c r="G3179" s="13"/>
      <c r="H3179" s="13"/>
      <c r="I3179" s="13"/>
      <c r="J3179" s="13"/>
      <c r="K3179" s="13"/>
      <c r="L3179" s="13"/>
      <c r="M3179" s="13"/>
      <c r="N3179" s="13"/>
      <c r="O3179" s="13"/>
      <c r="P3179" s="13"/>
    </row>
    <row r="3180" spans="1:16" x14ac:dyDescent="0.3">
      <c r="A3180" s="67"/>
      <c r="B3180" s="67"/>
      <c r="C3180" s="69"/>
      <c r="D3180" s="13"/>
      <c r="E3180" s="13"/>
      <c r="F3180" s="13"/>
      <c r="G3180" s="13"/>
      <c r="H3180" s="13"/>
      <c r="I3180" s="13"/>
      <c r="J3180" s="13"/>
      <c r="K3180" s="13"/>
      <c r="L3180" s="13"/>
      <c r="M3180" s="13"/>
      <c r="N3180" s="13"/>
      <c r="O3180" s="13"/>
      <c r="P3180" s="13"/>
    </row>
    <row r="3181" spans="1:16" x14ac:dyDescent="0.3">
      <c r="A3181" s="67"/>
      <c r="B3181" s="67"/>
      <c r="C3181" s="69"/>
      <c r="D3181" s="13"/>
      <c r="E3181" s="13"/>
      <c r="F3181" s="13"/>
      <c r="G3181" s="13"/>
      <c r="H3181" s="13"/>
      <c r="I3181" s="13"/>
      <c r="J3181" s="13"/>
      <c r="K3181" s="13"/>
      <c r="L3181" s="13"/>
      <c r="M3181" s="13"/>
      <c r="N3181" s="13"/>
      <c r="O3181" s="13"/>
      <c r="P3181" s="13"/>
    </row>
    <row r="3182" spans="1:16" x14ac:dyDescent="0.3">
      <c r="A3182" s="67"/>
      <c r="B3182" s="67"/>
      <c r="C3182" s="69"/>
      <c r="D3182" s="13"/>
      <c r="E3182" s="13"/>
      <c r="F3182" s="13"/>
      <c r="G3182" s="13"/>
      <c r="H3182" s="13"/>
      <c r="I3182" s="13"/>
      <c r="J3182" s="13"/>
      <c r="K3182" s="13"/>
      <c r="L3182" s="13"/>
      <c r="M3182" s="13"/>
      <c r="N3182" s="13"/>
      <c r="O3182" s="13"/>
      <c r="P3182" s="13"/>
    </row>
    <row r="3183" spans="1:16" x14ac:dyDescent="0.3">
      <c r="A3183" s="67"/>
      <c r="B3183" s="67"/>
      <c r="C3183" s="69"/>
      <c r="D3183" s="13"/>
      <c r="E3183" s="13"/>
      <c r="F3183" s="13"/>
      <c r="G3183" s="13"/>
      <c r="H3183" s="13"/>
      <c r="I3183" s="13"/>
      <c r="J3183" s="13"/>
      <c r="K3183" s="13"/>
      <c r="L3183" s="13"/>
      <c r="M3183" s="13"/>
      <c r="N3183" s="13"/>
      <c r="O3183" s="13"/>
      <c r="P3183" s="13"/>
    </row>
    <row r="3184" spans="1:16" x14ac:dyDescent="0.3">
      <c r="A3184" s="67"/>
      <c r="B3184" s="67"/>
      <c r="C3184" s="69"/>
      <c r="D3184" s="13"/>
      <c r="E3184" s="13"/>
      <c r="F3184" s="13"/>
      <c r="G3184" s="13"/>
      <c r="H3184" s="13"/>
      <c r="I3184" s="13"/>
      <c r="J3184" s="13"/>
      <c r="K3184" s="13"/>
      <c r="L3184" s="13"/>
      <c r="M3184" s="13"/>
      <c r="N3184" s="13"/>
      <c r="O3184" s="13"/>
      <c r="P3184" s="13"/>
    </row>
    <row r="3185" spans="1:16" x14ac:dyDescent="0.3">
      <c r="A3185" s="67"/>
      <c r="B3185" s="67"/>
      <c r="C3185" s="69"/>
      <c r="D3185" s="13"/>
      <c r="E3185" s="13"/>
      <c r="F3185" s="13"/>
      <c r="G3185" s="13"/>
      <c r="H3185" s="13"/>
      <c r="I3185" s="13"/>
      <c r="J3185" s="13"/>
      <c r="K3185" s="13"/>
      <c r="L3185" s="13"/>
      <c r="M3185" s="13"/>
      <c r="N3185" s="13"/>
      <c r="O3185" s="13"/>
      <c r="P3185" s="13"/>
    </row>
    <row r="3186" spans="1:16" x14ac:dyDescent="0.3">
      <c r="A3186" s="67"/>
      <c r="B3186" s="67"/>
      <c r="C3186" s="69"/>
      <c r="D3186" s="13"/>
      <c r="E3186" s="13"/>
      <c r="F3186" s="13"/>
      <c r="G3186" s="13"/>
      <c r="H3186" s="13"/>
      <c r="I3186" s="13"/>
      <c r="J3186" s="13"/>
      <c r="K3186" s="13"/>
      <c r="L3186" s="13"/>
      <c r="M3186" s="13"/>
      <c r="N3186" s="13"/>
      <c r="O3186" s="13"/>
      <c r="P3186" s="13"/>
    </row>
    <row r="3187" spans="1:16" x14ac:dyDescent="0.3">
      <c r="A3187" s="67"/>
      <c r="B3187" s="67"/>
      <c r="C3187" s="69"/>
      <c r="D3187" s="13"/>
      <c r="E3187" s="13"/>
      <c r="F3187" s="13"/>
      <c r="G3187" s="13"/>
      <c r="H3187" s="13"/>
      <c r="I3187" s="13"/>
      <c r="J3187" s="13"/>
      <c r="K3187" s="13"/>
      <c r="L3187" s="13"/>
      <c r="M3187" s="13"/>
      <c r="N3187" s="13"/>
      <c r="O3187" s="13"/>
      <c r="P3187" s="13"/>
    </row>
    <row r="3188" spans="1:16" x14ac:dyDescent="0.3">
      <c r="A3188" s="67"/>
      <c r="B3188" s="67"/>
      <c r="C3188" s="69"/>
      <c r="D3188" s="13"/>
      <c r="E3188" s="13"/>
      <c r="F3188" s="13"/>
      <c r="G3188" s="13"/>
      <c r="H3188" s="13"/>
      <c r="I3188" s="13"/>
      <c r="J3188" s="13"/>
      <c r="K3188" s="13"/>
      <c r="L3188" s="13"/>
      <c r="M3188" s="13"/>
      <c r="N3188" s="13"/>
      <c r="O3188" s="13"/>
      <c r="P3188" s="13"/>
    </row>
    <row r="3189" spans="1:16" x14ac:dyDescent="0.3">
      <c r="A3189" s="67"/>
      <c r="B3189" s="67"/>
      <c r="C3189" s="69"/>
      <c r="D3189" s="13"/>
      <c r="E3189" s="13"/>
      <c r="F3189" s="13"/>
      <c r="G3189" s="13"/>
      <c r="H3189" s="13"/>
      <c r="I3189" s="13"/>
      <c r="J3189" s="13"/>
      <c r="K3189" s="13"/>
      <c r="L3189" s="13"/>
      <c r="M3189" s="13"/>
      <c r="N3189" s="13"/>
      <c r="O3189" s="13"/>
      <c r="P3189" s="13"/>
    </row>
    <row r="3190" spans="1:16" x14ac:dyDescent="0.3">
      <c r="A3190" s="67"/>
      <c r="B3190" s="67"/>
      <c r="C3190" s="69"/>
      <c r="D3190" s="13"/>
      <c r="E3190" s="13"/>
      <c r="F3190" s="13"/>
      <c r="G3190" s="13"/>
      <c r="H3190" s="13"/>
      <c r="I3190" s="13"/>
      <c r="J3190" s="13"/>
      <c r="K3190" s="13"/>
      <c r="L3190" s="13"/>
      <c r="M3190" s="13"/>
      <c r="N3190" s="13"/>
      <c r="O3190" s="13"/>
      <c r="P3190" s="13"/>
    </row>
    <row r="3191" spans="1:16" x14ac:dyDescent="0.3">
      <c r="A3191" s="67"/>
      <c r="B3191" s="67"/>
      <c r="C3191" s="69"/>
      <c r="D3191" s="13"/>
      <c r="E3191" s="13"/>
      <c r="F3191" s="13"/>
      <c r="G3191" s="13"/>
      <c r="H3191" s="13"/>
      <c r="I3191" s="13"/>
      <c r="J3191" s="13"/>
      <c r="K3191" s="13"/>
      <c r="L3191" s="13"/>
      <c r="M3191" s="13"/>
      <c r="N3191" s="13"/>
      <c r="O3191" s="13"/>
      <c r="P3191" s="13"/>
    </row>
    <row r="3192" spans="1:16" x14ac:dyDescent="0.3">
      <c r="A3192" s="67"/>
      <c r="B3192" s="67"/>
      <c r="C3192" s="69"/>
      <c r="D3192" s="13"/>
      <c r="E3192" s="13"/>
      <c r="F3192" s="13"/>
      <c r="G3192" s="13"/>
      <c r="H3192" s="13"/>
      <c r="I3192" s="13"/>
      <c r="J3192" s="13"/>
      <c r="K3192" s="13"/>
      <c r="L3192" s="13"/>
      <c r="M3192" s="13"/>
      <c r="N3192" s="13"/>
      <c r="O3192" s="13"/>
      <c r="P3192" s="13"/>
    </row>
    <row r="3193" spans="1:16" x14ac:dyDescent="0.3">
      <c r="A3193" s="67"/>
      <c r="B3193" s="67"/>
      <c r="C3193" s="69"/>
      <c r="D3193" s="13"/>
      <c r="E3193" s="13"/>
      <c r="F3193" s="13"/>
      <c r="G3193" s="13"/>
      <c r="H3193" s="13"/>
      <c r="I3193" s="13"/>
      <c r="J3193" s="13"/>
      <c r="K3193" s="13"/>
      <c r="L3193" s="13"/>
      <c r="M3193" s="13"/>
      <c r="N3193" s="13"/>
      <c r="O3193" s="13"/>
      <c r="P3193" s="13"/>
    </row>
    <row r="3194" spans="1:16" x14ac:dyDescent="0.3">
      <c r="A3194" s="67"/>
      <c r="B3194" s="67"/>
      <c r="C3194" s="69"/>
      <c r="D3194" s="13"/>
      <c r="E3194" s="13"/>
      <c r="F3194" s="13"/>
      <c r="G3194" s="13"/>
      <c r="H3194" s="13"/>
      <c r="I3194" s="13"/>
      <c r="J3194" s="13"/>
      <c r="K3194" s="13"/>
      <c r="L3194" s="13"/>
      <c r="M3194" s="13"/>
      <c r="N3194" s="13"/>
      <c r="O3194" s="13"/>
      <c r="P3194" s="13"/>
    </row>
    <row r="3195" spans="1:16" x14ac:dyDescent="0.3">
      <c r="A3195" s="67"/>
      <c r="B3195" s="67"/>
      <c r="C3195" s="69"/>
      <c r="D3195" s="13"/>
      <c r="E3195" s="13"/>
      <c r="F3195" s="13"/>
      <c r="G3195" s="13"/>
      <c r="H3195" s="13"/>
      <c r="I3195" s="13"/>
      <c r="J3195" s="13"/>
      <c r="K3195" s="13"/>
      <c r="L3195" s="13"/>
      <c r="M3195" s="13"/>
      <c r="N3195" s="13"/>
      <c r="O3195" s="13"/>
      <c r="P3195" s="13"/>
    </row>
    <row r="3196" spans="1:16" x14ac:dyDescent="0.3">
      <c r="A3196" s="67"/>
      <c r="B3196" s="67"/>
      <c r="C3196" s="69"/>
      <c r="D3196" s="13"/>
      <c r="E3196" s="13"/>
      <c r="F3196" s="13"/>
      <c r="G3196" s="13"/>
      <c r="H3196" s="13"/>
      <c r="I3196" s="13"/>
      <c r="J3196" s="13"/>
      <c r="K3196" s="13"/>
      <c r="L3196" s="13"/>
      <c r="M3196" s="13"/>
      <c r="N3196" s="13"/>
      <c r="O3196" s="13"/>
      <c r="P3196" s="13"/>
    </row>
    <row r="3197" spans="1:16" x14ac:dyDescent="0.3">
      <c r="A3197" s="67"/>
      <c r="B3197" s="67"/>
      <c r="C3197" s="69"/>
      <c r="D3197" s="13"/>
      <c r="E3197" s="13"/>
      <c r="F3197" s="13"/>
      <c r="G3197" s="13"/>
      <c r="H3197" s="13"/>
      <c r="I3197" s="13"/>
      <c r="J3197" s="13"/>
      <c r="K3197" s="13"/>
      <c r="L3197" s="13"/>
      <c r="M3197" s="13"/>
      <c r="N3197" s="13"/>
      <c r="O3197" s="13"/>
      <c r="P3197" s="13"/>
    </row>
    <row r="3198" spans="1:16" x14ac:dyDescent="0.3">
      <c r="A3198" s="67"/>
      <c r="B3198" s="67"/>
      <c r="C3198" s="69"/>
      <c r="D3198" s="13"/>
      <c r="E3198" s="13"/>
      <c r="F3198" s="13"/>
      <c r="G3198" s="13"/>
      <c r="H3198" s="13"/>
      <c r="I3198" s="13"/>
      <c r="J3198" s="13"/>
      <c r="K3198" s="13"/>
      <c r="L3198" s="13"/>
      <c r="M3198" s="13"/>
      <c r="N3198" s="13"/>
      <c r="O3198" s="13"/>
      <c r="P3198" s="13"/>
    </row>
    <row r="3199" spans="1:16" x14ac:dyDescent="0.3">
      <c r="A3199" s="67"/>
      <c r="B3199" s="67"/>
      <c r="C3199" s="69"/>
      <c r="D3199" s="13"/>
      <c r="E3199" s="13"/>
      <c r="F3199" s="13"/>
      <c r="G3199" s="13"/>
      <c r="H3199" s="13"/>
      <c r="I3199" s="13"/>
      <c r="J3199" s="13"/>
      <c r="K3199" s="13"/>
      <c r="L3199" s="13"/>
      <c r="M3199" s="13"/>
      <c r="N3199" s="13"/>
      <c r="O3199" s="13"/>
      <c r="P3199" s="13"/>
    </row>
    <row r="3200" spans="1:16" x14ac:dyDescent="0.3">
      <c r="A3200" s="67"/>
      <c r="B3200" s="67"/>
      <c r="C3200" s="69"/>
      <c r="D3200" s="13"/>
      <c r="E3200" s="13"/>
      <c r="F3200" s="13"/>
      <c r="G3200" s="13"/>
      <c r="H3200" s="13"/>
      <c r="I3200" s="13"/>
      <c r="J3200" s="13"/>
      <c r="K3200" s="13"/>
      <c r="L3200" s="13"/>
      <c r="M3200" s="13"/>
      <c r="N3200" s="13"/>
      <c r="O3200" s="13"/>
      <c r="P3200" s="13"/>
    </row>
    <row r="3201" spans="1:16" x14ac:dyDescent="0.3">
      <c r="A3201" s="67"/>
      <c r="B3201" s="67"/>
      <c r="C3201" s="69"/>
      <c r="D3201" s="13"/>
      <c r="E3201" s="13"/>
      <c r="F3201" s="13"/>
      <c r="G3201" s="13"/>
      <c r="H3201" s="13"/>
      <c r="I3201" s="13"/>
      <c r="J3201" s="13"/>
      <c r="K3201" s="13"/>
      <c r="L3201" s="13"/>
      <c r="M3201" s="13"/>
      <c r="N3201" s="13"/>
      <c r="O3201" s="13"/>
      <c r="P3201" s="13"/>
    </row>
    <row r="3202" spans="1:16" x14ac:dyDescent="0.3">
      <c r="A3202" s="67"/>
      <c r="B3202" s="67"/>
      <c r="C3202" s="69"/>
      <c r="D3202" s="13"/>
      <c r="E3202" s="13"/>
      <c r="F3202" s="13"/>
      <c r="G3202" s="13"/>
      <c r="H3202" s="13"/>
      <c r="I3202" s="13"/>
      <c r="J3202" s="13"/>
      <c r="K3202" s="13"/>
      <c r="L3202" s="13"/>
      <c r="M3202" s="13"/>
      <c r="N3202" s="13"/>
      <c r="O3202" s="13"/>
      <c r="P3202" s="13"/>
    </row>
    <row r="3203" spans="1:16" x14ac:dyDescent="0.3">
      <c r="A3203" s="67"/>
      <c r="B3203" s="67"/>
      <c r="C3203" s="69"/>
      <c r="D3203" s="13"/>
      <c r="E3203" s="13"/>
      <c r="F3203" s="13"/>
      <c r="G3203" s="13"/>
      <c r="H3203" s="13"/>
      <c r="I3203" s="13"/>
      <c r="J3203" s="13"/>
      <c r="K3203" s="13"/>
      <c r="L3203" s="13"/>
      <c r="M3203" s="13"/>
      <c r="N3203" s="13"/>
      <c r="O3203" s="13"/>
      <c r="P3203" s="13"/>
    </row>
    <row r="3204" spans="1:16" x14ac:dyDescent="0.3">
      <c r="A3204" s="67"/>
      <c r="B3204" s="67"/>
      <c r="C3204" s="69"/>
      <c r="D3204" s="13"/>
      <c r="E3204" s="13"/>
      <c r="F3204" s="13"/>
      <c r="G3204" s="13"/>
      <c r="H3204" s="13"/>
      <c r="I3204" s="13"/>
      <c r="J3204" s="13"/>
      <c r="K3204" s="13"/>
      <c r="L3204" s="13"/>
      <c r="M3204" s="13"/>
      <c r="N3204" s="13"/>
      <c r="O3204" s="13"/>
      <c r="P3204" s="13"/>
    </row>
    <row r="3205" spans="1:16" x14ac:dyDescent="0.3">
      <c r="A3205" s="67"/>
      <c r="B3205" s="67"/>
      <c r="C3205" s="69"/>
      <c r="D3205" s="13"/>
      <c r="E3205" s="13"/>
      <c r="F3205" s="13"/>
      <c r="G3205" s="13"/>
      <c r="H3205" s="13"/>
      <c r="I3205" s="13"/>
      <c r="J3205" s="13"/>
      <c r="K3205" s="13"/>
      <c r="L3205" s="13"/>
      <c r="M3205" s="13"/>
      <c r="N3205" s="13"/>
      <c r="O3205" s="13"/>
      <c r="P3205" s="13"/>
    </row>
    <row r="3206" spans="1:16" x14ac:dyDescent="0.3">
      <c r="A3206" s="67"/>
      <c r="B3206" s="67"/>
      <c r="C3206" s="69"/>
      <c r="D3206" s="13"/>
      <c r="E3206" s="13"/>
      <c r="F3206" s="13"/>
      <c r="G3206" s="13"/>
      <c r="H3206" s="13"/>
      <c r="I3206" s="13"/>
      <c r="J3206" s="13"/>
      <c r="K3206" s="13"/>
      <c r="L3206" s="13"/>
      <c r="M3206" s="13"/>
      <c r="N3206" s="13"/>
      <c r="O3206" s="13"/>
      <c r="P3206" s="13"/>
    </row>
    <row r="3207" spans="1:16" x14ac:dyDescent="0.3">
      <c r="A3207" s="67"/>
      <c r="B3207" s="67"/>
      <c r="C3207" s="69"/>
      <c r="D3207" s="13"/>
      <c r="E3207" s="13"/>
      <c r="F3207" s="13"/>
      <c r="G3207" s="13"/>
      <c r="H3207" s="13"/>
      <c r="I3207" s="13"/>
      <c r="J3207" s="13"/>
      <c r="K3207" s="13"/>
      <c r="L3207" s="13"/>
      <c r="M3207" s="13"/>
      <c r="N3207" s="13"/>
      <c r="O3207" s="13"/>
      <c r="P3207" s="13"/>
    </row>
    <row r="3208" spans="1:16" x14ac:dyDescent="0.3">
      <c r="A3208" s="67"/>
      <c r="B3208" s="67"/>
      <c r="C3208" s="69"/>
      <c r="D3208" s="13"/>
      <c r="E3208" s="13"/>
      <c r="F3208" s="13"/>
      <c r="G3208" s="13"/>
      <c r="H3208" s="13"/>
      <c r="I3208" s="13"/>
      <c r="J3208" s="13"/>
      <c r="K3208" s="13"/>
      <c r="L3208" s="13"/>
      <c r="M3208" s="13"/>
      <c r="N3208" s="13"/>
      <c r="O3208" s="13"/>
      <c r="P3208" s="13"/>
    </row>
    <row r="3209" spans="1:16" x14ac:dyDescent="0.3">
      <c r="A3209" s="67"/>
      <c r="B3209" s="67"/>
      <c r="C3209" s="69"/>
      <c r="D3209" s="13"/>
      <c r="E3209" s="13"/>
      <c r="F3209" s="13"/>
      <c r="G3209" s="13"/>
      <c r="H3209" s="13"/>
      <c r="I3209" s="13"/>
      <c r="J3209" s="13"/>
      <c r="K3209" s="13"/>
      <c r="L3209" s="13"/>
      <c r="M3209" s="13"/>
      <c r="N3209" s="13"/>
      <c r="O3209" s="13"/>
      <c r="P3209" s="13"/>
    </row>
    <row r="3210" spans="1:16" x14ac:dyDescent="0.3">
      <c r="A3210" s="67"/>
      <c r="B3210" s="67"/>
      <c r="C3210" s="69"/>
      <c r="D3210" s="13"/>
      <c r="E3210" s="13"/>
      <c r="F3210" s="13"/>
      <c r="G3210" s="13"/>
      <c r="H3210" s="13"/>
      <c r="I3210" s="13"/>
      <c r="J3210" s="13"/>
      <c r="K3210" s="13"/>
      <c r="L3210" s="13"/>
      <c r="M3210" s="13"/>
      <c r="N3210" s="13"/>
      <c r="O3210" s="13"/>
      <c r="P3210" s="13"/>
    </row>
    <row r="3211" spans="1:16" x14ac:dyDescent="0.3">
      <c r="A3211" s="67"/>
      <c r="B3211" s="67"/>
      <c r="C3211" s="69"/>
      <c r="D3211" s="13"/>
      <c r="E3211" s="13"/>
      <c r="F3211" s="13"/>
      <c r="G3211" s="13"/>
      <c r="H3211" s="13"/>
      <c r="I3211" s="13"/>
      <c r="J3211" s="13"/>
      <c r="K3211" s="13"/>
      <c r="L3211" s="13"/>
      <c r="M3211" s="13"/>
      <c r="N3211" s="13"/>
      <c r="O3211" s="13"/>
      <c r="P3211" s="13"/>
    </row>
    <row r="3212" spans="1:16" x14ac:dyDescent="0.3">
      <c r="A3212" s="67"/>
      <c r="B3212" s="67"/>
      <c r="C3212" s="69"/>
      <c r="D3212" s="13"/>
      <c r="E3212" s="13"/>
      <c r="F3212" s="13"/>
      <c r="G3212" s="13"/>
      <c r="H3212" s="13"/>
      <c r="I3212" s="13"/>
      <c r="J3212" s="13"/>
      <c r="K3212" s="13"/>
      <c r="L3212" s="13"/>
      <c r="M3212" s="13"/>
      <c r="N3212" s="13"/>
      <c r="O3212" s="13"/>
      <c r="P3212" s="13"/>
    </row>
    <row r="3213" spans="1:16" x14ac:dyDescent="0.3">
      <c r="A3213" s="67"/>
      <c r="B3213" s="67"/>
      <c r="C3213" s="69"/>
      <c r="D3213" s="13"/>
      <c r="E3213" s="13"/>
      <c r="F3213" s="13"/>
      <c r="G3213" s="13"/>
      <c r="H3213" s="13"/>
      <c r="I3213" s="13"/>
      <c r="J3213" s="13"/>
      <c r="K3213" s="13"/>
      <c r="L3213" s="13"/>
      <c r="M3213" s="13"/>
      <c r="N3213" s="13"/>
      <c r="O3213" s="13"/>
      <c r="P3213" s="13"/>
    </row>
    <row r="3214" spans="1:16" x14ac:dyDescent="0.3">
      <c r="A3214" s="67"/>
      <c r="B3214" s="67"/>
      <c r="C3214" s="69"/>
      <c r="D3214" s="13"/>
      <c r="E3214" s="13"/>
      <c r="F3214" s="13"/>
      <c r="G3214" s="13"/>
      <c r="H3214" s="13"/>
      <c r="I3214" s="13"/>
      <c r="J3214" s="13"/>
      <c r="K3214" s="13"/>
      <c r="L3214" s="13"/>
      <c r="M3214" s="13"/>
      <c r="N3214" s="13"/>
      <c r="O3214" s="13"/>
      <c r="P3214" s="13"/>
    </row>
    <row r="3215" spans="1:16" x14ac:dyDescent="0.3">
      <c r="A3215" s="67"/>
      <c r="B3215" s="67"/>
      <c r="C3215" s="69"/>
      <c r="D3215" s="13"/>
      <c r="E3215" s="13"/>
      <c r="F3215" s="13"/>
      <c r="G3215" s="13"/>
      <c r="H3215" s="13"/>
      <c r="I3215" s="13"/>
      <c r="J3215" s="13"/>
      <c r="K3215" s="13"/>
      <c r="L3215" s="13"/>
      <c r="M3215" s="13"/>
      <c r="N3215" s="13"/>
      <c r="O3215" s="13"/>
      <c r="P3215" s="13"/>
    </row>
    <row r="3216" spans="1:16" x14ac:dyDescent="0.3">
      <c r="A3216" s="67"/>
      <c r="B3216" s="67"/>
      <c r="C3216" s="69"/>
      <c r="D3216" s="13"/>
      <c r="E3216" s="13"/>
      <c r="F3216" s="13"/>
      <c r="G3216" s="13"/>
      <c r="H3216" s="13"/>
      <c r="I3216" s="13"/>
      <c r="J3216" s="13"/>
      <c r="K3216" s="13"/>
      <c r="L3216" s="13"/>
      <c r="M3216" s="13"/>
      <c r="N3216" s="13"/>
      <c r="O3216" s="13"/>
      <c r="P3216" s="13"/>
    </row>
    <row r="3217" spans="1:16" x14ac:dyDescent="0.3">
      <c r="A3217" s="67"/>
      <c r="B3217" s="67"/>
      <c r="C3217" s="69"/>
      <c r="D3217" s="13"/>
      <c r="E3217" s="13"/>
      <c r="F3217" s="13"/>
      <c r="G3217" s="13"/>
      <c r="H3217" s="13"/>
      <c r="I3217" s="13"/>
      <c r="J3217" s="13"/>
      <c r="K3217" s="13"/>
      <c r="L3217" s="13"/>
      <c r="M3217" s="13"/>
      <c r="N3217" s="13"/>
      <c r="O3217" s="13"/>
      <c r="P3217" s="13"/>
    </row>
    <row r="3218" spans="1:16" x14ac:dyDescent="0.3">
      <c r="A3218" s="67"/>
      <c r="B3218" s="67"/>
      <c r="C3218" s="69"/>
      <c r="D3218" s="13"/>
      <c r="E3218" s="13"/>
      <c r="F3218" s="13"/>
      <c r="G3218" s="13"/>
      <c r="H3218" s="13"/>
      <c r="I3218" s="13"/>
      <c r="J3218" s="13"/>
      <c r="K3218" s="13"/>
      <c r="L3218" s="13"/>
      <c r="M3218" s="13"/>
      <c r="N3218" s="13"/>
      <c r="O3218" s="13"/>
      <c r="P3218" s="13"/>
    </row>
    <row r="3219" spans="1:16" x14ac:dyDescent="0.3">
      <c r="A3219" s="67"/>
      <c r="B3219" s="67"/>
      <c r="C3219" s="69"/>
      <c r="D3219" s="13"/>
      <c r="E3219" s="13"/>
      <c r="F3219" s="13"/>
      <c r="G3219" s="13"/>
      <c r="H3219" s="13"/>
      <c r="I3219" s="13"/>
      <c r="J3219" s="13"/>
      <c r="K3219" s="13"/>
      <c r="L3219" s="13"/>
      <c r="M3219" s="13"/>
      <c r="N3219" s="13"/>
      <c r="O3219" s="13"/>
      <c r="P3219" s="13"/>
    </row>
    <row r="3220" spans="1:16" x14ac:dyDescent="0.3">
      <c r="A3220" s="67"/>
      <c r="B3220" s="67"/>
      <c r="C3220" s="69"/>
      <c r="D3220" s="13"/>
      <c r="E3220" s="13"/>
      <c r="F3220" s="13"/>
      <c r="G3220" s="13"/>
      <c r="H3220" s="13"/>
      <c r="I3220" s="13"/>
      <c r="J3220" s="13"/>
      <c r="K3220" s="13"/>
      <c r="L3220" s="13"/>
      <c r="M3220" s="13"/>
      <c r="N3220" s="13"/>
      <c r="O3220" s="13"/>
      <c r="P3220" s="13"/>
    </row>
    <row r="3221" spans="1:16" x14ac:dyDescent="0.3">
      <c r="A3221" s="67"/>
      <c r="B3221" s="67"/>
      <c r="C3221" s="69"/>
      <c r="D3221" s="13"/>
      <c r="E3221" s="13"/>
      <c r="F3221" s="13"/>
      <c r="G3221" s="13"/>
      <c r="H3221" s="13"/>
      <c r="I3221" s="13"/>
      <c r="J3221" s="13"/>
      <c r="K3221" s="13"/>
      <c r="L3221" s="13"/>
      <c r="M3221" s="13"/>
      <c r="N3221" s="13"/>
      <c r="O3221" s="13"/>
      <c r="P3221" s="13"/>
    </row>
    <row r="3222" spans="1:16" x14ac:dyDescent="0.3">
      <c r="A3222" s="67"/>
      <c r="B3222" s="67"/>
      <c r="C3222" s="69"/>
      <c r="D3222" s="13"/>
      <c r="E3222" s="13"/>
      <c r="F3222" s="13"/>
      <c r="G3222" s="13"/>
      <c r="H3222" s="13"/>
      <c r="I3222" s="13"/>
      <c r="J3222" s="13"/>
      <c r="K3222" s="13"/>
      <c r="L3222" s="13"/>
      <c r="M3222" s="13"/>
      <c r="N3222" s="13"/>
      <c r="O3222" s="13"/>
      <c r="P3222" s="13"/>
    </row>
    <row r="3223" spans="1:16" x14ac:dyDescent="0.3">
      <c r="A3223" s="67"/>
      <c r="B3223" s="67"/>
      <c r="C3223" s="69"/>
      <c r="D3223" s="13"/>
      <c r="E3223" s="13"/>
      <c r="F3223" s="13"/>
      <c r="G3223" s="13"/>
      <c r="H3223" s="13"/>
      <c r="I3223" s="13"/>
      <c r="J3223" s="13"/>
      <c r="K3223" s="13"/>
      <c r="L3223" s="13"/>
      <c r="M3223" s="13"/>
      <c r="N3223" s="13"/>
      <c r="O3223" s="13"/>
      <c r="P3223" s="13"/>
    </row>
    <row r="3224" spans="1:16" x14ac:dyDescent="0.3">
      <c r="A3224" s="67"/>
      <c r="B3224" s="67"/>
      <c r="C3224" s="69"/>
      <c r="D3224" s="13"/>
      <c r="E3224" s="13"/>
      <c r="F3224" s="13"/>
      <c r="G3224" s="13"/>
      <c r="H3224" s="13"/>
      <c r="I3224" s="13"/>
      <c r="J3224" s="13"/>
      <c r="K3224" s="13"/>
      <c r="L3224" s="13"/>
      <c r="M3224" s="13"/>
      <c r="N3224" s="13"/>
      <c r="O3224" s="13"/>
      <c r="P3224" s="13"/>
    </row>
    <row r="3225" spans="1:16" x14ac:dyDescent="0.3">
      <c r="A3225" s="67"/>
      <c r="B3225" s="67"/>
      <c r="C3225" s="69"/>
      <c r="D3225" s="13"/>
      <c r="E3225" s="13"/>
      <c r="F3225" s="13"/>
      <c r="G3225" s="13"/>
      <c r="H3225" s="13"/>
      <c r="I3225" s="13"/>
      <c r="J3225" s="13"/>
      <c r="K3225" s="13"/>
      <c r="L3225" s="13"/>
      <c r="M3225" s="13"/>
      <c r="N3225" s="13"/>
      <c r="O3225" s="13"/>
      <c r="P3225" s="13"/>
    </row>
    <row r="3226" spans="1:16" x14ac:dyDescent="0.3">
      <c r="A3226" s="67"/>
      <c r="B3226" s="67"/>
      <c r="C3226" s="69"/>
      <c r="D3226" s="13"/>
      <c r="E3226" s="13"/>
      <c r="F3226" s="13"/>
      <c r="G3226" s="13"/>
      <c r="H3226" s="13"/>
      <c r="I3226" s="13"/>
      <c r="J3226" s="13"/>
      <c r="K3226" s="13"/>
      <c r="L3226" s="13"/>
      <c r="M3226" s="13"/>
      <c r="N3226" s="13"/>
      <c r="O3226" s="13"/>
      <c r="P3226" s="13"/>
    </row>
    <row r="3227" spans="1:16" x14ac:dyDescent="0.3">
      <c r="A3227" s="67"/>
      <c r="B3227" s="67"/>
      <c r="C3227" s="69"/>
      <c r="D3227" s="13"/>
      <c r="E3227" s="13"/>
      <c r="F3227" s="13"/>
      <c r="G3227" s="13"/>
      <c r="H3227" s="13"/>
      <c r="I3227" s="13"/>
      <c r="J3227" s="13"/>
      <c r="K3227" s="13"/>
      <c r="L3227" s="13"/>
      <c r="M3227" s="13"/>
      <c r="N3227" s="13"/>
      <c r="O3227" s="13"/>
      <c r="P3227" s="13"/>
    </row>
    <row r="3228" spans="1:16" x14ac:dyDescent="0.3">
      <c r="A3228" s="67"/>
      <c r="B3228" s="67"/>
      <c r="C3228" s="69"/>
      <c r="D3228" s="13"/>
      <c r="E3228" s="13"/>
      <c r="F3228" s="13"/>
      <c r="G3228" s="13"/>
      <c r="H3228" s="13"/>
      <c r="I3228" s="13"/>
      <c r="J3228" s="13"/>
      <c r="K3228" s="13"/>
      <c r="L3228" s="13"/>
      <c r="M3228" s="13"/>
      <c r="N3228" s="13"/>
      <c r="O3228" s="13"/>
      <c r="P3228" s="13"/>
    </row>
    <row r="3229" spans="1:16" x14ac:dyDescent="0.3">
      <c r="A3229" s="67"/>
      <c r="B3229" s="67"/>
      <c r="C3229" s="69"/>
      <c r="D3229" s="13"/>
      <c r="E3229" s="13"/>
      <c r="F3229" s="13"/>
      <c r="G3229" s="13"/>
      <c r="H3229" s="13"/>
      <c r="I3229" s="13"/>
      <c r="J3229" s="13"/>
      <c r="K3229" s="13"/>
      <c r="L3229" s="13"/>
      <c r="M3229" s="13"/>
      <c r="N3229" s="13"/>
      <c r="O3229" s="13"/>
      <c r="P3229" s="13"/>
    </row>
    <row r="3230" spans="1:16" x14ac:dyDescent="0.3">
      <c r="A3230" s="67"/>
      <c r="B3230" s="67"/>
      <c r="C3230" s="69"/>
      <c r="D3230" s="13"/>
      <c r="E3230" s="13"/>
      <c r="F3230" s="13"/>
      <c r="G3230" s="13"/>
      <c r="H3230" s="13"/>
      <c r="I3230" s="13"/>
      <c r="J3230" s="13"/>
      <c r="K3230" s="13"/>
      <c r="L3230" s="13"/>
      <c r="M3230" s="13"/>
      <c r="N3230" s="13"/>
      <c r="O3230" s="13"/>
      <c r="P3230" s="13"/>
    </row>
    <row r="3231" spans="1:16" x14ac:dyDescent="0.3">
      <c r="A3231" s="67"/>
      <c r="B3231" s="67"/>
      <c r="C3231" s="69"/>
      <c r="D3231" s="13"/>
      <c r="E3231" s="13"/>
      <c r="F3231" s="13"/>
      <c r="G3231" s="13"/>
      <c r="H3231" s="13"/>
      <c r="I3231" s="13"/>
      <c r="J3231" s="13"/>
      <c r="K3231" s="13"/>
      <c r="L3231" s="13"/>
      <c r="M3231" s="13"/>
      <c r="N3231" s="13"/>
      <c r="O3231" s="13"/>
      <c r="P3231" s="13"/>
    </row>
    <row r="3232" spans="1:16" x14ac:dyDescent="0.3">
      <c r="A3232" s="67"/>
      <c r="B3232" s="67"/>
      <c r="C3232" s="69"/>
      <c r="D3232" s="13"/>
      <c r="E3232" s="13"/>
      <c r="F3232" s="13"/>
      <c r="G3232" s="13"/>
      <c r="H3232" s="13"/>
      <c r="I3232" s="13"/>
      <c r="J3232" s="13"/>
      <c r="K3232" s="13"/>
      <c r="L3232" s="13"/>
      <c r="M3232" s="13"/>
      <c r="N3232" s="13"/>
      <c r="O3232" s="13"/>
      <c r="P3232" s="13"/>
    </row>
    <row r="3233" spans="1:16" x14ac:dyDescent="0.3">
      <c r="A3233" s="67"/>
      <c r="B3233" s="67"/>
      <c r="C3233" s="69"/>
      <c r="D3233" s="13"/>
      <c r="E3233" s="13"/>
      <c r="F3233" s="13"/>
      <c r="G3233" s="13"/>
      <c r="H3233" s="13"/>
      <c r="I3233" s="13"/>
      <c r="J3233" s="13"/>
      <c r="K3233" s="13"/>
      <c r="L3233" s="13"/>
      <c r="M3233" s="13"/>
      <c r="N3233" s="13"/>
      <c r="O3233" s="13"/>
      <c r="P3233" s="13"/>
    </row>
    <row r="3234" spans="1:16" x14ac:dyDescent="0.3">
      <c r="A3234" s="67"/>
      <c r="B3234" s="67"/>
      <c r="C3234" s="69"/>
      <c r="D3234" s="13"/>
      <c r="E3234" s="13"/>
      <c r="F3234" s="13"/>
      <c r="G3234" s="13"/>
      <c r="H3234" s="13"/>
      <c r="I3234" s="13"/>
      <c r="J3234" s="13"/>
      <c r="K3234" s="13"/>
      <c r="L3234" s="13"/>
      <c r="M3234" s="13"/>
      <c r="N3234" s="13"/>
      <c r="O3234" s="13"/>
      <c r="P3234" s="13"/>
    </row>
    <row r="3235" spans="1:16" x14ac:dyDescent="0.3">
      <c r="A3235" s="67"/>
      <c r="B3235" s="67"/>
      <c r="C3235" s="69"/>
      <c r="D3235" s="13"/>
      <c r="E3235" s="13"/>
      <c r="F3235" s="13"/>
      <c r="G3235" s="13"/>
      <c r="H3235" s="13"/>
      <c r="I3235" s="13"/>
      <c r="J3235" s="13"/>
      <c r="K3235" s="13"/>
      <c r="L3235" s="13"/>
      <c r="M3235" s="13"/>
      <c r="N3235" s="13"/>
      <c r="O3235" s="13"/>
      <c r="P3235" s="13"/>
    </row>
    <row r="3236" spans="1:16" x14ac:dyDescent="0.3">
      <c r="A3236" s="67"/>
      <c r="B3236" s="67"/>
      <c r="C3236" s="69"/>
      <c r="D3236" s="13"/>
      <c r="E3236" s="13"/>
      <c r="F3236" s="13"/>
      <c r="G3236" s="13"/>
      <c r="H3236" s="13"/>
      <c r="I3236" s="13"/>
      <c r="J3236" s="13"/>
      <c r="K3236" s="13"/>
      <c r="L3236" s="13"/>
      <c r="M3236" s="13"/>
      <c r="N3236" s="13"/>
      <c r="O3236" s="13"/>
      <c r="P3236" s="13"/>
    </row>
    <row r="3237" spans="1:16" x14ac:dyDescent="0.3">
      <c r="A3237" s="67"/>
      <c r="B3237" s="67"/>
      <c r="C3237" s="69"/>
      <c r="D3237" s="13"/>
      <c r="E3237" s="13"/>
      <c r="F3237" s="13"/>
      <c r="G3237" s="13"/>
      <c r="H3237" s="13"/>
      <c r="I3237" s="13"/>
      <c r="J3237" s="13"/>
      <c r="K3237" s="13"/>
      <c r="L3237" s="13"/>
      <c r="M3237" s="13"/>
      <c r="N3237" s="13"/>
      <c r="O3237" s="13"/>
      <c r="P3237" s="13"/>
    </row>
    <row r="3238" spans="1:16" x14ac:dyDescent="0.3">
      <c r="A3238" s="67"/>
      <c r="B3238" s="67"/>
      <c r="C3238" s="69"/>
      <c r="D3238" s="13"/>
      <c r="E3238" s="13"/>
      <c r="F3238" s="13"/>
      <c r="G3238" s="13"/>
      <c r="H3238" s="13"/>
      <c r="I3238" s="13"/>
      <c r="J3238" s="13"/>
      <c r="K3238" s="13"/>
      <c r="L3238" s="13"/>
      <c r="M3238" s="13"/>
      <c r="N3238" s="13"/>
      <c r="O3238" s="13"/>
      <c r="P3238" s="13"/>
    </row>
    <row r="3239" spans="1:16" x14ac:dyDescent="0.3">
      <c r="A3239" s="67"/>
      <c r="B3239" s="67"/>
      <c r="C3239" s="69"/>
      <c r="D3239" s="13"/>
      <c r="E3239" s="13"/>
      <c r="F3239" s="13"/>
      <c r="G3239" s="13"/>
      <c r="H3239" s="13"/>
      <c r="I3239" s="13"/>
      <c r="J3239" s="13"/>
      <c r="K3239" s="13"/>
      <c r="L3239" s="13"/>
      <c r="M3239" s="13"/>
      <c r="N3239" s="13"/>
      <c r="O3239" s="13"/>
      <c r="P3239" s="13"/>
    </row>
    <row r="3240" spans="1:16" x14ac:dyDescent="0.3">
      <c r="A3240" s="67"/>
      <c r="B3240" s="67"/>
      <c r="C3240" s="69"/>
      <c r="D3240" s="13"/>
      <c r="E3240" s="13"/>
      <c r="F3240" s="13"/>
      <c r="G3240" s="13"/>
      <c r="H3240" s="13"/>
      <c r="I3240" s="13"/>
      <c r="J3240" s="13"/>
      <c r="K3240" s="13"/>
      <c r="L3240" s="13"/>
      <c r="M3240" s="13"/>
      <c r="N3240" s="13"/>
      <c r="O3240" s="13"/>
      <c r="P3240" s="13"/>
    </row>
    <row r="3241" spans="1:16" x14ac:dyDescent="0.3">
      <c r="A3241" s="67"/>
      <c r="B3241" s="67"/>
      <c r="C3241" s="69"/>
      <c r="D3241" s="13"/>
      <c r="E3241" s="13"/>
      <c r="F3241" s="13"/>
      <c r="G3241" s="13"/>
      <c r="H3241" s="13"/>
      <c r="I3241" s="13"/>
      <c r="J3241" s="13"/>
      <c r="K3241" s="13"/>
      <c r="L3241" s="13"/>
      <c r="M3241" s="13"/>
      <c r="N3241" s="13"/>
      <c r="O3241" s="13"/>
      <c r="P3241" s="13"/>
    </row>
    <row r="3242" spans="1:16" x14ac:dyDescent="0.3">
      <c r="A3242" s="67"/>
      <c r="B3242" s="67"/>
      <c r="C3242" s="69"/>
      <c r="D3242" s="13"/>
      <c r="E3242" s="13"/>
      <c r="F3242" s="13"/>
      <c r="G3242" s="13"/>
      <c r="H3242" s="13"/>
      <c r="I3242" s="13"/>
      <c r="J3242" s="13"/>
      <c r="K3242" s="13"/>
      <c r="L3242" s="13"/>
      <c r="M3242" s="13"/>
      <c r="N3242" s="13"/>
      <c r="O3242" s="13"/>
      <c r="P3242" s="13"/>
    </row>
    <row r="3243" spans="1:16" x14ac:dyDescent="0.3">
      <c r="A3243" s="67"/>
      <c r="B3243" s="67"/>
      <c r="C3243" s="69"/>
      <c r="D3243" s="13"/>
      <c r="E3243" s="13"/>
      <c r="F3243" s="13"/>
      <c r="G3243" s="13"/>
      <c r="H3243" s="13"/>
      <c r="I3243" s="13"/>
      <c r="J3243" s="13"/>
      <c r="K3243" s="13"/>
      <c r="L3243" s="13"/>
      <c r="M3243" s="13"/>
      <c r="N3243" s="13"/>
      <c r="O3243" s="13"/>
      <c r="P3243" s="13"/>
    </row>
    <row r="3244" spans="1:16" x14ac:dyDescent="0.3">
      <c r="A3244" s="67"/>
      <c r="B3244" s="67"/>
      <c r="C3244" s="69"/>
      <c r="D3244" s="13"/>
      <c r="E3244" s="13"/>
      <c r="F3244" s="13"/>
      <c r="G3244" s="13"/>
      <c r="H3244" s="13"/>
      <c r="I3244" s="13"/>
      <c r="J3244" s="13"/>
      <c r="K3244" s="13"/>
      <c r="L3244" s="13"/>
      <c r="M3244" s="13"/>
      <c r="N3244" s="13"/>
      <c r="O3244" s="13"/>
      <c r="P3244" s="13"/>
    </row>
    <row r="3245" spans="1:16" x14ac:dyDescent="0.3">
      <c r="A3245" s="67"/>
      <c r="B3245" s="67"/>
      <c r="C3245" s="69"/>
      <c r="D3245" s="13"/>
      <c r="E3245" s="13"/>
      <c r="F3245" s="13"/>
      <c r="G3245" s="13"/>
      <c r="H3245" s="13"/>
      <c r="I3245" s="13"/>
      <c r="J3245" s="13"/>
      <c r="K3245" s="13"/>
      <c r="L3245" s="13"/>
      <c r="M3245" s="13"/>
      <c r="N3245" s="13"/>
      <c r="O3245" s="13"/>
      <c r="P3245" s="13"/>
    </row>
    <row r="3246" spans="1:16" x14ac:dyDescent="0.3">
      <c r="A3246" s="67"/>
      <c r="B3246" s="67"/>
      <c r="C3246" s="69"/>
      <c r="D3246" s="13"/>
      <c r="E3246" s="13"/>
      <c r="F3246" s="13"/>
      <c r="G3246" s="13"/>
      <c r="H3246" s="13"/>
      <c r="I3246" s="13"/>
      <c r="J3246" s="13"/>
      <c r="K3246" s="13"/>
      <c r="L3246" s="13"/>
      <c r="M3246" s="13"/>
      <c r="N3246" s="13"/>
      <c r="O3246" s="13"/>
      <c r="P3246" s="13"/>
    </row>
    <row r="3247" spans="1:16" x14ac:dyDescent="0.3">
      <c r="A3247" s="67"/>
      <c r="B3247" s="67"/>
      <c r="C3247" s="69"/>
      <c r="D3247" s="13"/>
      <c r="E3247" s="13"/>
      <c r="F3247" s="13"/>
      <c r="G3247" s="13"/>
      <c r="H3247" s="13"/>
      <c r="I3247" s="13"/>
      <c r="J3247" s="13"/>
      <c r="K3247" s="13"/>
      <c r="L3247" s="13"/>
      <c r="M3247" s="13"/>
      <c r="N3247" s="13"/>
      <c r="O3247" s="13"/>
      <c r="P3247" s="13"/>
    </row>
    <row r="3248" spans="1:16" x14ac:dyDescent="0.3">
      <c r="A3248" s="67"/>
      <c r="B3248" s="67"/>
      <c r="C3248" s="69"/>
      <c r="D3248" s="13"/>
      <c r="E3248" s="13"/>
      <c r="F3248" s="13"/>
      <c r="G3248" s="13"/>
      <c r="H3248" s="13"/>
      <c r="I3248" s="13"/>
      <c r="J3248" s="13"/>
      <c r="K3248" s="13"/>
      <c r="L3248" s="13"/>
      <c r="M3248" s="13"/>
      <c r="N3248" s="13"/>
      <c r="O3248" s="13"/>
      <c r="P3248" s="13"/>
    </row>
    <row r="3249" spans="1:16" x14ac:dyDescent="0.3">
      <c r="A3249" s="67"/>
      <c r="B3249" s="67"/>
      <c r="C3249" s="69"/>
      <c r="D3249" s="13"/>
      <c r="E3249" s="13"/>
      <c r="F3249" s="13"/>
      <c r="G3249" s="13"/>
      <c r="H3249" s="13"/>
      <c r="I3249" s="13"/>
      <c r="J3249" s="13"/>
      <c r="K3249" s="13"/>
      <c r="L3249" s="13"/>
      <c r="M3249" s="13"/>
      <c r="N3249" s="13"/>
      <c r="O3249" s="13"/>
      <c r="P3249" s="13"/>
    </row>
    <row r="3250" spans="1:16" x14ac:dyDescent="0.3">
      <c r="A3250" s="67"/>
      <c r="B3250" s="67"/>
      <c r="C3250" s="69"/>
      <c r="D3250" s="13"/>
      <c r="E3250" s="13"/>
      <c r="F3250" s="13"/>
      <c r="G3250" s="13"/>
      <c r="H3250" s="13"/>
      <c r="I3250" s="13"/>
      <c r="J3250" s="13"/>
      <c r="K3250" s="13"/>
      <c r="L3250" s="13"/>
      <c r="M3250" s="13"/>
      <c r="N3250" s="13"/>
      <c r="O3250" s="13"/>
      <c r="P3250" s="13"/>
    </row>
    <row r="3251" spans="1:16" x14ac:dyDescent="0.3">
      <c r="A3251" s="67"/>
      <c r="B3251" s="67"/>
      <c r="C3251" s="69"/>
      <c r="D3251" s="13"/>
      <c r="E3251" s="13"/>
      <c r="F3251" s="13"/>
      <c r="G3251" s="13"/>
      <c r="H3251" s="13"/>
      <c r="I3251" s="13"/>
      <c r="J3251" s="13"/>
      <c r="K3251" s="13"/>
      <c r="L3251" s="13"/>
      <c r="M3251" s="13"/>
      <c r="N3251" s="13"/>
      <c r="O3251" s="13"/>
      <c r="P3251" s="13"/>
    </row>
    <row r="3252" spans="1:16" x14ac:dyDescent="0.3">
      <c r="A3252" s="67"/>
      <c r="B3252" s="67"/>
      <c r="C3252" s="69"/>
      <c r="D3252" s="13"/>
      <c r="E3252" s="13"/>
      <c r="F3252" s="13"/>
      <c r="G3252" s="13"/>
      <c r="H3252" s="13"/>
      <c r="I3252" s="13"/>
      <c r="J3252" s="13"/>
      <c r="K3252" s="13"/>
      <c r="L3252" s="13"/>
      <c r="M3252" s="13"/>
      <c r="N3252" s="13"/>
      <c r="O3252" s="13"/>
      <c r="P3252" s="13"/>
    </row>
    <row r="3253" spans="1:16" x14ac:dyDescent="0.3">
      <c r="A3253" s="67"/>
      <c r="B3253" s="67"/>
      <c r="C3253" s="69"/>
      <c r="D3253" s="13"/>
      <c r="E3253" s="13"/>
      <c r="F3253" s="13"/>
      <c r="G3253" s="13"/>
      <c r="H3253" s="13"/>
      <c r="I3253" s="13"/>
      <c r="J3253" s="13"/>
      <c r="K3253" s="13"/>
      <c r="L3253" s="13"/>
      <c r="M3253" s="13"/>
      <c r="N3253" s="13"/>
      <c r="O3253" s="13"/>
      <c r="P3253" s="13"/>
    </row>
    <row r="3254" spans="1:16" x14ac:dyDescent="0.3">
      <c r="A3254" s="67"/>
      <c r="B3254" s="67"/>
      <c r="C3254" s="69"/>
      <c r="D3254" s="13"/>
      <c r="E3254" s="13"/>
      <c r="F3254" s="13"/>
      <c r="G3254" s="13"/>
      <c r="H3254" s="13"/>
      <c r="I3254" s="13"/>
      <c r="J3254" s="13"/>
      <c r="K3254" s="13"/>
      <c r="L3254" s="13"/>
      <c r="M3254" s="13"/>
      <c r="N3254" s="13"/>
      <c r="O3254" s="13"/>
      <c r="P3254" s="13"/>
    </row>
    <row r="3255" spans="1:16" x14ac:dyDescent="0.3">
      <c r="A3255" s="67"/>
      <c r="B3255" s="67"/>
      <c r="C3255" s="69"/>
      <c r="D3255" s="13"/>
      <c r="E3255" s="13"/>
      <c r="F3255" s="13"/>
      <c r="G3255" s="13"/>
      <c r="H3255" s="13"/>
      <c r="I3255" s="13"/>
      <c r="J3255" s="13"/>
      <c r="K3255" s="13"/>
      <c r="L3255" s="13"/>
      <c r="M3255" s="13"/>
      <c r="N3255" s="13"/>
      <c r="O3255" s="13"/>
      <c r="P3255" s="13"/>
    </row>
    <row r="3256" spans="1:16" x14ac:dyDescent="0.3">
      <c r="A3256" s="67"/>
      <c r="B3256" s="67"/>
      <c r="C3256" s="69"/>
      <c r="D3256" s="13"/>
      <c r="E3256" s="13"/>
      <c r="F3256" s="13"/>
      <c r="G3256" s="13"/>
      <c r="H3256" s="13"/>
      <c r="I3256" s="13"/>
      <c r="J3256" s="13"/>
      <c r="K3256" s="13"/>
      <c r="L3256" s="13"/>
      <c r="M3256" s="13"/>
      <c r="N3256" s="13"/>
      <c r="O3256" s="13"/>
      <c r="P3256" s="13"/>
    </row>
    <row r="3257" spans="1:16" x14ac:dyDescent="0.3">
      <c r="A3257" s="67"/>
      <c r="B3257" s="67"/>
      <c r="C3257" s="69"/>
      <c r="D3257" s="13"/>
      <c r="E3257" s="13"/>
      <c r="F3257" s="13"/>
      <c r="G3257" s="13"/>
      <c r="H3257" s="13"/>
      <c r="I3257" s="13"/>
      <c r="J3257" s="13"/>
      <c r="K3257" s="13"/>
      <c r="L3257" s="13"/>
      <c r="M3257" s="13"/>
      <c r="N3257" s="13"/>
      <c r="O3257" s="13"/>
      <c r="P3257" s="13"/>
    </row>
    <row r="3258" spans="1:16" x14ac:dyDescent="0.3">
      <c r="A3258" s="67"/>
      <c r="B3258" s="67"/>
      <c r="C3258" s="69"/>
      <c r="D3258" s="13"/>
      <c r="E3258" s="13"/>
      <c r="F3258" s="13"/>
      <c r="G3258" s="13"/>
      <c r="H3258" s="13"/>
      <c r="I3258" s="13"/>
      <c r="J3258" s="13"/>
      <c r="K3258" s="13"/>
      <c r="L3258" s="13"/>
      <c r="M3258" s="13"/>
      <c r="N3258" s="13"/>
      <c r="O3258" s="13"/>
      <c r="P3258" s="13"/>
    </row>
    <row r="3259" spans="1:16" x14ac:dyDescent="0.3">
      <c r="A3259" s="67"/>
      <c r="B3259" s="67"/>
      <c r="C3259" s="69"/>
      <c r="D3259" s="13"/>
      <c r="E3259" s="13"/>
      <c r="F3259" s="13"/>
      <c r="G3259" s="13"/>
      <c r="H3259" s="13"/>
      <c r="I3259" s="13"/>
      <c r="J3259" s="13"/>
      <c r="K3259" s="13"/>
      <c r="L3259" s="13"/>
      <c r="M3259" s="13"/>
      <c r="N3259" s="13"/>
      <c r="O3259" s="13"/>
      <c r="P3259" s="13"/>
    </row>
    <row r="3260" spans="1:16" x14ac:dyDescent="0.3">
      <c r="A3260" s="67"/>
      <c r="B3260" s="67"/>
      <c r="C3260" s="69"/>
      <c r="D3260" s="13"/>
      <c r="E3260" s="13"/>
      <c r="F3260" s="13"/>
      <c r="G3260" s="13"/>
      <c r="H3260" s="13"/>
      <c r="I3260" s="13"/>
      <c r="J3260" s="13"/>
      <c r="K3260" s="13"/>
      <c r="L3260" s="13"/>
      <c r="M3260" s="13"/>
      <c r="N3260" s="13"/>
      <c r="O3260" s="13"/>
      <c r="P3260" s="13"/>
    </row>
    <row r="3261" spans="1:16" x14ac:dyDescent="0.3">
      <c r="A3261" s="67"/>
      <c r="B3261" s="67"/>
      <c r="C3261" s="69"/>
      <c r="D3261" s="13"/>
      <c r="E3261" s="13"/>
      <c r="F3261" s="13"/>
      <c r="G3261" s="13"/>
      <c r="H3261" s="13"/>
      <c r="I3261" s="13"/>
      <c r="J3261" s="13"/>
      <c r="K3261" s="13"/>
      <c r="L3261" s="13"/>
      <c r="M3261" s="13"/>
      <c r="N3261" s="13"/>
      <c r="O3261" s="13"/>
      <c r="P3261" s="13"/>
    </row>
    <row r="3262" spans="1:16" x14ac:dyDescent="0.3">
      <c r="A3262" s="67"/>
      <c r="B3262" s="67"/>
      <c r="C3262" s="69"/>
      <c r="D3262" s="13"/>
      <c r="E3262" s="13"/>
      <c r="F3262" s="13"/>
      <c r="G3262" s="13"/>
      <c r="H3262" s="13"/>
      <c r="I3262" s="13"/>
      <c r="J3262" s="13"/>
      <c r="K3262" s="13"/>
      <c r="L3262" s="13"/>
      <c r="M3262" s="13"/>
      <c r="N3262" s="13"/>
      <c r="O3262" s="13"/>
      <c r="P3262" s="13"/>
    </row>
    <row r="3263" spans="1:16" x14ac:dyDescent="0.3">
      <c r="A3263" s="67"/>
      <c r="B3263" s="67"/>
      <c r="C3263" s="69"/>
      <c r="D3263" s="13"/>
      <c r="E3263" s="13"/>
      <c r="F3263" s="13"/>
      <c r="G3263" s="13"/>
      <c r="H3263" s="13"/>
      <c r="I3263" s="13"/>
      <c r="J3263" s="13"/>
      <c r="K3263" s="13"/>
      <c r="L3263" s="13"/>
      <c r="M3263" s="13"/>
      <c r="N3263" s="13"/>
      <c r="O3263" s="13"/>
      <c r="P3263" s="13"/>
    </row>
    <row r="3264" spans="1:16" x14ac:dyDescent="0.3">
      <c r="A3264" s="67"/>
      <c r="B3264" s="67"/>
      <c r="C3264" s="69"/>
      <c r="D3264" s="13"/>
      <c r="E3264" s="13"/>
      <c r="F3264" s="13"/>
      <c r="G3264" s="13"/>
      <c r="H3264" s="13"/>
      <c r="I3264" s="13"/>
      <c r="J3264" s="13"/>
      <c r="K3264" s="13"/>
      <c r="L3264" s="13"/>
      <c r="M3264" s="13"/>
      <c r="N3264" s="13"/>
      <c r="O3264" s="13"/>
      <c r="P3264" s="13"/>
    </row>
    <row r="3265" spans="1:16" x14ac:dyDescent="0.3">
      <c r="A3265" s="67"/>
      <c r="B3265" s="67"/>
      <c r="C3265" s="69"/>
      <c r="D3265" s="13"/>
      <c r="E3265" s="13"/>
      <c r="F3265" s="13"/>
      <c r="G3265" s="13"/>
      <c r="H3265" s="13"/>
      <c r="I3265" s="13"/>
      <c r="J3265" s="13"/>
      <c r="K3265" s="13"/>
      <c r="L3265" s="13"/>
      <c r="M3265" s="13"/>
      <c r="N3265" s="13"/>
      <c r="O3265" s="13"/>
      <c r="P3265" s="13"/>
    </row>
    <row r="3266" spans="1:16" x14ac:dyDescent="0.3">
      <c r="A3266" s="67"/>
      <c r="B3266" s="67"/>
      <c r="C3266" s="69"/>
      <c r="D3266" s="13"/>
      <c r="E3266" s="13"/>
      <c r="F3266" s="13"/>
      <c r="G3266" s="13"/>
      <c r="H3266" s="13"/>
      <c r="I3266" s="13"/>
      <c r="J3266" s="13"/>
      <c r="K3266" s="13"/>
      <c r="L3266" s="13"/>
      <c r="M3266" s="13"/>
      <c r="N3266" s="13"/>
      <c r="O3266" s="13"/>
      <c r="P3266" s="13"/>
    </row>
    <row r="3267" spans="1:16" x14ac:dyDescent="0.3">
      <c r="A3267" s="67"/>
      <c r="B3267" s="67"/>
      <c r="C3267" s="69"/>
      <c r="D3267" s="13"/>
      <c r="E3267" s="13"/>
      <c r="F3267" s="13"/>
      <c r="G3267" s="13"/>
      <c r="H3267" s="13"/>
      <c r="I3267" s="13"/>
      <c r="J3267" s="13"/>
      <c r="K3267" s="13"/>
      <c r="L3267" s="13"/>
      <c r="M3267" s="13"/>
      <c r="N3267" s="13"/>
      <c r="O3267" s="13"/>
      <c r="P3267" s="13"/>
    </row>
    <row r="3268" spans="1:16" x14ac:dyDescent="0.3">
      <c r="B3268" s="67"/>
      <c r="C3268" s="67"/>
      <c r="D3268" s="13"/>
      <c r="E3268" s="13"/>
      <c r="F3268" s="13"/>
      <c r="G3268" s="13"/>
      <c r="H3268" s="13"/>
      <c r="I3268" s="13"/>
      <c r="J3268" s="13"/>
      <c r="K3268" s="13"/>
      <c r="L3268" s="13"/>
      <c r="M3268" s="13"/>
      <c r="N3268" s="13"/>
      <c r="O3268" s="13"/>
      <c r="P3268" s="13"/>
    </row>
    <row r="3269" spans="1:16" x14ac:dyDescent="0.3">
      <c r="B3269" s="67"/>
      <c r="C3269" s="67"/>
      <c r="D3269" s="13"/>
      <c r="E3269" s="13"/>
      <c r="F3269" s="13"/>
      <c r="G3269" s="13"/>
      <c r="H3269" s="13"/>
      <c r="I3269" s="13"/>
      <c r="J3269" s="13"/>
      <c r="K3269" s="13"/>
      <c r="L3269" s="13"/>
      <c r="M3269" s="13"/>
      <c r="N3269" s="13"/>
      <c r="O3269" s="13"/>
      <c r="P3269" s="13"/>
    </row>
    <row r="3270" spans="1:16" x14ac:dyDescent="0.3">
      <c r="B3270" s="67"/>
      <c r="C3270" s="67"/>
      <c r="D3270" s="13"/>
      <c r="E3270" s="13"/>
      <c r="F3270" s="13"/>
      <c r="G3270" s="13"/>
      <c r="H3270" s="13"/>
      <c r="I3270" s="13"/>
      <c r="J3270" s="13"/>
      <c r="K3270" s="13"/>
      <c r="L3270" s="13"/>
      <c r="M3270" s="13"/>
      <c r="N3270" s="13"/>
      <c r="O3270" s="13"/>
      <c r="P3270" s="13"/>
    </row>
    <row r="3271" spans="1:16" x14ac:dyDescent="0.3">
      <c r="B3271" s="67"/>
      <c r="C3271" s="67"/>
      <c r="D3271" s="13"/>
      <c r="E3271" s="13"/>
      <c r="F3271" s="13"/>
      <c r="G3271" s="13"/>
      <c r="H3271" s="13"/>
      <c r="I3271" s="13"/>
      <c r="J3271" s="13"/>
      <c r="K3271" s="13"/>
      <c r="L3271" s="13"/>
      <c r="M3271" s="13"/>
      <c r="N3271" s="13"/>
      <c r="O3271" s="13"/>
      <c r="P3271" s="13"/>
    </row>
    <row r="3272" spans="1:16" x14ac:dyDescent="0.3">
      <c r="B3272" s="67"/>
      <c r="C3272" s="67"/>
      <c r="D3272" s="13"/>
      <c r="E3272" s="13"/>
      <c r="F3272" s="13"/>
      <c r="G3272" s="13"/>
      <c r="H3272" s="13"/>
      <c r="I3272" s="13"/>
      <c r="J3272" s="13"/>
      <c r="K3272" s="13"/>
      <c r="L3272" s="13"/>
      <c r="M3272" s="13"/>
      <c r="N3272" s="13"/>
      <c r="O3272" s="13"/>
      <c r="P3272" s="13"/>
    </row>
    <row r="3273" spans="1:16" x14ac:dyDescent="0.3">
      <c r="B3273" s="67"/>
      <c r="C3273" s="67"/>
      <c r="D3273" s="13"/>
      <c r="E3273" s="13"/>
      <c r="F3273" s="13"/>
      <c r="G3273" s="13"/>
      <c r="H3273" s="13"/>
      <c r="I3273" s="13"/>
      <c r="J3273" s="13"/>
      <c r="K3273" s="13"/>
      <c r="L3273" s="13"/>
      <c r="M3273" s="13"/>
      <c r="N3273" s="13"/>
      <c r="O3273" s="13"/>
      <c r="P3273" s="13"/>
    </row>
    <row r="3274" spans="1:16" x14ac:dyDescent="0.3">
      <c r="B3274" s="67"/>
      <c r="C3274" s="67"/>
      <c r="D3274" s="13"/>
      <c r="E3274" s="13"/>
      <c r="F3274" s="13"/>
      <c r="G3274" s="13"/>
      <c r="H3274" s="13"/>
      <c r="I3274" s="13"/>
      <c r="J3274" s="13"/>
      <c r="K3274" s="13"/>
      <c r="L3274" s="13"/>
      <c r="M3274" s="13"/>
      <c r="N3274" s="13"/>
      <c r="O3274" s="13"/>
      <c r="P3274" s="13"/>
    </row>
    <row r="3275" spans="1:16" x14ac:dyDescent="0.3">
      <c r="B3275" s="67"/>
      <c r="C3275" s="67"/>
      <c r="D3275" s="13"/>
      <c r="E3275" s="13"/>
      <c r="F3275" s="13"/>
      <c r="G3275" s="13"/>
      <c r="H3275" s="13"/>
      <c r="I3275" s="13"/>
      <c r="J3275" s="13"/>
      <c r="K3275" s="13"/>
      <c r="L3275" s="13"/>
      <c r="M3275" s="13"/>
      <c r="N3275" s="13"/>
      <c r="O3275" s="13"/>
      <c r="P3275" s="13"/>
    </row>
    <row r="3276" spans="1:16" x14ac:dyDescent="0.3">
      <c r="B3276" s="67"/>
      <c r="C3276" s="67"/>
      <c r="D3276" s="13"/>
      <c r="E3276" s="13"/>
      <c r="F3276" s="13"/>
      <c r="G3276" s="13"/>
      <c r="H3276" s="13"/>
      <c r="I3276" s="13"/>
      <c r="J3276" s="13"/>
      <c r="K3276" s="13"/>
      <c r="L3276" s="13"/>
      <c r="M3276" s="13"/>
      <c r="N3276" s="13"/>
      <c r="O3276" s="13"/>
      <c r="P3276" s="13"/>
    </row>
    <row r="3277" spans="1:16" x14ac:dyDescent="0.3">
      <c r="B3277" s="67"/>
      <c r="C3277" s="67"/>
      <c r="D3277" s="13"/>
      <c r="E3277" s="13"/>
      <c r="F3277" s="13"/>
      <c r="G3277" s="13"/>
      <c r="H3277" s="13"/>
      <c r="I3277" s="13"/>
      <c r="J3277" s="13"/>
      <c r="K3277" s="13"/>
      <c r="L3277" s="13"/>
      <c r="M3277" s="13"/>
      <c r="N3277" s="13"/>
      <c r="O3277" s="13"/>
      <c r="P3277" s="13"/>
    </row>
    <row r="3278" spans="1:16" x14ac:dyDescent="0.3">
      <c r="B3278" s="67"/>
      <c r="C3278" s="67"/>
      <c r="D3278" s="13"/>
      <c r="E3278" s="13"/>
      <c r="F3278" s="13"/>
      <c r="G3278" s="13"/>
      <c r="H3278" s="13"/>
      <c r="I3278" s="13"/>
      <c r="J3278" s="13"/>
      <c r="K3278" s="13"/>
      <c r="L3278" s="13"/>
      <c r="M3278" s="13"/>
      <c r="N3278" s="13"/>
      <c r="O3278" s="13"/>
      <c r="P3278" s="13"/>
    </row>
    <row r="3279" spans="1:16" x14ac:dyDescent="0.3">
      <c r="B3279" s="67"/>
      <c r="C3279" s="67"/>
      <c r="D3279" s="13"/>
      <c r="E3279" s="13"/>
      <c r="F3279" s="13"/>
      <c r="G3279" s="13"/>
      <c r="H3279" s="13"/>
      <c r="I3279" s="13"/>
      <c r="J3279" s="13"/>
      <c r="K3279" s="13"/>
      <c r="L3279" s="13"/>
      <c r="M3279" s="13"/>
      <c r="N3279" s="13"/>
      <c r="O3279" s="13"/>
      <c r="P3279" s="13"/>
    </row>
    <row r="3280" spans="1:16" x14ac:dyDescent="0.3">
      <c r="B3280" s="67"/>
      <c r="C3280" s="67"/>
      <c r="D3280" s="13"/>
      <c r="E3280" s="13"/>
      <c r="F3280" s="13"/>
      <c r="G3280" s="13"/>
      <c r="H3280" s="13"/>
      <c r="I3280" s="13"/>
      <c r="J3280" s="13"/>
      <c r="K3280" s="13"/>
      <c r="L3280" s="13"/>
      <c r="M3280" s="13"/>
      <c r="N3280" s="13"/>
      <c r="O3280" s="13"/>
      <c r="P3280" s="13"/>
    </row>
    <row r="3281" spans="2:16" x14ac:dyDescent="0.3">
      <c r="B3281" s="67"/>
      <c r="C3281" s="67"/>
      <c r="D3281" s="13"/>
      <c r="E3281" s="13"/>
      <c r="F3281" s="13"/>
      <c r="G3281" s="13"/>
      <c r="H3281" s="13"/>
      <c r="I3281" s="13"/>
      <c r="J3281" s="13"/>
      <c r="K3281" s="13"/>
      <c r="L3281" s="13"/>
      <c r="M3281" s="13"/>
      <c r="N3281" s="13"/>
      <c r="O3281" s="13"/>
      <c r="P3281" s="13"/>
    </row>
    <row r="3282" spans="2:16" x14ac:dyDescent="0.3">
      <c r="B3282" s="67"/>
      <c r="C3282" s="67"/>
      <c r="D3282" s="13"/>
      <c r="E3282" s="13"/>
      <c r="F3282" s="13"/>
      <c r="G3282" s="13"/>
      <c r="H3282" s="13"/>
      <c r="I3282" s="13"/>
      <c r="J3282" s="13"/>
      <c r="K3282" s="13"/>
      <c r="L3282" s="13"/>
      <c r="M3282" s="13"/>
      <c r="N3282" s="13"/>
      <c r="O3282" s="13"/>
      <c r="P3282" s="13"/>
    </row>
    <row r="3283" spans="2:16" x14ac:dyDescent="0.3">
      <c r="B3283" s="67"/>
      <c r="C3283" s="67"/>
      <c r="D3283" s="13"/>
      <c r="E3283" s="13"/>
      <c r="F3283" s="13"/>
      <c r="G3283" s="13"/>
      <c r="H3283" s="13"/>
      <c r="I3283" s="13"/>
      <c r="J3283" s="13"/>
      <c r="K3283" s="13"/>
      <c r="L3283" s="13"/>
      <c r="M3283" s="13"/>
      <c r="N3283" s="13"/>
      <c r="O3283" s="13"/>
      <c r="P3283" s="13"/>
    </row>
    <row r="3284" spans="2:16" x14ac:dyDescent="0.3">
      <c r="B3284" s="67"/>
      <c r="C3284" s="67"/>
      <c r="D3284" s="13"/>
      <c r="E3284" s="13"/>
      <c r="F3284" s="13"/>
      <c r="G3284" s="13"/>
      <c r="H3284" s="13"/>
      <c r="I3284" s="13"/>
      <c r="J3284" s="13"/>
      <c r="K3284" s="13"/>
      <c r="L3284" s="13"/>
      <c r="M3284" s="13"/>
      <c r="N3284" s="13"/>
      <c r="O3284" s="13"/>
      <c r="P3284" s="13"/>
    </row>
    <row r="3285" spans="2:16" x14ac:dyDescent="0.3">
      <c r="B3285" s="67"/>
      <c r="C3285" s="67"/>
      <c r="D3285" s="13"/>
      <c r="E3285" s="13"/>
      <c r="F3285" s="13"/>
      <c r="G3285" s="13"/>
      <c r="H3285" s="13"/>
      <c r="I3285" s="13"/>
      <c r="J3285" s="13"/>
      <c r="K3285" s="13"/>
      <c r="L3285" s="13"/>
      <c r="M3285" s="13"/>
      <c r="N3285" s="13"/>
      <c r="O3285" s="13"/>
      <c r="P3285" s="13"/>
    </row>
    <row r="3286" spans="2:16" x14ac:dyDescent="0.3">
      <c r="B3286" s="67"/>
      <c r="C3286" s="67"/>
      <c r="D3286" s="13"/>
      <c r="E3286" s="13"/>
      <c r="F3286" s="13"/>
      <c r="G3286" s="13"/>
      <c r="H3286" s="13"/>
      <c r="I3286" s="13"/>
      <c r="J3286" s="13"/>
      <c r="K3286" s="13"/>
      <c r="L3286" s="13"/>
      <c r="M3286" s="13"/>
      <c r="N3286" s="13"/>
      <c r="O3286" s="13"/>
      <c r="P3286" s="13"/>
    </row>
    <row r="3287" spans="2:16" x14ac:dyDescent="0.3">
      <c r="B3287" s="67"/>
      <c r="C3287" s="67"/>
      <c r="D3287" s="13"/>
      <c r="E3287" s="13"/>
      <c r="F3287" s="13"/>
      <c r="G3287" s="13"/>
      <c r="H3287" s="13"/>
      <c r="I3287" s="13"/>
      <c r="J3287" s="13"/>
      <c r="K3287" s="13"/>
      <c r="L3287" s="13"/>
      <c r="M3287" s="13"/>
      <c r="N3287" s="13"/>
      <c r="O3287" s="13"/>
      <c r="P3287" s="13"/>
    </row>
    <row r="3288" spans="2:16" x14ac:dyDescent="0.3">
      <c r="B3288" s="67"/>
      <c r="C3288" s="67"/>
      <c r="D3288" s="13"/>
      <c r="E3288" s="13"/>
      <c r="F3288" s="13"/>
      <c r="G3288" s="13"/>
      <c r="H3288" s="13"/>
      <c r="I3288" s="13"/>
      <c r="J3288" s="13"/>
      <c r="K3288" s="13"/>
      <c r="L3288" s="13"/>
      <c r="M3288" s="13"/>
      <c r="N3288" s="13"/>
      <c r="O3288" s="13"/>
      <c r="P3288" s="13"/>
    </row>
    <row r="3289" spans="2:16" x14ac:dyDescent="0.3">
      <c r="B3289" s="67"/>
      <c r="C3289" s="67"/>
      <c r="D3289" s="13"/>
      <c r="E3289" s="13"/>
      <c r="F3289" s="13"/>
      <c r="G3289" s="13"/>
      <c r="H3289" s="13"/>
      <c r="I3289" s="13"/>
      <c r="J3289" s="13"/>
      <c r="K3289" s="13"/>
      <c r="L3289" s="13"/>
      <c r="M3289" s="13"/>
      <c r="N3289" s="13"/>
      <c r="O3289" s="13"/>
      <c r="P3289" s="13"/>
    </row>
    <row r="3290" spans="2:16" x14ac:dyDescent="0.3">
      <c r="B3290" s="67"/>
      <c r="C3290" s="67"/>
      <c r="D3290" s="13"/>
      <c r="E3290" s="13"/>
      <c r="F3290" s="13"/>
      <c r="G3290" s="13"/>
      <c r="H3290" s="13"/>
      <c r="I3290" s="13"/>
      <c r="J3290" s="13"/>
      <c r="K3290" s="13"/>
      <c r="L3290" s="13"/>
      <c r="M3290" s="13"/>
      <c r="N3290" s="13"/>
      <c r="O3290" s="13"/>
      <c r="P3290" s="13"/>
    </row>
    <row r="3291" spans="2:16" x14ac:dyDescent="0.3">
      <c r="B3291" s="67"/>
      <c r="C3291" s="67"/>
      <c r="D3291" s="13"/>
      <c r="E3291" s="13"/>
      <c r="F3291" s="13"/>
      <c r="G3291" s="13"/>
      <c r="H3291" s="13"/>
      <c r="I3291" s="13"/>
      <c r="J3291" s="13"/>
      <c r="K3291" s="13"/>
      <c r="L3291" s="13"/>
      <c r="M3291" s="13"/>
      <c r="N3291" s="13"/>
      <c r="O3291" s="13"/>
      <c r="P3291" s="13"/>
    </row>
    <row r="3292" spans="2:16" x14ac:dyDescent="0.3">
      <c r="B3292" s="67"/>
      <c r="C3292" s="67"/>
      <c r="D3292" s="13"/>
      <c r="E3292" s="13"/>
      <c r="F3292" s="13"/>
      <c r="G3292" s="13"/>
      <c r="H3292" s="13"/>
      <c r="I3292" s="13"/>
      <c r="J3292" s="13"/>
      <c r="K3292" s="13"/>
      <c r="L3292" s="13"/>
      <c r="M3292" s="13"/>
      <c r="N3292" s="13"/>
      <c r="O3292" s="13"/>
      <c r="P3292" s="13"/>
    </row>
    <row r="3293" spans="2:16" x14ac:dyDescent="0.3">
      <c r="B3293" s="67"/>
      <c r="C3293" s="67"/>
      <c r="D3293" s="13"/>
      <c r="E3293" s="13"/>
      <c r="F3293" s="13"/>
      <c r="G3293" s="13"/>
      <c r="H3293" s="13"/>
      <c r="I3293" s="13"/>
      <c r="J3293" s="13"/>
      <c r="K3293" s="13"/>
      <c r="L3293" s="13"/>
      <c r="M3293" s="13"/>
      <c r="N3293" s="13"/>
      <c r="O3293" s="13"/>
      <c r="P3293" s="13"/>
    </row>
    <row r="3294" spans="2:16" x14ac:dyDescent="0.3">
      <c r="B3294" s="67"/>
      <c r="C3294" s="67"/>
      <c r="D3294" s="13"/>
      <c r="E3294" s="13"/>
      <c r="F3294" s="13"/>
      <c r="G3294" s="13"/>
      <c r="H3294" s="13"/>
      <c r="I3294" s="13"/>
      <c r="J3294" s="13"/>
      <c r="K3294" s="13"/>
      <c r="L3294" s="13"/>
      <c r="M3294" s="13"/>
      <c r="N3294" s="13"/>
      <c r="O3294" s="13"/>
      <c r="P3294" s="13"/>
    </row>
    <row r="3295" spans="2:16" x14ac:dyDescent="0.3">
      <c r="B3295" s="67"/>
      <c r="C3295" s="67"/>
      <c r="D3295" s="13"/>
      <c r="E3295" s="13"/>
      <c r="F3295" s="13"/>
      <c r="G3295" s="13"/>
      <c r="H3295" s="13"/>
      <c r="I3295" s="13"/>
      <c r="J3295" s="13"/>
      <c r="K3295" s="13"/>
      <c r="L3295" s="13"/>
      <c r="M3295" s="13"/>
      <c r="N3295" s="13"/>
      <c r="O3295" s="13"/>
      <c r="P3295" s="13"/>
    </row>
    <row r="3296" spans="2:16" x14ac:dyDescent="0.3">
      <c r="B3296" s="67"/>
      <c r="C3296" s="67"/>
      <c r="D3296" s="13"/>
      <c r="E3296" s="13"/>
      <c r="F3296" s="13"/>
      <c r="G3296" s="13"/>
      <c r="H3296" s="13"/>
      <c r="I3296" s="13"/>
      <c r="J3296" s="13"/>
      <c r="K3296" s="13"/>
      <c r="L3296" s="13"/>
      <c r="M3296" s="13"/>
      <c r="N3296" s="13"/>
      <c r="O3296" s="13"/>
      <c r="P3296" s="13"/>
    </row>
    <row r="3297" spans="2:16" x14ac:dyDescent="0.3">
      <c r="B3297" s="67"/>
      <c r="C3297" s="67"/>
      <c r="D3297" s="13"/>
      <c r="E3297" s="13"/>
      <c r="F3297" s="13"/>
      <c r="G3297" s="13"/>
      <c r="H3297" s="13"/>
      <c r="I3297" s="13"/>
      <c r="J3297" s="13"/>
      <c r="K3297" s="13"/>
      <c r="L3297" s="13"/>
      <c r="M3297" s="13"/>
      <c r="N3297" s="13"/>
      <c r="O3297" s="13"/>
      <c r="P3297" s="13"/>
    </row>
    <row r="3298" spans="2:16" x14ac:dyDescent="0.3">
      <c r="B3298" s="67"/>
      <c r="C3298" s="67"/>
      <c r="D3298" s="13"/>
      <c r="E3298" s="13"/>
      <c r="F3298" s="13"/>
      <c r="G3298" s="13"/>
      <c r="H3298" s="13"/>
      <c r="I3298" s="13"/>
      <c r="J3298" s="13"/>
      <c r="K3298" s="13"/>
      <c r="L3298" s="13"/>
      <c r="M3298" s="13"/>
      <c r="N3298" s="13"/>
      <c r="O3298" s="13"/>
      <c r="P3298" s="13"/>
    </row>
    <row r="3299" spans="2:16" x14ac:dyDescent="0.3">
      <c r="B3299" s="67"/>
      <c r="C3299" s="67"/>
      <c r="D3299" s="13"/>
      <c r="E3299" s="13"/>
      <c r="F3299" s="13"/>
      <c r="G3299" s="13"/>
      <c r="H3299" s="13"/>
      <c r="I3299" s="13"/>
      <c r="J3299" s="13"/>
      <c r="K3299" s="13"/>
      <c r="L3299" s="13"/>
      <c r="M3299" s="13"/>
      <c r="N3299" s="13"/>
      <c r="O3299" s="13"/>
      <c r="P3299" s="13"/>
    </row>
    <row r="3300" spans="2:16" x14ac:dyDescent="0.3">
      <c r="B3300" s="67"/>
      <c r="C3300" s="67"/>
      <c r="D3300" s="13"/>
      <c r="E3300" s="13"/>
      <c r="F3300" s="13"/>
      <c r="G3300" s="13"/>
      <c r="H3300" s="13"/>
      <c r="I3300" s="13"/>
      <c r="J3300" s="13"/>
      <c r="K3300" s="13"/>
      <c r="L3300" s="13"/>
      <c r="M3300" s="13"/>
      <c r="N3300" s="13"/>
      <c r="O3300" s="13"/>
      <c r="P3300" s="13"/>
    </row>
    <row r="3301" spans="2:16" x14ac:dyDescent="0.3">
      <c r="B3301" s="67"/>
      <c r="C3301" s="67"/>
      <c r="D3301" s="13"/>
      <c r="E3301" s="13"/>
      <c r="F3301" s="13"/>
      <c r="G3301" s="13"/>
      <c r="H3301" s="13"/>
      <c r="I3301" s="13"/>
      <c r="J3301" s="13"/>
      <c r="K3301" s="13"/>
      <c r="L3301" s="13"/>
      <c r="M3301" s="13"/>
      <c r="N3301" s="13"/>
      <c r="O3301" s="13"/>
      <c r="P3301" s="13"/>
    </row>
    <row r="3302" spans="2:16" x14ac:dyDescent="0.3">
      <c r="B3302" s="67"/>
      <c r="C3302" s="67"/>
      <c r="D3302" s="13"/>
      <c r="E3302" s="13"/>
      <c r="F3302" s="13"/>
      <c r="G3302" s="13"/>
      <c r="H3302" s="13"/>
      <c r="I3302" s="13"/>
      <c r="J3302" s="13"/>
      <c r="K3302" s="13"/>
      <c r="L3302" s="13"/>
      <c r="M3302" s="13"/>
      <c r="N3302" s="13"/>
      <c r="O3302" s="13"/>
      <c r="P3302" s="13"/>
    </row>
    <row r="3303" spans="2:16" x14ac:dyDescent="0.3">
      <c r="B3303" s="67"/>
      <c r="C3303" s="67"/>
      <c r="D3303" s="13"/>
      <c r="E3303" s="13"/>
      <c r="F3303" s="13"/>
      <c r="G3303" s="13"/>
      <c r="H3303" s="13"/>
      <c r="I3303" s="13"/>
      <c r="J3303" s="13"/>
      <c r="K3303" s="13"/>
      <c r="L3303" s="13"/>
      <c r="M3303" s="13"/>
      <c r="N3303" s="13"/>
      <c r="O3303" s="13"/>
      <c r="P3303" s="13"/>
    </row>
    <row r="3304" spans="2:16" x14ac:dyDescent="0.3">
      <c r="B3304" s="67"/>
      <c r="C3304" s="67"/>
      <c r="D3304" s="13"/>
      <c r="E3304" s="13"/>
      <c r="F3304" s="13"/>
      <c r="G3304" s="13"/>
      <c r="H3304" s="13"/>
      <c r="I3304" s="13"/>
      <c r="J3304" s="13"/>
      <c r="K3304" s="13"/>
      <c r="L3304" s="13"/>
      <c r="M3304" s="13"/>
      <c r="N3304" s="13"/>
      <c r="O3304" s="13"/>
      <c r="P3304" s="13"/>
    </row>
    <row r="3305" spans="2:16" x14ac:dyDescent="0.3">
      <c r="B3305" s="67"/>
      <c r="C3305" s="67"/>
      <c r="D3305" s="13"/>
      <c r="E3305" s="13"/>
      <c r="F3305" s="13"/>
      <c r="G3305" s="13"/>
      <c r="H3305" s="13"/>
      <c r="I3305" s="13"/>
      <c r="J3305" s="13"/>
      <c r="K3305" s="13"/>
      <c r="L3305" s="13"/>
      <c r="M3305" s="13"/>
      <c r="N3305" s="13"/>
      <c r="O3305" s="13"/>
      <c r="P3305" s="13"/>
    </row>
    <row r="3306" spans="2:16" x14ac:dyDescent="0.3">
      <c r="B3306" s="67"/>
      <c r="C3306" s="67"/>
      <c r="D3306" s="13"/>
      <c r="E3306" s="13"/>
      <c r="F3306" s="13"/>
      <c r="G3306" s="13"/>
      <c r="H3306" s="13"/>
      <c r="I3306" s="13"/>
      <c r="J3306" s="13"/>
      <c r="K3306" s="13"/>
      <c r="L3306" s="13"/>
      <c r="M3306" s="13"/>
      <c r="N3306" s="13"/>
      <c r="O3306" s="13"/>
      <c r="P3306" s="13"/>
    </row>
    <row r="3307" spans="2:16" x14ac:dyDescent="0.3">
      <c r="B3307" s="67"/>
      <c r="C3307" s="67"/>
      <c r="D3307" s="13"/>
      <c r="E3307" s="13"/>
      <c r="F3307" s="13"/>
      <c r="G3307" s="13"/>
      <c r="H3307" s="13"/>
      <c r="I3307" s="13"/>
      <c r="J3307" s="13"/>
      <c r="K3307" s="13"/>
      <c r="L3307" s="13"/>
      <c r="M3307" s="13"/>
      <c r="N3307" s="13"/>
      <c r="O3307" s="13"/>
      <c r="P3307" s="13"/>
    </row>
    <row r="3308" spans="2:16" x14ac:dyDescent="0.3">
      <c r="B3308" s="67"/>
      <c r="C3308" s="67"/>
      <c r="D3308" s="13"/>
      <c r="E3308" s="13"/>
      <c r="F3308" s="13"/>
      <c r="G3308" s="13"/>
      <c r="H3308" s="13"/>
      <c r="I3308" s="13"/>
      <c r="J3308" s="13"/>
      <c r="K3308" s="13"/>
      <c r="L3308" s="13"/>
      <c r="M3308" s="13"/>
      <c r="N3308" s="13"/>
      <c r="O3308" s="13"/>
      <c r="P3308" s="13"/>
    </row>
    <row r="3309" spans="2:16" x14ac:dyDescent="0.3">
      <c r="B3309" s="67"/>
      <c r="C3309" s="67"/>
      <c r="D3309" s="13"/>
      <c r="E3309" s="13"/>
      <c r="F3309" s="13"/>
      <c r="G3309" s="13"/>
      <c r="H3309" s="13"/>
      <c r="I3309" s="13"/>
      <c r="J3309" s="13"/>
      <c r="K3309" s="13"/>
      <c r="L3309" s="13"/>
      <c r="M3309" s="13"/>
      <c r="N3309" s="13"/>
      <c r="O3309" s="13"/>
      <c r="P3309" s="13"/>
    </row>
    <row r="3310" spans="2:16" x14ac:dyDescent="0.3">
      <c r="B3310" s="67"/>
      <c r="C3310" s="67"/>
      <c r="D3310" s="13"/>
      <c r="E3310" s="13"/>
      <c r="F3310" s="13"/>
      <c r="G3310" s="13"/>
      <c r="H3310" s="13"/>
      <c r="I3310" s="13"/>
      <c r="J3310" s="13"/>
      <c r="K3310" s="13"/>
      <c r="L3310" s="13"/>
      <c r="M3310" s="13"/>
      <c r="N3310" s="13"/>
      <c r="O3310" s="13"/>
      <c r="P3310" s="13"/>
    </row>
    <row r="3311" spans="2:16" x14ac:dyDescent="0.3">
      <c r="B3311" s="67"/>
      <c r="C3311" s="67"/>
      <c r="D3311" s="13"/>
      <c r="E3311" s="13"/>
      <c r="F3311" s="13"/>
      <c r="G3311" s="13"/>
      <c r="H3311" s="13"/>
      <c r="I3311" s="13"/>
      <c r="J3311" s="13"/>
      <c r="K3311" s="13"/>
      <c r="L3311" s="13"/>
      <c r="M3311" s="13"/>
      <c r="N3311" s="13"/>
      <c r="O3311" s="13"/>
      <c r="P3311" s="13"/>
    </row>
    <row r="3312" spans="2:16" x14ac:dyDescent="0.3">
      <c r="B3312" s="67"/>
      <c r="C3312" s="67"/>
      <c r="D3312" s="13"/>
      <c r="E3312" s="13"/>
      <c r="F3312" s="13"/>
      <c r="G3312" s="13"/>
      <c r="H3312" s="13"/>
      <c r="I3312" s="13"/>
      <c r="J3312" s="13"/>
      <c r="K3312" s="13"/>
      <c r="L3312" s="13"/>
      <c r="M3312" s="13"/>
      <c r="N3312" s="13"/>
      <c r="O3312" s="13"/>
      <c r="P3312" s="13"/>
    </row>
    <row r="3313" spans="2:16" x14ac:dyDescent="0.3">
      <c r="B3313" s="67"/>
      <c r="C3313" s="67"/>
      <c r="D3313" s="13"/>
      <c r="E3313" s="13"/>
      <c r="F3313" s="13"/>
      <c r="G3313" s="13"/>
      <c r="H3313" s="13"/>
      <c r="I3313" s="13"/>
      <c r="J3313" s="13"/>
      <c r="K3313" s="13"/>
      <c r="L3313" s="13"/>
      <c r="M3313" s="13"/>
      <c r="N3313" s="13"/>
      <c r="O3313" s="13"/>
      <c r="P3313" s="13"/>
    </row>
    <row r="3314" spans="2:16" x14ac:dyDescent="0.3">
      <c r="B3314" s="67"/>
      <c r="C3314" s="67"/>
      <c r="D3314" s="13"/>
      <c r="E3314" s="13"/>
      <c r="F3314" s="13"/>
      <c r="G3314" s="13"/>
      <c r="H3314" s="13"/>
      <c r="I3314" s="13"/>
      <c r="J3314" s="13"/>
      <c r="K3314" s="13"/>
      <c r="L3314" s="13"/>
      <c r="M3314" s="13"/>
      <c r="N3314" s="13"/>
      <c r="O3314" s="13"/>
      <c r="P3314" s="13"/>
    </row>
    <row r="3315" spans="2:16" x14ac:dyDescent="0.3">
      <c r="B3315" s="67"/>
      <c r="C3315" s="67"/>
      <c r="D3315" s="13"/>
      <c r="E3315" s="13"/>
      <c r="F3315" s="13"/>
      <c r="G3315" s="13"/>
      <c r="H3315" s="13"/>
      <c r="I3315" s="13"/>
      <c r="J3315" s="13"/>
      <c r="K3315" s="13"/>
      <c r="L3315" s="13"/>
      <c r="M3315" s="13"/>
      <c r="N3315" s="13"/>
      <c r="O3315" s="13"/>
      <c r="P3315" s="13"/>
    </row>
    <row r="3316" spans="2:16" x14ac:dyDescent="0.3">
      <c r="B3316" s="67"/>
      <c r="C3316" s="67"/>
      <c r="D3316" s="13"/>
      <c r="E3316" s="13"/>
      <c r="F3316" s="13"/>
      <c r="G3316" s="13"/>
      <c r="H3316" s="13"/>
      <c r="I3316" s="13"/>
      <c r="J3316" s="13"/>
      <c r="K3316" s="13"/>
      <c r="L3316" s="13"/>
      <c r="M3316" s="13"/>
      <c r="N3316" s="13"/>
      <c r="O3316" s="13"/>
      <c r="P3316" s="13"/>
    </row>
    <row r="3317" spans="2:16" x14ac:dyDescent="0.3">
      <c r="B3317" s="67"/>
      <c r="C3317" s="67"/>
      <c r="D3317" s="13"/>
      <c r="E3317" s="13"/>
      <c r="F3317" s="13"/>
      <c r="G3317" s="13"/>
      <c r="H3317" s="13"/>
      <c r="I3317" s="13"/>
      <c r="J3317" s="13"/>
      <c r="K3317" s="13"/>
      <c r="L3317" s="13"/>
      <c r="M3317" s="13"/>
      <c r="N3317" s="13"/>
      <c r="O3317" s="13"/>
      <c r="P3317" s="13"/>
    </row>
    <row r="3318" spans="2:16" x14ac:dyDescent="0.3">
      <c r="B3318" s="67"/>
      <c r="C3318" s="67"/>
      <c r="D3318" s="13"/>
      <c r="E3318" s="13"/>
      <c r="F3318" s="13"/>
      <c r="G3318" s="13"/>
      <c r="H3318" s="13"/>
      <c r="I3318" s="13"/>
      <c r="J3318" s="13"/>
      <c r="K3318" s="13"/>
      <c r="L3318" s="13"/>
      <c r="M3318" s="13"/>
      <c r="N3318" s="13"/>
      <c r="O3318" s="13"/>
      <c r="P3318" s="13"/>
    </row>
    <row r="3319" spans="2:16" x14ac:dyDescent="0.3">
      <c r="B3319" s="67"/>
      <c r="C3319" s="67"/>
      <c r="D3319" s="13"/>
      <c r="E3319" s="13"/>
      <c r="F3319" s="13"/>
      <c r="G3319" s="13"/>
      <c r="H3319" s="13"/>
      <c r="I3319" s="13"/>
      <c r="J3319" s="13"/>
      <c r="K3319" s="13"/>
      <c r="L3319" s="13"/>
      <c r="M3319" s="13"/>
      <c r="N3319" s="13"/>
      <c r="O3319" s="13"/>
      <c r="P3319" s="13"/>
    </row>
    <row r="3320" spans="2:16" x14ac:dyDescent="0.3">
      <c r="B3320" s="67"/>
      <c r="C3320" s="67"/>
      <c r="D3320" s="13"/>
      <c r="E3320" s="13"/>
      <c r="F3320" s="13"/>
      <c r="G3320" s="13"/>
      <c r="H3320" s="13"/>
      <c r="I3320" s="13"/>
      <c r="J3320" s="13"/>
      <c r="K3320" s="13"/>
      <c r="L3320" s="13"/>
      <c r="M3320" s="13"/>
      <c r="N3320" s="13"/>
      <c r="O3320" s="13"/>
      <c r="P3320" s="13"/>
    </row>
    <row r="3321" spans="2:16" x14ac:dyDescent="0.3">
      <c r="B3321" s="67"/>
      <c r="C3321" s="67"/>
      <c r="D3321" s="13"/>
      <c r="E3321" s="13"/>
      <c r="F3321" s="13"/>
      <c r="G3321" s="13"/>
      <c r="H3321" s="13"/>
      <c r="I3321" s="13"/>
      <c r="J3321" s="13"/>
      <c r="K3321" s="13"/>
      <c r="L3321" s="13"/>
      <c r="M3321" s="13"/>
      <c r="N3321" s="13"/>
      <c r="O3321" s="13"/>
      <c r="P3321" s="13"/>
    </row>
    <row r="3322" spans="2:16" x14ac:dyDescent="0.3">
      <c r="B3322" s="67"/>
      <c r="C3322" s="67"/>
      <c r="D3322" s="13"/>
      <c r="E3322" s="13"/>
      <c r="F3322" s="13"/>
      <c r="G3322" s="13"/>
      <c r="H3322" s="13"/>
      <c r="I3322" s="13"/>
      <c r="J3322" s="13"/>
      <c r="K3322" s="13"/>
      <c r="L3322" s="13"/>
      <c r="M3322" s="13"/>
      <c r="N3322" s="13"/>
      <c r="O3322" s="13"/>
      <c r="P3322" s="13"/>
    </row>
    <row r="3323" spans="2:16" x14ac:dyDescent="0.3">
      <c r="B3323" s="67"/>
      <c r="C3323" s="67"/>
      <c r="D3323" s="13"/>
      <c r="E3323" s="13"/>
      <c r="F3323" s="13"/>
      <c r="G3323" s="13"/>
      <c r="H3323" s="13"/>
      <c r="I3323" s="13"/>
      <c r="J3323" s="13"/>
      <c r="K3323" s="13"/>
      <c r="L3323" s="13"/>
      <c r="M3323" s="13"/>
      <c r="N3323" s="13"/>
      <c r="O3323" s="13"/>
      <c r="P3323" s="13"/>
    </row>
    <row r="3324" spans="2:16" x14ac:dyDescent="0.3">
      <c r="B3324" s="67"/>
      <c r="C3324" s="67"/>
      <c r="D3324" s="13"/>
      <c r="E3324" s="13"/>
      <c r="F3324" s="13"/>
      <c r="G3324" s="13"/>
      <c r="H3324" s="13"/>
      <c r="I3324" s="13"/>
      <c r="J3324" s="13"/>
      <c r="K3324" s="13"/>
      <c r="L3324" s="13"/>
      <c r="M3324" s="13"/>
      <c r="N3324" s="13"/>
      <c r="O3324" s="13"/>
      <c r="P3324" s="13"/>
    </row>
    <row r="3325" spans="2:16" x14ac:dyDescent="0.3">
      <c r="B3325" s="67"/>
      <c r="C3325" s="67"/>
      <c r="D3325" s="13"/>
      <c r="E3325" s="13"/>
      <c r="F3325" s="13"/>
      <c r="G3325" s="13"/>
      <c r="H3325" s="13"/>
      <c r="I3325" s="13"/>
      <c r="J3325" s="13"/>
      <c r="K3325" s="13"/>
      <c r="L3325" s="13"/>
      <c r="M3325" s="13"/>
      <c r="N3325" s="13"/>
      <c r="O3325" s="13"/>
      <c r="P3325" s="13"/>
    </row>
    <row r="3326" spans="2:16" x14ac:dyDescent="0.3">
      <c r="B3326" s="67"/>
      <c r="C3326" s="67"/>
      <c r="D3326" s="13"/>
      <c r="E3326" s="13"/>
      <c r="F3326" s="13"/>
      <c r="G3326" s="13"/>
      <c r="H3326" s="13"/>
      <c r="I3326" s="13"/>
      <c r="J3326" s="13"/>
      <c r="K3326" s="13"/>
      <c r="L3326" s="13"/>
      <c r="M3326" s="13"/>
      <c r="N3326" s="13"/>
      <c r="O3326" s="13"/>
      <c r="P3326" s="13"/>
    </row>
    <row r="3327" spans="2:16" x14ac:dyDescent="0.3">
      <c r="B3327" s="67"/>
      <c r="C3327" s="67"/>
      <c r="D3327" s="13"/>
      <c r="E3327" s="13"/>
      <c r="F3327" s="13"/>
      <c r="G3327" s="13"/>
      <c r="H3327" s="13"/>
      <c r="I3327" s="13"/>
      <c r="J3327" s="13"/>
      <c r="K3327" s="13"/>
      <c r="L3327" s="13"/>
      <c r="M3327" s="13"/>
      <c r="N3327" s="13"/>
      <c r="O3327" s="13"/>
      <c r="P3327" s="13"/>
    </row>
    <row r="3328" spans="2:16" x14ac:dyDescent="0.3">
      <c r="B3328" s="67"/>
      <c r="C3328" s="67"/>
      <c r="D3328" s="13"/>
      <c r="E3328" s="13"/>
      <c r="F3328" s="13"/>
      <c r="G3328" s="13"/>
      <c r="H3328" s="13"/>
      <c r="I3328" s="13"/>
      <c r="J3328" s="13"/>
      <c r="K3328" s="13"/>
      <c r="L3328" s="13"/>
      <c r="M3328" s="13"/>
      <c r="N3328" s="13"/>
      <c r="O3328" s="13"/>
      <c r="P3328" s="13"/>
    </row>
    <row r="3329" spans="2:16" x14ac:dyDescent="0.3">
      <c r="B3329" s="67"/>
      <c r="C3329" s="67"/>
      <c r="D3329" s="13"/>
      <c r="E3329" s="13"/>
      <c r="F3329" s="13"/>
      <c r="G3329" s="13"/>
      <c r="H3329" s="13"/>
      <c r="I3329" s="13"/>
      <c r="J3329" s="13"/>
      <c r="K3329" s="13"/>
      <c r="L3329" s="13"/>
      <c r="M3329" s="13"/>
      <c r="N3329" s="13"/>
      <c r="O3329" s="13"/>
      <c r="P3329" s="13"/>
    </row>
    <row r="3330" spans="2:16" x14ac:dyDescent="0.3">
      <c r="B3330" s="67"/>
      <c r="C3330" s="67"/>
      <c r="D3330" s="13"/>
      <c r="E3330" s="13"/>
      <c r="F3330" s="13"/>
      <c r="G3330" s="13"/>
      <c r="H3330" s="13"/>
      <c r="I3330" s="13"/>
      <c r="J3330" s="13"/>
      <c r="K3330" s="13"/>
      <c r="L3330" s="13"/>
      <c r="M3330" s="13"/>
      <c r="N3330" s="13"/>
      <c r="O3330" s="13"/>
      <c r="P3330" s="13"/>
    </row>
    <row r="3331" spans="2:16" x14ac:dyDescent="0.3">
      <c r="B3331" s="67"/>
      <c r="C3331" s="67"/>
      <c r="D3331" s="13"/>
      <c r="E3331" s="13"/>
      <c r="F3331" s="13"/>
      <c r="G3331" s="13"/>
      <c r="H3331" s="13"/>
      <c r="I3331" s="13"/>
      <c r="J3331" s="13"/>
      <c r="K3331" s="13"/>
      <c r="L3331" s="13"/>
      <c r="M3331" s="13"/>
      <c r="N3331" s="13"/>
      <c r="O3331" s="13"/>
      <c r="P3331" s="13"/>
    </row>
    <row r="3332" spans="2:16" x14ac:dyDescent="0.3">
      <c r="B3332" s="67"/>
      <c r="C3332" s="67"/>
      <c r="D3332" s="13"/>
      <c r="E3332" s="13"/>
      <c r="F3332" s="13"/>
      <c r="G3332" s="13"/>
      <c r="H3332" s="13"/>
      <c r="I3332" s="13"/>
      <c r="J3332" s="13"/>
      <c r="K3332" s="13"/>
      <c r="L3332" s="13"/>
      <c r="M3332" s="13"/>
      <c r="N3332" s="13"/>
      <c r="O3332" s="13"/>
      <c r="P3332" s="13"/>
    </row>
    <row r="3333" spans="2:16" x14ac:dyDescent="0.3">
      <c r="B3333" s="67"/>
      <c r="C3333" s="67"/>
      <c r="D3333" s="13"/>
      <c r="E3333" s="13"/>
      <c r="F3333" s="13"/>
      <c r="G3333" s="13"/>
      <c r="H3333" s="13"/>
      <c r="I3333" s="13"/>
      <c r="J3333" s="13"/>
      <c r="K3333" s="13"/>
      <c r="L3333" s="13"/>
      <c r="M3333" s="13"/>
      <c r="N3333" s="13"/>
      <c r="O3333" s="13"/>
      <c r="P3333" s="13"/>
    </row>
    <row r="3334" spans="2:16" x14ac:dyDescent="0.3">
      <c r="B3334" s="67"/>
      <c r="C3334" s="67"/>
      <c r="D3334" s="13"/>
      <c r="E3334" s="13"/>
      <c r="F3334" s="13"/>
      <c r="G3334" s="13"/>
      <c r="H3334" s="13"/>
      <c r="I3334" s="13"/>
      <c r="J3334" s="13"/>
      <c r="K3334" s="13"/>
      <c r="L3334" s="13"/>
      <c r="M3334" s="13"/>
      <c r="N3334" s="13"/>
      <c r="O3334" s="13"/>
      <c r="P3334" s="13"/>
    </row>
    <row r="3335" spans="2:16" x14ac:dyDescent="0.3">
      <c r="B3335" s="67"/>
      <c r="C3335" s="67"/>
      <c r="D3335" s="13"/>
      <c r="E3335" s="13"/>
      <c r="F3335" s="13"/>
      <c r="G3335" s="13"/>
      <c r="H3335" s="13"/>
      <c r="I3335" s="13"/>
      <c r="J3335" s="13"/>
      <c r="K3335" s="13"/>
      <c r="L3335" s="13"/>
      <c r="M3335" s="13"/>
      <c r="N3335" s="13"/>
      <c r="O3335" s="13"/>
      <c r="P3335" s="13"/>
    </row>
    <row r="3336" spans="2:16" x14ac:dyDescent="0.3">
      <c r="B3336" s="67"/>
      <c r="C3336" s="67"/>
      <c r="D3336" s="13"/>
      <c r="E3336" s="13"/>
      <c r="F3336" s="13"/>
      <c r="G3336" s="13"/>
      <c r="H3336" s="13"/>
      <c r="I3336" s="13"/>
      <c r="J3336" s="13"/>
      <c r="K3336" s="13"/>
      <c r="L3336" s="13"/>
      <c r="M3336" s="13"/>
      <c r="N3336" s="13"/>
      <c r="O3336" s="13"/>
      <c r="P3336" s="13"/>
    </row>
    <row r="3337" spans="2:16" x14ac:dyDescent="0.3">
      <c r="B3337" s="67"/>
      <c r="C3337" s="67"/>
      <c r="D3337" s="13"/>
      <c r="E3337" s="13"/>
      <c r="F3337" s="13"/>
      <c r="G3337" s="13"/>
      <c r="H3337" s="13"/>
      <c r="I3337" s="13"/>
      <c r="J3337" s="13"/>
      <c r="K3337" s="13"/>
      <c r="L3337" s="13"/>
      <c r="M3337" s="13"/>
      <c r="N3337" s="13"/>
      <c r="O3337" s="13"/>
      <c r="P3337" s="13"/>
    </row>
    <row r="3338" spans="2:16" x14ac:dyDescent="0.3">
      <c r="B3338" s="67"/>
      <c r="C3338" s="67"/>
      <c r="D3338" s="13"/>
      <c r="E3338" s="13"/>
      <c r="F3338" s="13"/>
      <c r="G3338" s="13"/>
      <c r="H3338" s="13"/>
      <c r="I3338" s="13"/>
      <c r="J3338" s="13"/>
      <c r="K3338" s="13"/>
      <c r="L3338" s="13"/>
      <c r="M3338" s="13"/>
      <c r="N3338" s="13"/>
      <c r="O3338" s="13"/>
      <c r="P3338" s="13"/>
    </row>
    <row r="3339" spans="2:16" x14ac:dyDescent="0.3">
      <c r="B3339" s="67"/>
      <c r="C3339" s="67"/>
      <c r="D3339" s="13"/>
      <c r="E3339" s="13"/>
      <c r="F3339" s="13"/>
      <c r="G3339" s="13"/>
      <c r="H3339" s="13"/>
      <c r="I3339" s="13"/>
      <c r="J3339" s="13"/>
      <c r="K3339" s="13"/>
      <c r="L3339" s="13"/>
      <c r="M3339" s="13"/>
      <c r="N3339" s="13"/>
      <c r="O3339" s="13"/>
      <c r="P3339" s="13"/>
    </row>
    <row r="3340" spans="2:16" x14ac:dyDescent="0.3">
      <c r="B3340" s="67"/>
      <c r="C3340" s="67"/>
      <c r="D3340" s="13"/>
      <c r="E3340" s="13"/>
      <c r="F3340" s="13"/>
      <c r="G3340" s="13"/>
      <c r="H3340" s="13"/>
      <c r="I3340" s="13"/>
      <c r="J3340" s="13"/>
      <c r="K3340" s="13"/>
      <c r="L3340" s="13"/>
      <c r="M3340" s="13"/>
      <c r="N3340" s="13"/>
      <c r="O3340" s="13"/>
      <c r="P3340" s="13"/>
    </row>
    <row r="3341" spans="2:16" x14ac:dyDescent="0.3">
      <c r="B3341" s="67"/>
      <c r="C3341" s="67"/>
      <c r="D3341" s="13"/>
      <c r="E3341" s="13"/>
      <c r="F3341" s="13"/>
      <c r="G3341" s="13"/>
      <c r="H3341" s="13"/>
      <c r="I3341" s="13"/>
      <c r="J3341" s="13"/>
      <c r="K3341" s="13"/>
      <c r="L3341" s="13"/>
      <c r="M3341" s="13"/>
      <c r="N3341" s="13"/>
      <c r="O3341" s="13"/>
      <c r="P3341" s="13"/>
    </row>
    <row r="3342" spans="2:16" x14ac:dyDescent="0.3">
      <c r="B3342" s="67"/>
      <c r="C3342" s="67"/>
      <c r="D3342" s="13"/>
      <c r="E3342" s="13"/>
      <c r="F3342" s="13"/>
      <c r="G3342" s="13"/>
      <c r="H3342" s="13"/>
      <c r="I3342" s="13"/>
      <c r="J3342" s="13"/>
      <c r="K3342" s="13"/>
      <c r="L3342" s="13"/>
      <c r="M3342" s="13"/>
      <c r="N3342" s="13"/>
      <c r="O3342" s="13"/>
      <c r="P3342" s="13"/>
    </row>
    <row r="3343" spans="2:16" x14ac:dyDescent="0.3">
      <c r="B3343" s="67"/>
      <c r="C3343" s="67"/>
      <c r="D3343" s="13"/>
      <c r="E3343" s="13"/>
      <c r="F3343" s="13"/>
      <c r="G3343" s="13"/>
      <c r="H3343" s="13"/>
      <c r="I3343" s="13"/>
      <c r="J3343" s="13"/>
      <c r="K3343" s="13"/>
      <c r="L3343" s="13"/>
      <c r="M3343" s="13"/>
      <c r="N3343" s="13"/>
      <c r="O3343" s="13"/>
      <c r="P3343" s="13"/>
    </row>
    <row r="3344" spans="2:16" x14ac:dyDescent="0.3">
      <c r="B3344" s="67"/>
      <c r="C3344" s="67"/>
      <c r="D3344" s="13"/>
      <c r="E3344" s="13"/>
      <c r="F3344" s="13"/>
      <c r="G3344" s="13"/>
      <c r="H3344" s="13"/>
      <c r="I3344" s="13"/>
      <c r="J3344" s="13"/>
      <c r="K3344" s="13"/>
      <c r="L3344" s="13"/>
      <c r="M3344" s="13"/>
      <c r="N3344" s="13"/>
      <c r="O3344" s="13"/>
      <c r="P3344" s="13"/>
    </row>
    <row r="3345" spans="2:16" x14ac:dyDescent="0.3">
      <c r="B3345" s="67"/>
      <c r="C3345" s="67"/>
      <c r="D3345" s="13"/>
      <c r="E3345" s="13"/>
      <c r="F3345" s="13"/>
      <c r="G3345" s="13"/>
      <c r="H3345" s="13"/>
      <c r="I3345" s="13"/>
      <c r="J3345" s="13"/>
      <c r="K3345" s="13"/>
      <c r="L3345" s="13"/>
      <c r="M3345" s="13"/>
      <c r="N3345" s="13"/>
      <c r="O3345" s="13"/>
      <c r="P3345" s="13"/>
    </row>
    <row r="3346" spans="2:16" x14ac:dyDescent="0.3">
      <c r="B3346" s="67"/>
      <c r="C3346" s="67"/>
      <c r="D3346" s="13"/>
      <c r="E3346" s="13"/>
      <c r="F3346" s="13"/>
      <c r="G3346" s="13"/>
      <c r="H3346" s="13"/>
      <c r="I3346" s="13"/>
      <c r="J3346" s="13"/>
      <c r="K3346" s="13"/>
      <c r="L3346" s="13"/>
      <c r="M3346" s="13"/>
      <c r="N3346" s="13"/>
      <c r="O3346" s="13"/>
      <c r="P3346" s="13"/>
    </row>
    <row r="3347" spans="2:16" x14ac:dyDescent="0.3">
      <c r="B3347" s="67"/>
      <c r="C3347" s="67"/>
      <c r="D3347" s="13"/>
      <c r="E3347" s="13"/>
      <c r="F3347" s="13"/>
      <c r="G3347" s="13"/>
      <c r="H3347" s="13"/>
      <c r="I3347" s="13"/>
      <c r="J3347" s="13"/>
      <c r="K3347" s="13"/>
      <c r="L3347" s="13"/>
      <c r="M3347" s="13"/>
      <c r="N3347" s="13"/>
      <c r="O3347" s="13"/>
      <c r="P3347" s="13"/>
    </row>
    <row r="3348" spans="2:16" x14ac:dyDescent="0.3">
      <c r="B3348" s="67"/>
      <c r="C3348" s="67"/>
      <c r="D3348" s="13"/>
      <c r="E3348" s="13"/>
      <c r="F3348" s="13"/>
      <c r="G3348" s="13"/>
      <c r="H3348" s="13"/>
      <c r="I3348" s="13"/>
      <c r="J3348" s="13"/>
      <c r="K3348" s="13"/>
      <c r="L3348" s="13"/>
      <c r="M3348" s="13"/>
      <c r="N3348" s="13"/>
      <c r="O3348" s="13"/>
      <c r="P3348" s="13"/>
    </row>
    <row r="3349" spans="2:16" x14ac:dyDescent="0.3">
      <c r="B3349" s="67"/>
      <c r="C3349" s="67"/>
      <c r="D3349" s="13"/>
      <c r="E3349" s="13"/>
      <c r="F3349" s="13"/>
      <c r="G3349" s="13"/>
      <c r="H3349" s="13"/>
      <c r="I3349" s="13"/>
      <c r="J3349" s="13"/>
      <c r="K3349" s="13"/>
      <c r="L3349" s="13"/>
      <c r="M3349" s="13"/>
      <c r="N3349" s="13"/>
      <c r="O3349" s="13"/>
      <c r="P3349" s="13"/>
    </row>
    <row r="3350" spans="2:16" x14ac:dyDescent="0.3">
      <c r="B3350" s="67"/>
      <c r="C3350" s="67"/>
      <c r="D3350" s="13"/>
      <c r="E3350" s="13"/>
      <c r="F3350" s="13"/>
      <c r="G3350" s="13"/>
      <c r="H3350" s="13"/>
      <c r="I3350" s="13"/>
      <c r="J3350" s="13"/>
      <c r="K3350" s="13"/>
      <c r="L3350" s="13"/>
      <c r="M3350" s="13"/>
      <c r="N3350" s="13"/>
      <c r="O3350" s="13"/>
      <c r="P3350" s="13"/>
    </row>
    <row r="3351" spans="2:16" x14ac:dyDescent="0.3">
      <c r="B3351" s="67"/>
      <c r="C3351" s="67"/>
      <c r="D3351" s="13"/>
      <c r="E3351" s="13"/>
      <c r="F3351" s="13"/>
      <c r="G3351" s="13"/>
      <c r="H3351" s="13"/>
      <c r="I3351" s="13"/>
      <c r="J3351" s="13"/>
      <c r="K3351" s="13"/>
      <c r="L3351" s="13"/>
      <c r="M3351" s="13"/>
      <c r="N3351" s="13"/>
      <c r="O3351" s="13"/>
      <c r="P3351" s="13"/>
    </row>
    <row r="3352" spans="2:16" x14ac:dyDescent="0.3">
      <c r="B3352" s="67"/>
      <c r="C3352" s="67"/>
      <c r="D3352" s="13"/>
      <c r="E3352" s="13"/>
      <c r="F3352" s="13"/>
      <c r="G3352" s="13"/>
      <c r="H3352" s="13"/>
      <c r="I3352" s="13"/>
      <c r="J3352" s="13"/>
      <c r="K3352" s="13"/>
      <c r="L3352" s="13"/>
      <c r="M3352" s="13"/>
      <c r="N3352" s="13"/>
      <c r="O3352" s="13"/>
      <c r="P3352" s="13"/>
    </row>
    <row r="3353" spans="2:16" x14ac:dyDescent="0.3">
      <c r="B3353" s="67"/>
      <c r="C3353" s="67"/>
      <c r="D3353" s="13"/>
      <c r="E3353" s="13"/>
      <c r="F3353" s="13"/>
      <c r="G3353" s="13"/>
      <c r="H3353" s="13"/>
      <c r="I3353" s="13"/>
      <c r="J3353" s="13"/>
      <c r="K3353" s="13"/>
      <c r="L3353" s="13"/>
      <c r="M3353" s="13"/>
      <c r="N3353" s="13"/>
      <c r="O3353" s="13"/>
      <c r="P3353" s="13"/>
    </row>
    <row r="3354" spans="2:16" x14ac:dyDescent="0.3">
      <c r="B3354" s="67"/>
      <c r="C3354" s="67"/>
      <c r="D3354" s="13"/>
      <c r="E3354" s="13"/>
      <c r="F3354" s="13"/>
      <c r="G3354" s="13"/>
      <c r="H3354" s="13"/>
      <c r="I3354" s="13"/>
      <c r="J3354" s="13"/>
      <c r="K3354" s="13"/>
      <c r="L3354" s="13"/>
      <c r="M3354" s="13"/>
      <c r="N3354" s="13"/>
      <c r="O3354" s="13"/>
      <c r="P3354" s="13"/>
    </row>
    <row r="3355" spans="2:16" x14ac:dyDescent="0.3">
      <c r="B3355" s="67"/>
      <c r="C3355" s="67"/>
      <c r="D3355" s="13"/>
      <c r="E3355" s="13"/>
      <c r="F3355" s="13"/>
      <c r="G3355" s="13"/>
      <c r="H3355" s="13"/>
      <c r="I3355" s="13"/>
      <c r="J3355" s="13"/>
      <c r="K3355" s="13"/>
      <c r="L3355" s="13"/>
      <c r="M3355" s="13"/>
      <c r="N3355" s="13"/>
      <c r="O3355" s="13"/>
      <c r="P3355" s="13"/>
    </row>
    <row r="3356" spans="2:16" x14ac:dyDescent="0.3">
      <c r="B3356" s="67"/>
      <c r="C3356" s="67"/>
      <c r="D3356" s="13"/>
      <c r="E3356" s="13"/>
      <c r="F3356" s="13"/>
      <c r="G3356" s="13"/>
      <c r="H3356" s="13"/>
      <c r="I3356" s="13"/>
      <c r="J3356" s="13"/>
      <c r="K3356" s="13"/>
      <c r="L3356" s="13"/>
      <c r="M3356" s="13"/>
      <c r="N3356" s="13"/>
      <c r="O3356" s="13"/>
      <c r="P3356" s="13"/>
    </row>
    <row r="3357" spans="2:16" x14ac:dyDescent="0.3">
      <c r="B3357" s="67"/>
      <c r="C3357" s="67"/>
      <c r="D3357" s="13"/>
      <c r="E3357" s="13"/>
      <c r="F3357" s="13"/>
      <c r="G3357" s="13"/>
      <c r="H3357" s="13"/>
      <c r="I3357" s="13"/>
      <c r="J3357" s="13"/>
      <c r="K3357" s="13"/>
      <c r="L3357" s="13"/>
      <c r="M3357" s="13"/>
      <c r="N3357" s="13"/>
      <c r="O3357" s="13"/>
      <c r="P3357" s="13"/>
    </row>
    <row r="3358" spans="2:16" x14ac:dyDescent="0.3">
      <c r="B3358" s="67"/>
      <c r="C3358" s="67"/>
      <c r="D3358" s="13"/>
      <c r="E3358" s="13"/>
      <c r="F3358" s="13"/>
      <c r="G3358" s="13"/>
      <c r="H3358" s="13"/>
      <c r="I3358" s="13"/>
      <c r="J3358" s="13"/>
      <c r="K3358" s="13"/>
      <c r="L3358" s="13"/>
      <c r="M3358" s="13"/>
      <c r="N3358" s="13"/>
      <c r="O3358" s="13"/>
      <c r="P3358" s="13"/>
    </row>
    <row r="3359" spans="2:16" x14ac:dyDescent="0.3">
      <c r="B3359" s="67"/>
      <c r="C3359" s="67"/>
      <c r="D3359" s="13"/>
      <c r="E3359" s="13"/>
      <c r="F3359" s="13"/>
      <c r="G3359" s="13"/>
      <c r="H3359" s="13"/>
      <c r="I3359" s="13"/>
      <c r="J3359" s="13"/>
      <c r="K3359" s="13"/>
      <c r="L3359" s="13"/>
      <c r="M3359" s="13"/>
      <c r="N3359" s="13"/>
      <c r="O3359" s="13"/>
      <c r="P3359" s="13"/>
    </row>
    <row r="3360" spans="2:16" x14ac:dyDescent="0.3">
      <c r="B3360" s="67"/>
      <c r="C3360" s="67"/>
      <c r="D3360" s="13"/>
      <c r="E3360" s="13"/>
      <c r="F3360" s="13"/>
      <c r="G3360" s="13"/>
      <c r="H3360" s="13"/>
      <c r="I3360" s="13"/>
      <c r="J3360" s="13"/>
      <c r="K3360" s="13"/>
      <c r="L3360" s="13"/>
      <c r="M3360" s="13"/>
      <c r="N3360" s="13"/>
      <c r="O3360" s="13"/>
      <c r="P3360" s="13"/>
    </row>
    <row r="3361" spans="2:16" x14ac:dyDescent="0.3">
      <c r="B3361" s="67"/>
      <c r="C3361" s="67"/>
      <c r="D3361" s="13"/>
      <c r="E3361" s="13"/>
      <c r="F3361" s="13"/>
      <c r="G3361" s="13"/>
      <c r="H3361" s="13"/>
      <c r="I3361" s="13"/>
      <c r="J3361" s="13"/>
      <c r="K3361" s="13"/>
      <c r="L3361" s="13"/>
      <c r="M3361" s="13"/>
      <c r="N3361" s="13"/>
      <c r="O3361" s="13"/>
      <c r="P3361" s="13"/>
    </row>
    <row r="3362" spans="2:16" x14ac:dyDescent="0.3">
      <c r="B3362" s="67"/>
      <c r="C3362" s="67"/>
      <c r="D3362" s="13"/>
      <c r="E3362" s="13"/>
      <c r="F3362" s="13"/>
      <c r="G3362" s="13"/>
      <c r="H3362" s="13"/>
      <c r="I3362" s="13"/>
      <c r="J3362" s="13"/>
      <c r="K3362" s="13"/>
      <c r="L3362" s="13"/>
      <c r="M3362" s="13"/>
      <c r="N3362" s="13"/>
      <c r="O3362" s="13"/>
      <c r="P3362" s="13"/>
    </row>
    <row r="3363" spans="2:16" x14ac:dyDescent="0.3">
      <c r="B3363" s="67"/>
      <c r="C3363" s="67"/>
      <c r="D3363" s="13"/>
      <c r="E3363" s="13"/>
      <c r="F3363" s="13"/>
      <c r="G3363" s="13"/>
      <c r="H3363" s="13"/>
      <c r="I3363" s="13"/>
      <c r="J3363" s="13"/>
      <c r="K3363" s="13"/>
      <c r="L3363" s="13"/>
      <c r="M3363" s="13"/>
      <c r="N3363" s="13"/>
      <c r="O3363" s="13"/>
      <c r="P3363" s="13"/>
    </row>
    <row r="3364" spans="2:16" x14ac:dyDescent="0.3">
      <c r="B3364" s="67"/>
      <c r="C3364" s="67"/>
      <c r="D3364" s="13"/>
      <c r="E3364" s="13"/>
      <c r="F3364" s="13"/>
      <c r="G3364" s="13"/>
      <c r="H3364" s="13"/>
      <c r="I3364" s="13"/>
      <c r="J3364" s="13"/>
      <c r="K3364" s="13"/>
      <c r="L3364" s="13"/>
      <c r="M3364" s="13"/>
      <c r="N3364" s="13"/>
      <c r="O3364" s="13"/>
      <c r="P3364" s="13"/>
    </row>
    <row r="3365" spans="2:16" x14ac:dyDescent="0.3">
      <c r="B3365" s="67"/>
      <c r="C3365" s="67"/>
      <c r="D3365" s="13"/>
      <c r="E3365" s="13"/>
      <c r="F3365" s="13"/>
      <c r="G3365" s="13"/>
      <c r="H3365" s="13"/>
      <c r="I3365" s="13"/>
      <c r="J3365" s="13"/>
      <c r="K3365" s="13"/>
      <c r="L3365" s="13"/>
      <c r="M3365" s="13"/>
      <c r="N3365" s="13"/>
      <c r="O3365" s="13"/>
      <c r="P3365" s="13"/>
    </row>
    <row r="3366" spans="2:16" x14ac:dyDescent="0.3">
      <c r="B3366" s="67"/>
      <c r="C3366" s="67"/>
      <c r="D3366" s="13"/>
      <c r="E3366" s="13"/>
      <c r="F3366" s="13"/>
      <c r="G3366" s="13"/>
      <c r="H3366" s="13"/>
      <c r="I3366" s="13"/>
      <c r="J3366" s="13"/>
      <c r="K3366" s="13"/>
      <c r="L3366" s="13"/>
      <c r="M3366" s="13"/>
      <c r="N3366" s="13"/>
      <c r="O3366" s="13"/>
      <c r="P3366" s="13"/>
    </row>
    <row r="3367" spans="2:16" x14ac:dyDescent="0.3">
      <c r="B3367" s="67"/>
      <c r="C3367" s="67"/>
      <c r="D3367" s="13"/>
      <c r="E3367" s="13"/>
      <c r="F3367" s="13"/>
      <c r="G3367" s="13"/>
      <c r="H3367" s="13"/>
      <c r="I3367" s="13"/>
      <c r="J3367" s="13"/>
      <c r="K3367" s="13"/>
      <c r="L3367" s="13"/>
      <c r="M3367" s="13"/>
      <c r="N3367" s="13"/>
      <c r="O3367" s="13"/>
      <c r="P3367" s="13"/>
    </row>
    <row r="3368" spans="2:16" x14ac:dyDescent="0.3">
      <c r="B3368" s="67"/>
      <c r="C3368" s="67"/>
      <c r="D3368" s="13"/>
      <c r="E3368" s="13"/>
      <c r="F3368" s="13"/>
      <c r="G3368" s="13"/>
      <c r="H3368" s="13"/>
      <c r="I3368" s="13"/>
      <c r="J3368" s="13"/>
      <c r="K3368" s="13"/>
      <c r="L3368" s="13"/>
      <c r="M3368" s="13"/>
      <c r="N3368" s="13"/>
      <c r="O3368" s="13"/>
      <c r="P3368" s="13"/>
    </row>
    <row r="3369" spans="2:16" x14ac:dyDescent="0.3">
      <c r="B3369" s="67"/>
      <c r="C3369" s="67"/>
      <c r="D3369" s="13"/>
      <c r="E3369" s="13"/>
      <c r="F3369" s="13"/>
      <c r="G3369" s="13"/>
      <c r="H3369" s="13"/>
      <c r="I3369" s="13"/>
      <c r="J3369" s="13"/>
      <c r="K3369" s="13"/>
      <c r="L3369" s="13"/>
      <c r="M3369" s="13"/>
      <c r="N3369" s="13"/>
      <c r="O3369" s="13"/>
      <c r="P3369" s="13"/>
    </row>
    <row r="3370" spans="2:16" x14ac:dyDescent="0.3">
      <c r="B3370" s="67"/>
      <c r="C3370" s="67"/>
      <c r="D3370" s="13"/>
      <c r="E3370" s="13"/>
      <c r="F3370" s="13"/>
      <c r="G3370" s="13"/>
      <c r="H3370" s="13"/>
      <c r="I3370" s="13"/>
      <c r="J3370" s="13"/>
      <c r="K3370" s="13"/>
      <c r="L3370" s="13"/>
      <c r="M3370" s="13"/>
      <c r="N3370" s="13"/>
      <c r="O3370" s="13"/>
      <c r="P3370" s="13"/>
    </row>
    <row r="3371" spans="2:16" x14ac:dyDescent="0.3">
      <c r="B3371" s="67"/>
      <c r="C3371" s="67"/>
      <c r="D3371" s="13"/>
      <c r="E3371" s="13"/>
      <c r="F3371" s="13"/>
      <c r="G3371" s="13"/>
      <c r="H3371" s="13"/>
      <c r="I3371" s="13"/>
      <c r="J3371" s="13"/>
      <c r="K3371" s="13"/>
      <c r="L3371" s="13"/>
      <c r="M3371" s="13"/>
      <c r="N3371" s="13"/>
      <c r="O3371" s="13"/>
      <c r="P3371" s="13"/>
    </row>
    <row r="3372" spans="2:16" x14ac:dyDescent="0.3">
      <c r="B3372" s="67"/>
      <c r="C3372" s="67"/>
      <c r="D3372" s="13"/>
      <c r="E3372" s="13"/>
      <c r="F3372" s="13"/>
      <c r="G3372" s="13"/>
      <c r="H3372" s="13"/>
      <c r="I3372" s="13"/>
      <c r="J3372" s="13"/>
      <c r="K3372" s="13"/>
      <c r="L3372" s="13"/>
      <c r="M3372" s="13"/>
      <c r="N3372" s="13"/>
      <c r="O3372" s="13"/>
      <c r="P3372" s="13"/>
    </row>
    <row r="3373" spans="2:16" x14ac:dyDescent="0.3">
      <c r="B3373" s="67"/>
      <c r="C3373" s="67"/>
      <c r="D3373" s="13"/>
      <c r="E3373" s="13"/>
      <c r="F3373" s="13"/>
      <c r="G3373" s="13"/>
      <c r="H3373" s="13"/>
      <c r="I3373" s="13"/>
      <c r="J3373" s="13"/>
      <c r="K3373" s="13"/>
      <c r="L3373" s="13"/>
      <c r="M3373" s="13"/>
      <c r="N3373" s="13"/>
      <c r="O3373" s="13"/>
      <c r="P3373" s="13"/>
    </row>
    <row r="3374" spans="2:16" x14ac:dyDescent="0.3">
      <c r="B3374" s="67"/>
      <c r="C3374" s="67"/>
      <c r="D3374" s="13"/>
      <c r="E3374" s="13"/>
      <c r="F3374" s="13"/>
      <c r="G3374" s="13"/>
      <c r="H3374" s="13"/>
      <c r="I3374" s="13"/>
      <c r="J3374" s="13"/>
      <c r="K3374" s="13"/>
      <c r="L3374" s="13"/>
      <c r="M3374" s="13"/>
      <c r="N3374" s="13"/>
      <c r="O3374" s="13"/>
      <c r="P3374" s="13"/>
    </row>
    <row r="3375" spans="2:16" x14ac:dyDescent="0.3">
      <c r="B3375" s="67"/>
      <c r="C3375" s="67"/>
      <c r="D3375" s="13"/>
      <c r="E3375" s="13"/>
      <c r="F3375" s="13"/>
      <c r="G3375" s="13"/>
      <c r="H3375" s="13"/>
      <c r="I3375" s="13"/>
      <c r="J3375" s="13"/>
      <c r="K3375" s="13"/>
      <c r="L3375" s="13"/>
      <c r="M3375" s="13"/>
      <c r="N3375" s="13"/>
      <c r="O3375" s="13"/>
      <c r="P3375" s="13"/>
    </row>
    <row r="3376" spans="2:16" x14ac:dyDescent="0.3">
      <c r="B3376" s="67"/>
      <c r="C3376" s="67"/>
      <c r="D3376" s="13"/>
      <c r="E3376" s="13"/>
      <c r="F3376" s="13"/>
      <c r="G3376" s="13"/>
      <c r="H3376" s="13"/>
      <c r="I3376" s="13"/>
      <c r="J3376" s="13"/>
      <c r="K3376" s="13"/>
      <c r="L3376" s="13"/>
      <c r="M3376" s="13"/>
      <c r="N3376" s="13"/>
      <c r="O3376" s="13"/>
      <c r="P3376" s="13"/>
    </row>
    <row r="3377" spans="2:16" x14ac:dyDescent="0.3">
      <c r="B3377" s="67"/>
      <c r="C3377" s="67"/>
      <c r="D3377" s="13"/>
      <c r="E3377" s="13"/>
      <c r="F3377" s="13"/>
      <c r="G3377" s="13"/>
      <c r="H3377" s="13"/>
      <c r="I3377" s="13"/>
      <c r="J3377" s="13"/>
      <c r="K3377" s="13"/>
      <c r="L3377" s="13"/>
      <c r="M3377" s="13"/>
      <c r="N3377" s="13"/>
      <c r="O3377" s="13"/>
      <c r="P3377" s="13"/>
    </row>
    <row r="3378" spans="2:16" x14ac:dyDescent="0.3">
      <c r="B3378" s="67"/>
      <c r="C3378" s="67"/>
      <c r="D3378" s="13"/>
      <c r="E3378" s="13"/>
      <c r="F3378" s="13"/>
      <c r="G3378" s="13"/>
      <c r="H3378" s="13"/>
      <c r="I3378" s="13"/>
      <c r="J3378" s="13"/>
      <c r="K3378" s="13"/>
      <c r="L3378" s="13"/>
      <c r="M3378" s="13"/>
      <c r="N3378" s="13"/>
      <c r="O3378" s="13"/>
      <c r="P3378" s="13"/>
    </row>
    <row r="3379" spans="2:16" x14ac:dyDescent="0.3">
      <c r="B3379" s="67"/>
      <c r="C3379" s="67"/>
      <c r="D3379" s="13"/>
      <c r="E3379" s="13"/>
      <c r="F3379" s="13"/>
      <c r="G3379" s="13"/>
      <c r="H3379" s="13"/>
      <c r="I3379" s="13"/>
      <c r="J3379" s="13"/>
      <c r="K3379" s="13"/>
      <c r="L3379" s="13"/>
      <c r="M3379" s="13"/>
      <c r="N3379" s="13"/>
      <c r="O3379" s="13"/>
      <c r="P3379" s="13"/>
    </row>
    <row r="3380" spans="2:16" x14ac:dyDescent="0.3">
      <c r="B3380" s="67"/>
      <c r="C3380" s="67"/>
      <c r="D3380" s="13"/>
      <c r="E3380" s="13"/>
      <c r="F3380" s="13"/>
      <c r="G3380" s="13"/>
      <c r="H3380" s="13"/>
      <c r="I3380" s="13"/>
      <c r="J3380" s="13"/>
      <c r="K3380" s="13"/>
      <c r="L3380" s="13"/>
      <c r="M3380" s="13"/>
      <c r="N3380" s="13"/>
      <c r="O3380" s="13"/>
      <c r="P3380" s="13"/>
    </row>
    <row r="3381" spans="2:16" x14ac:dyDescent="0.3">
      <c r="B3381" s="67"/>
      <c r="C3381" s="67"/>
      <c r="D3381" s="13"/>
      <c r="E3381" s="13"/>
      <c r="F3381" s="13"/>
      <c r="G3381" s="13"/>
      <c r="H3381" s="13"/>
      <c r="I3381" s="13"/>
      <c r="J3381" s="13"/>
      <c r="K3381" s="13"/>
      <c r="L3381" s="13"/>
      <c r="M3381" s="13"/>
      <c r="N3381" s="13"/>
      <c r="O3381" s="13"/>
      <c r="P3381" s="13"/>
    </row>
    <row r="3382" spans="2:16" x14ac:dyDescent="0.3">
      <c r="B3382" s="67"/>
      <c r="C3382" s="67"/>
      <c r="D3382" s="13"/>
      <c r="E3382" s="13"/>
      <c r="F3382" s="13"/>
      <c r="G3382" s="13"/>
      <c r="H3382" s="13"/>
      <c r="I3382" s="13"/>
      <c r="J3382" s="13"/>
      <c r="K3382" s="13"/>
      <c r="L3382" s="13"/>
      <c r="M3382" s="13"/>
      <c r="N3382" s="13"/>
      <c r="O3382" s="13"/>
      <c r="P3382" s="13"/>
    </row>
    <row r="3383" spans="2:16" x14ac:dyDescent="0.3">
      <c r="B3383" s="67"/>
      <c r="C3383" s="67"/>
      <c r="D3383" s="13"/>
      <c r="E3383" s="13"/>
      <c r="F3383" s="13"/>
      <c r="G3383" s="13"/>
      <c r="H3383" s="13"/>
      <c r="I3383" s="13"/>
      <c r="J3383" s="13"/>
      <c r="K3383" s="13"/>
      <c r="L3383" s="13"/>
      <c r="M3383" s="13"/>
      <c r="N3383" s="13"/>
      <c r="O3383" s="13"/>
      <c r="P3383" s="13"/>
    </row>
    <row r="3384" spans="2:16" x14ac:dyDescent="0.3">
      <c r="B3384" s="67"/>
      <c r="C3384" s="67"/>
      <c r="D3384" s="13"/>
      <c r="E3384" s="13"/>
      <c r="F3384" s="13"/>
      <c r="G3384" s="13"/>
      <c r="H3384" s="13"/>
      <c r="I3384" s="13"/>
      <c r="J3384" s="13"/>
      <c r="K3384" s="13"/>
      <c r="L3384" s="13"/>
      <c r="M3384" s="13"/>
      <c r="N3384" s="13"/>
      <c r="O3384" s="13"/>
      <c r="P3384" s="13"/>
    </row>
    <row r="3385" spans="2:16" x14ac:dyDescent="0.3">
      <c r="B3385" s="67"/>
      <c r="C3385" s="67"/>
      <c r="D3385" s="13"/>
      <c r="E3385" s="13"/>
      <c r="F3385" s="13"/>
      <c r="G3385" s="13"/>
      <c r="H3385" s="13"/>
      <c r="I3385" s="13"/>
      <c r="J3385" s="13"/>
      <c r="K3385" s="13"/>
      <c r="L3385" s="13"/>
      <c r="M3385" s="13"/>
      <c r="N3385" s="13"/>
      <c r="O3385" s="13"/>
      <c r="P3385" s="13"/>
    </row>
    <row r="3386" spans="2:16" x14ac:dyDescent="0.3">
      <c r="B3386" s="67"/>
      <c r="C3386" s="67"/>
      <c r="D3386" s="13"/>
      <c r="E3386" s="13"/>
      <c r="F3386" s="13"/>
      <c r="G3386" s="13"/>
      <c r="H3386" s="13"/>
      <c r="I3386" s="13"/>
      <c r="J3386" s="13"/>
      <c r="K3386" s="13"/>
      <c r="L3386" s="13"/>
      <c r="M3386" s="13"/>
      <c r="N3386" s="13"/>
      <c r="O3386" s="13"/>
      <c r="P3386" s="13"/>
    </row>
    <row r="3387" spans="2:16" x14ac:dyDescent="0.3">
      <c r="B3387" s="67"/>
      <c r="C3387" s="67"/>
      <c r="D3387" s="13"/>
      <c r="E3387" s="13"/>
      <c r="F3387" s="13"/>
      <c r="G3387" s="13"/>
      <c r="H3387" s="13"/>
      <c r="I3387" s="13"/>
      <c r="J3387" s="13"/>
      <c r="K3387" s="13"/>
      <c r="L3387" s="13"/>
      <c r="M3387" s="13"/>
      <c r="N3387" s="13"/>
      <c r="O3387" s="13"/>
      <c r="P3387" s="13"/>
    </row>
    <row r="3388" spans="2:16" x14ac:dyDescent="0.3">
      <c r="B3388" s="67"/>
      <c r="C3388" s="67"/>
      <c r="D3388" s="13"/>
      <c r="E3388" s="13"/>
      <c r="F3388" s="13"/>
      <c r="G3388" s="13"/>
      <c r="H3388" s="13"/>
      <c r="I3388" s="13"/>
      <c r="J3388" s="13"/>
      <c r="K3388" s="13"/>
      <c r="L3388" s="13"/>
      <c r="M3388" s="13"/>
      <c r="N3388" s="13"/>
      <c r="O3388" s="13"/>
      <c r="P3388" s="13"/>
    </row>
    <row r="3389" spans="2:16" x14ac:dyDescent="0.3">
      <c r="B3389" s="67"/>
      <c r="C3389" s="67"/>
      <c r="D3389" s="13"/>
      <c r="E3389" s="13"/>
      <c r="F3389" s="13"/>
      <c r="G3389" s="13"/>
      <c r="H3389" s="13"/>
      <c r="I3389" s="13"/>
      <c r="J3389" s="13"/>
      <c r="K3389" s="13"/>
      <c r="L3389" s="13"/>
      <c r="M3389" s="13"/>
      <c r="N3389" s="13"/>
      <c r="O3389" s="13"/>
      <c r="P3389" s="13"/>
    </row>
    <row r="3390" spans="2:16" x14ac:dyDescent="0.3">
      <c r="B3390" s="67"/>
      <c r="C3390" s="67"/>
      <c r="D3390" s="13"/>
      <c r="E3390" s="13"/>
      <c r="F3390" s="13"/>
      <c r="G3390" s="13"/>
      <c r="H3390" s="13"/>
      <c r="I3390" s="13"/>
      <c r="J3390" s="13"/>
      <c r="K3390" s="13"/>
      <c r="L3390" s="13"/>
      <c r="M3390" s="13"/>
      <c r="N3390" s="13"/>
      <c r="O3390" s="13"/>
      <c r="P3390" s="13"/>
    </row>
    <row r="3391" spans="2:16" x14ac:dyDescent="0.3">
      <c r="B3391" s="67"/>
      <c r="C3391" s="67"/>
      <c r="D3391" s="13"/>
      <c r="E3391" s="13"/>
      <c r="F3391" s="13"/>
      <c r="G3391" s="13"/>
      <c r="H3391" s="13"/>
      <c r="I3391" s="13"/>
      <c r="J3391" s="13"/>
      <c r="K3391" s="13"/>
      <c r="L3391" s="13"/>
      <c r="M3391" s="13"/>
      <c r="N3391" s="13"/>
      <c r="O3391" s="13"/>
      <c r="P3391" s="13"/>
    </row>
    <row r="3392" spans="2:16" x14ac:dyDescent="0.3">
      <c r="B3392" s="67"/>
      <c r="C3392" s="67"/>
      <c r="D3392" s="13"/>
      <c r="E3392" s="13"/>
      <c r="F3392" s="13"/>
      <c r="G3392" s="13"/>
      <c r="H3392" s="13"/>
      <c r="I3392" s="13"/>
      <c r="J3392" s="13"/>
      <c r="K3392" s="13"/>
      <c r="L3392" s="13"/>
      <c r="M3392" s="13"/>
      <c r="N3392" s="13"/>
      <c r="O3392" s="13"/>
      <c r="P3392" s="13"/>
    </row>
    <row r="3393" spans="2:16" x14ac:dyDescent="0.3">
      <c r="B3393" s="67"/>
      <c r="C3393" s="67"/>
      <c r="D3393" s="13"/>
      <c r="E3393" s="13"/>
      <c r="F3393" s="13"/>
      <c r="G3393" s="13"/>
      <c r="H3393" s="13"/>
      <c r="I3393" s="13"/>
      <c r="J3393" s="13"/>
      <c r="K3393" s="13"/>
      <c r="L3393" s="13"/>
      <c r="M3393" s="13"/>
      <c r="N3393" s="13"/>
      <c r="O3393" s="13"/>
      <c r="P3393" s="13"/>
    </row>
    <row r="3394" spans="2:16" x14ac:dyDescent="0.3">
      <c r="B3394" s="67"/>
      <c r="C3394" s="67"/>
      <c r="D3394" s="13"/>
      <c r="E3394" s="13"/>
      <c r="F3394" s="13"/>
      <c r="G3394" s="13"/>
      <c r="H3394" s="13"/>
      <c r="I3394" s="13"/>
      <c r="J3394" s="13"/>
      <c r="K3394" s="13"/>
      <c r="L3394" s="13"/>
      <c r="M3394" s="13"/>
      <c r="N3394" s="13"/>
      <c r="O3394" s="13"/>
      <c r="P3394" s="13"/>
    </row>
    <row r="3395" spans="2:16" x14ac:dyDescent="0.3">
      <c r="B3395" s="67"/>
      <c r="C3395" s="67"/>
      <c r="D3395" s="13"/>
      <c r="E3395" s="13"/>
      <c r="F3395" s="13"/>
      <c r="G3395" s="13"/>
      <c r="H3395" s="13"/>
      <c r="I3395" s="13"/>
      <c r="J3395" s="13"/>
      <c r="K3395" s="13"/>
      <c r="L3395" s="13"/>
      <c r="M3395" s="13"/>
      <c r="N3395" s="13"/>
      <c r="O3395" s="13"/>
      <c r="P3395" s="13"/>
    </row>
    <row r="3396" spans="2:16" x14ac:dyDescent="0.3">
      <c r="B3396" s="67"/>
      <c r="C3396" s="67"/>
      <c r="D3396" s="13"/>
      <c r="E3396" s="13"/>
      <c r="F3396" s="13"/>
      <c r="G3396" s="13"/>
      <c r="H3396" s="13"/>
      <c r="I3396" s="13"/>
      <c r="J3396" s="13"/>
      <c r="K3396" s="13"/>
      <c r="L3396" s="13"/>
      <c r="M3396" s="13"/>
      <c r="N3396" s="13"/>
      <c r="O3396" s="13"/>
      <c r="P3396" s="13"/>
    </row>
    <row r="3397" spans="2:16" x14ac:dyDescent="0.3">
      <c r="B3397" s="67"/>
      <c r="C3397" s="67"/>
      <c r="D3397" s="13"/>
      <c r="E3397" s="13"/>
      <c r="F3397" s="13"/>
      <c r="G3397" s="13"/>
      <c r="H3397" s="13"/>
      <c r="I3397" s="13"/>
      <c r="J3397" s="13"/>
      <c r="K3397" s="13"/>
      <c r="L3397" s="13"/>
      <c r="M3397" s="13"/>
      <c r="N3397" s="13"/>
      <c r="O3397" s="13"/>
      <c r="P3397" s="13"/>
    </row>
    <row r="3398" spans="2:16" x14ac:dyDescent="0.3">
      <c r="B3398" s="67"/>
      <c r="C3398" s="67"/>
      <c r="D3398" s="13"/>
      <c r="E3398" s="13"/>
      <c r="F3398" s="13"/>
      <c r="G3398" s="13"/>
      <c r="H3398" s="13"/>
      <c r="I3398" s="13"/>
      <c r="J3398" s="13"/>
      <c r="K3398" s="13"/>
      <c r="L3398" s="13"/>
      <c r="M3398" s="13"/>
      <c r="N3398" s="13"/>
      <c r="O3398" s="13"/>
      <c r="P3398" s="13"/>
    </row>
    <row r="3399" spans="2:16" x14ac:dyDescent="0.3">
      <c r="B3399" s="67"/>
      <c r="C3399" s="67"/>
      <c r="D3399" s="13"/>
      <c r="E3399" s="13"/>
      <c r="F3399" s="13"/>
      <c r="G3399" s="13"/>
      <c r="H3399" s="13"/>
      <c r="I3399" s="13"/>
      <c r="J3399" s="13"/>
      <c r="K3399" s="13"/>
      <c r="L3399" s="13"/>
      <c r="M3399" s="13"/>
      <c r="N3399" s="13"/>
      <c r="O3399" s="13"/>
      <c r="P3399" s="13"/>
    </row>
    <row r="3400" spans="2:16" x14ac:dyDescent="0.3">
      <c r="B3400" s="67"/>
      <c r="C3400" s="67"/>
      <c r="D3400" s="13"/>
      <c r="E3400" s="13"/>
      <c r="F3400" s="13"/>
      <c r="G3400" s="13"/>
      <c r="H3400" s="13"/>
      <c r="I3400" s="13"/>
      <c r="J3400" s="13"/>
      <c r="K3400" s="13"/>
      <c r="L3400" s="13"/>
      <c r="M3400" s="13"/>
      <c r="N3400" s="13"/>
      <c r="O3400" s="13"/>
      <c r="P3400" s="13"/>
    </row>
    <row r="3401" spans="2:16" x14ac:dyDescent="0.3">
      <c r="B3401" s="67"/>
      <c r="C3401" s="67"/>
      <c r="D3401" s="13"/>
      <c r="E3401" s="13"/>
      <c r="F3401" s="13"/>
      <c r="G3401" s="13"/>
      <c r="H3401" s="13"/>
      <c r="I3401" s="13"/>
      <c r="J3401" s="13"/>
      <c r="K3401" s="13"/>
      <c r="L3401" s="13"/>
      <c r="M3401" s="13"/>
      <c r="N3401" s="13"/>
      <c r="O3401" s="13"/>
      <c r="P3401" s="13"/>
    </row>
    <row r="3402" spans="2:16" x14ac:dyDescent="0.3">
      <c r="B3402" s="67"/>
      <c r="C3402" s="67"/>
      <c r="D3402" s="13"/>
      <c r="E3402" s="13"/>
      <c r="F3402" s="13"/>
      <c r="G3402" s="13"/>
      <c r="H3402" s="13"/>
      <c r="I3402" s="13"/>
      <c r="J3402" s="13"/>
      <c r="K3402" s="13"/>
      <c r="L3402" s="13"/>
      <c r="M3402" s="13"/>
      <c r="N3402" s="13"/>
      <c r="O3402" s="13"/>
      <c r="P3402" s="13"/>
    </row>
    <row r="3403" spans="2:16" x14ac:dyDescent="0.3">
      <c r="B3403" s="67"/>
      <c r="C3403" s="67"/>
      <c r="D3403" s="13"/>
      <c r="E3403" s="13"/>
      <c r="F3403" s="13"/>
      <c r="G3403" s="13"/>
      <c r="H3403" s="13"/>
      <c r="I3403" s="13"/>
      <c r="J3403" s="13"/>
      <c r="K3403" s="13"/>
      <c r="L3403" s="13"/>
      <c r="M3403" s="13"/>
      <c r="N3403" s="13"/>
      <c r="O3403" s="13"/>
      <c r="P3403" s="13"/>
    </row>
    <row r="3404" spans="2:16" x14ac:dyDescent="0.3">
      <c r="B3404" s="67"/>
      <c r="C3404" s="67"/>
      <c r="D3404" s="13"/>
      <c r="E3404" s="13"/>
      <c r="F3404" s="13"/>
      <c r="G3404" s="13"/>
      <c r="H3404" s="13"/>
      <c r="I3404" s="13"/>
      <c r="J3404" s="13"/>
      <c r="K3404" s="13"/>
      <c r="L3404" s="13"/>
      <c r="M3404" s="13"/>
      <c r="N3404" s="13"/>
      <c r="O3404" s="13"/>
      <c r="P3404" s="13"/>
    </row>
    <row r="3405" spans="2:16" x14ac:dyDescent="0.3">
      <c r="B3405" s="67"/>
      <c r="C3405" s="67"/>
      <c r="D3405" s="13"/>
      <c r="E3405" s="13"/>
      <c r="F3405" s="13"/>
      <c r="G3405" s="13"/>
      <c r="H3405" s="13"/>
      <c r="I3405" s="13"/>
      <c r="J3405" s="13"/>
      <c r="K3405" s="13"/>
      <c r="L3405" s="13"/>
      <c r="M3405" s="13"/>
      <c r="N3405" s="13"/>
      <c r="O3405" s="13"/>
      <c r="P3405" s="13"/>
    </row>
    <row r="3406" spans="2:16" x14ac:dyDescent="0.3">
      <c r="B3406" s="67"/>
      <c r="C3406" s="67"/>
      <c r="D3406" s="13"/>
      <c r="E3406" s="13"/>
      <c r="F3406" s="13"/>
      <c r="G3406" s="13"/>
      <c r="H3406" s="13"/>
      <c r="I3406" s="13"/>
      <c r="J3406" s="13"/>
      <c r="K3406" s="13"/>
      <c r="L3406" s="13"/>
      <c r="M3406" s="13"/>
      <c r="N3406" s="13"/>
      <c r="O3406" s="13"/>
      <c r="P3406" s="13"/>
    </row>
    <row r="3407" spans="2:16" x14ac:dyDescent="0.3">
      <c r="B3407" s="67"/>
      <c r="C3407" s="67"/>
      <c r="D3407" s="13"/>
      <c r="E3407" s="13"/>
      <c r="F3407" s="13"/>
      <c r="G3407" s="13"/>
      <c r="H3407" s="13"/>
      <c r="I3407" s="13"/>
      <c r="J3407" s="13"/>
      <c r="K3407" s="13"/>
      <c r="L3407" s="13"/>
      <c r="M3407" s="13"/>
      <c r="N3407" s="13"/>
      <c r="O3407" s="13"/>
      <c r="P3407" s="13"/>
    </row>
    <row r="3408" spans="2:16" x14ac:dyDescent="0.3">
      <c r="B3408" s="67"/>
      <c r="C3408" s="67"/>
      <c r="D3408" s="13"/>
      <c r="E3408" s="13"/>
      <c r="F3408" s="13"/>
      <c r="G3408" s="13"/>
      <c r="H3408" s="13"/>
      <c r="I3408" s="13"/>
      <c r="J3408" s="13"/>
      <c r="K3408" s="13"/>
      <c r="L3408" s="13"/>
      <c r="M3408" s="13"/>
      <c r="N3408" s="13"/>
      <c r="O3408" s="13"/>
      <c r="P3408" s="13"/>
    </row>
    <row r="3409" spans="2:16" x14ac:dyDescent="0.3">
      <c r="B3409" s="67"/>
      <c r="C3409" s="67"/>
      <c r="D3409" s="13"/>
      <c r="E3409" s="13"/>
      <c r="F3409" s="13"/>
      <c r="G3409" s="13"/>
      <c r="H3409" s="13"/>
      <c r="I3409" s="13"/>
      <c r="J3409" s="13"/>
      <c r="K3409" s="13"/>
      <c r="L3409" s="13"/>
      <c r="M3409" s="13"/>
      <c r="N3409" s="13"/>
      <c r="O3409" s="13"/>
      <c r="P3409" s="13"/>
    </row>
    <row r="3410" spans="2:16" x14ac:dyDescent="0.3">
      <c r="B3410" s="67"/>
      <c r="C3410" s="67"/>
      <c r="D3410" s="13"/>
      <c r="E3410" s="13"/>
      <c r="F3410" s="13"/>
      <c r="G3410" s="13"/>
      <c r="H3410" s="13"/>
      <c r="I3410" s="13"/>
      <c r="J3410" s="13"/>
      <c r="K3410" s="13"/>
      <c r="L3410" s="13"/>
      <c r="M3410" s="13"/>
      <c r="N3410" s="13"/>
      <c r="O3410" s="13"/>
      <c r="P3410" s="13"/>
    </row>
    <row r="3411" spans="2:16" x14ac:dyDescent="0.3">
      <c r="B3411" s="67"/>
      <c r="C3411" s="67"/>
      <c r="D3411" s="13"/>
      <c r="E3411" s="13"/>
      <c r="F3411" s="13"/>
      <c r="G3411" s="13"/>
      <c r="H3411" s="13"/>
      <c r="I3411" s="13"/>
      <c r="J3411" s="13"/>
      <c r="K3411" s="13"/>
      <c r="L3411" s="13"/>
      <c r="M3411" s="13"/>
      <c r="N3411" s="13"/>
      <c r="O3411" s="13"/>
      <c r="P3411" s="13"/>
    </row>
    <row r="3412" spans="2:16" x14ac:dyDescent="0.3">
      <c r="B3412" s="67"/>
      <c r="C3412" s="67"/>
      <c r="D3412" s="13"/>
      <c r="E3412" s="13"/>
      <c r="F3412" s="13"/>
      <c r="G3412" s="13"/>
      <c r="H3412" s="13"/>
      <c r="I3412" s="13"/>
      <c r="J3412" s="13"/>
      <c r="K3412" s="13"/>
      <c r="L3412" s="13"/>
      <c r="M3412" s="13"/>
      <c r="N3412" s="13"/>
      <c r="O3412" s="13"/>
      <c r="P3412" s="13"/>
    </row>
    <row r="3413" spans="2:16" x14ac:dyDescent="0.3">
      <c r="B3413" s="67"/>
      <c r="C3413" s="67"/>
      <c r="D3413" s="13"/>
      <c r="E3413" s="13"/>
      <c r="F3413" s="13"/>
      <c r="G3413" s="13"/>
      <c r="H3413" s="13"/>
      <c r="I3413" s="13"/>
      <c r="J3413" s="13"/>
      <c r="K3413" s="13"/>
      <c r="L3413" s="13"/>
      <c r="M3413" s="13"/>
      <c r="N3413" s="13"/>
      <c r="O3413" s="13"/>
      <c r="P3413" s="13"/>
    </row>
    <row r="3414" spans="2:16" x14ac:dyDescent="0.3">
      <c r="B3414" s="67"/>
      <c r="C3414" s="67"/>
      <c r="D3414" s="13"/>
      <c r="E3414" s="13"/>
      <c r="F3414" s="13"/>
      <c r="G3414" s="13"/>
      <c r="H3414" s="13"/>
      <c r="I3414" s="13"/>
      <c r="J3414" s="13"/>
      <c r="K3414" s="13"/>
      <c r="L3414" s="13"/>
      <c r="M3414" s="13"/>
      <c r="N3414" s="13"/>
      <c r="O3414" s="13"/>
      <c r="P3414" s="13"/>
    </row>
    <row r="3415" spans="2:16" x14ac:dyDescent="0.3">
      <c r="B3415" s="67"/>
      <c r="C3415" s="67"/>
      <c r="D3415" s="13"/>
      <c r="E3415" s="13"/>
      <c r="F3415" s="13"/>
      <c r="G3415" s="13"/>
      <c r="H3415" s="13"/>
      <c r="I3415" s="13"/>
      <c r="J3415" s="13"/>
      <c r="K3415" s="13"/>
      <c r="L3415" s="13"/>
      <c r="M3415" s="13"/>
      <c r="N3415" s="13"/>
      <c r="O3415" s="13"/>
      <c r="P3415" s="13"/>
    </row>
    <row r="3416" spans="2:16" x14ac:dyDescent="0.3">
      <c r="B3416" s="67"/>
      <c r="C3416" s="67"/>
      <c r="D3416" s="13"/>
      <c r="E3416" s="13"/>
      <c r="F3416" s="13"/>
      <c r="G3416" s="13"/>
      <c r="H3416" s="13"/>
      <c r="I3416" s="13"/>
      <c r="J3416" s="13"/>
      <c r="K3416" s="13"/>
      <c r="L3416" s="13"/>
      <c r="M3416" s="13"/>
      <c r="N3416" s="13"/>
      <c r="O3416" s="13"/>
      <c r="P3416" s="13"/>
    </row>
    <row r="3417" spans="2:16" x14ac:dyDescent="0.3">
      <c r="B3417" s="67"/>
      <c r="C3417" s="67"/>
      <c r="D3417" s="13"/>
      <c r="E3417" s="13"/>
      <c r="F3417" s="13"/>
      <c r="G3417" s="13"/>
      <c r="H3417" s="13"/>
      <c r="I3417" s="13"/>
      <c r="J3417" s="13"/>
      <c r="K3417" s="13"/>
      <c r="L3417" s="13"/>
      <c r="M3417" s="13"/>
      <c r="N3417" s="13"/>
      <c r="O3417" s="13"/>
      <c r="P3417" s="13"/>
    </row>
    <row r="3418" spans="2:16" x14ac:dyDescent="0.3">
      <c r="B3418" s="67"/>
      <c r="C3418" s="67"/>
      <c r="D3418" s="13"/>
      <c r="E3418" s="13"/>
      <c r="F3418" s="13"/>
      <c r="G3418" s="13"/>
      <c r="H3418" s="13"/>
      <c r="I3418" s="13"/>
      <c r="J3418" s="13"/>
      <c r="K3418" s="13"/>
      <c r="L3418" s="13"/>
      <c r="M3418" s="13"/>
      <c r="N3418" s="13"/>
      <c r="O3418" s="13"/>
      <c r="P3418" s="13"/>
    </row>
    <row r="3419" spans="2:16" x14ac:dyDescent="0.3">
      <c r="B3419" s="67"/>
      <c r="C3419" s="67"/>
      <c r="D3419" s="13"/>
      <c r="E3419" s="13"/>
      <c r="F3419" s="13"/>
      <c r="G3419" s="13"/>
      <c r="H3419" s="13"/>
      <c r="I3419" s="13"/>
      <c r="J3419" s="13"/>
      <c r="K3419" s="13"/>
      <c r="L3419" s="13"/>
      <c r="M3419" s="13"/>
      <c r="N3419" s="13"/>
      <c r="O3419" s="13"/>
      <c r="P3419" s="13"/>
    </row>
    <row r="3420" spans="2:16" x14ac:dyDescent="0.3">
      <c r="B3420" s="67"/>
      <c r="C3420" s="67"/>
      <c r="D3420" s="13"/>
      <c r="E3420" s="13"/>
      <c r="F3420" s="13"/>
      <c r="G3420" s="13"/>
      <c r="H3420" s="13"/>
      <c r="I3420" s="13"/>
      <c r="J3420" s="13"/>
      <c r="K3420" s="13"/>
      <c r="L3420" s="13"/>
      <c r="M3420" s="13"/>
      <c r="N3420" s="13"/>
      <c r="O3420" s="13"/>
      <c r="P3420" s="13"/>
    </row>
    <row r="3421" spans="2:16" x14ac:dyDescent="0.3">
      <c r="B3421" s="67"/>
      <c r="C3421" s="67"/>
      <c r="D3421" s="13"/>
      <c r="E3421" s="13"/>
      <c r="F3421" s="13"/>
      <c r="G3421" s="13"/>
      <c r="H3421" s="13"/>
      <c r="I3421" s="13"/>
      <c r="J3421" s="13"/>
      <c r="K3421" s="13"/>
      <c r="L3421" s="13"/>
      <c r="M3421" s="13"/>
      <c r="N3421" s="13"/>
      <c r="O3421" s="13"/>
      <c r="P3421" s="13"/>
    </row>
    <row r="3422" spans="2:16" x14ac:dyDescent="0.3">
      <c r="B3422" s="67"/>
      <c r="C3422" s="67"/>
      <c r="D3422" s="13"/>
      <c r="E3422" s="13"/>
      <c r="F3422" s="13"/>
      <c r="G3422" s="13"/>
      <c r="H3422" s="13"/>
      <c r="I3422" s="13"/>
      <c r="J3422" s="13"/>
      <c r="K3422" s="13"/>
      <c r="L3422" s="13"/>
      <c r="M3422" s="13"/>
      <c r="N3422" s="13"/>
      <c r="O3422" s="13"/>
      <c r="P3422" s="13"/>
    </row>
    <row r="3423" spans="2:16" x14ac:dyDescent="0.3">
      <c r="B3423" s="67"/>
      <c r="C3423" s="67"/>
      <c r="D3423" s="13"/>
      <c r="E3423" s="13"/>
      <c r="F3423" s="13"/>
      <c r="G3423" s="13"/>
      <c r="H3423" s="13"/>
      <c r="I3423" s="13"/>
      <c r="J3423" s="13"/>
      <c r="K3423" s="13"/>
      <c r="L3423" s="13"/>
      <c r="M3423" s="13"/>
      <c r="N3423" s="13"/>
      <c r="O3423" s="13"/>
      <c r="P3423" s="13"/>
    </row>
    <row r="3424" spans="2:16" x14ac:dyDescent="0.3">
      <c r="B3424" s="67"/>
      <c r="C3424" s="67"/>
      <c r="D3424" s="13"/>
      <c r="E3424" s="13"/>
      <c r="F3424" s="13"/>
      <c r="G3424" s="13"/>
      <c r="H3424" s="13"/>
      <c r="I3424" s="13"/>
      <c r="J3424" s="13"/>
      <c r="K3424" s="13"/>
      <c r="L3424" s="13"/>
      <c r="M3424" s="13"/>
      <c r="N3424" s="13"/>
      <c r="O3424" s="13"/>
      <c r="P3424" s="13"/>
    </row>
    <row r="3425" spans="2:16" x14ac:dyDescent="0.3">
      <c r="B3425" s="67"/>
      <c r="C3425" s="67"/>
      <c r="D3425" s="13"/>
      <c r="E3425" s="13"/>
      <c r="F3425" s="13"/>
      <c r="G3425" s="13"/>
      <c r="H3425" s="13"/>
      <c r="I3425" s="13"/>
      <c r="J3425" s="13"/>
      <c r="K3425" s="13"/>
      <c r="L3425" s="13"/>
      <c r="M3425" s="13"/>
      <c r="N3425" s="13"/>
      <c r="O3425" s="13"/>
      <c r="P3425" s="13"/>
    </row>
    <row r="3426" spans="2:16" x14ac:dyDescent="0.3">
      <c r="B3426" s="67"/>
      <c r="C3426" s="67"/>
      <c r="D3426" s="13"/>
      <c r="E3426" s="13"/>
      <c r="F3426" s="13"/>
      <c r="G3426" s="13"/>
      <c r="H3426" s="13"/>
      <c r="I3426" s="13"/>
      <c r="J3426" s="13"/>
      <c r="K3426" s="13"/>
      <c r="L3426" s="13"/>
      <c r="M3426" s="13"/>
      <c r="N3426" s="13"/>
      <c r="O3426" s="13"/>
      <c r="P3426" s="13"/>
    </row>
    <row r="3427" spans="2:16" x14ac:dyDescent="0.3">
      <c r="B3427" s="67"/>
      <c r="C3427" s="67"/>
      <c r="D3427" s="13"/>
      <c r="E3427" s="13"/>
      <c r="F3427" s="13"/>
      <c r="G3427" s="13"/>
      <c r="H3427" s="13"/>
      <c r="I3427" s="13"/>
      <c r="J3427" s="13"/>
      <c r="K3427" s="13"/>
      <c r="L3427" s="13"/>
      <c r="M3427" s="13"/>
      <c r="N3427" s="13"/>
      <c r="O3427" s="13"/>
      <c r="P3427" s="13"/>
    </row>
    <row r="3428" spans="2:16" x14ac:dyDescent="0.3">
      <c r="B3428" s="67"/>
      <c r="C3428" s="67"/>
      <c r="D3428" s="13"/>
      <c r="E3428" s="13"/>
      <c r="F3428" s="13"/>
      <c r="G3428" s="13"/>
      <c r="H3428" s="13"/>
      <c r="I3428" s="13"/>
      <c r="J3428" s="13"/>
      <c r="K3428" s="13"/>
      <c r="L3428" s="13"/>
      <c r="M3428" s="13"/>
      <c r="N3428" s="13"/>
      <c r="O3428" s="13"/>
      <c r="P3428" s="13"/>
    </row>
    <row r="3429" spans="2:16" x14ac:dyDescent="0.3">
      <c r="B3429" s="67"/>
      <c r="C3429" s="67"/>
      <c r="D3429" s="13"/>
      <c r="E3429" s="13"/>
      <c r="F3429" s="13"/>
      <c r="G3429" s="13"/>
      <c r="H3429" s="13"/>
      <c r="I3429" s="13"/>
      <c r="J3429" s="13"/>
      <c r="K3429" s="13"/>
      <c r="L3429" s="13"/>
      <c r="M3429" s="13"/>
      <c r="N3429" s="13"/>
      <c r="O3429" s="13"/>
      <c r="P3429" s="13"/>
    </row>
    <row r="3430" spans="2:16" x14ac:dyDescent="0.3">
      <c r="B3430" s="67"/>
      <c r="C3430" s="67"/>
      <c r="D3430" s="13"/>
      <c r="E3430" s="13"/>
      <c r="F3430" s="13"/>
      <c r="G3430" s="13"/>
      <c r="H3430" s="13"/>
      <c r="I3430" s="13"/>
      <c r="J3430" s="13"/>
      <c r="K3430" s="13"/>
      <c r="L3430" s="13"/>
      <c r="M3430" s="13"/>
      <c r="N3430" s="13"/>
      <c r="O3430" s="13"/>
      <c r="P3430" s="13"/>
    </row>
    <row r="3431" spans="2:16" x14ac:dyDescent="0.3">
      <c r="B3431" s="67"/>
      <c r="C3431" s="67"/>
      <c r="D3431" s="13"/>
      <c r="E3431" s="13"/>
      <c r="F3431" s="13"/>
      <c r="G3431" s="13"/>
      <c r="H3431" s="13"/>
      <c r="I3431" s="13"/>
      <c r="J3431" s="13"/>
      <c r="K3431" s="13"/>
      <c r="L3431" s="13"/>
      <c r="M3431" s="13"/>
      <c r="N3431" s="13"/>
      <c r="O3431" s="13"/>
      <c r="P3431" s="13"/>
    </row>
    <row r="3432" spans="2:16" x14ac:dyDescent="0.3">
      <c r="B3432" s="67"/>
      <c r="C3432" s="67"/>
      <c r="D3432" s="13"/>
      <c r="E3432" s="13"/>
      <c r="F3432" s="13"/>
      <c r="G3432" s="13"/>
      <c r="H3432" s="13"/>
      <c r="I3432" s="13"/>
      <c r="J3432" s="13"/>
      <c r="K3432" s="13"/>
      <c r="L3432" s="13"/>
      <c r="M3432" s="13"/>
      <c r="N3432" s="13"/>
      <c r="O3432" s="13"/>
      <c r="P3432" s="13"/>
    </row>
    <row r="3433" spans="2:16" x14ac:dyDescent="0.3">
      <c r="B3433" s="67"/>
      <c r="C3433" s="67"/>
      <c r="D3433" s="13"/>
      <c r="E3433" s="13"/>
      <c r="F3433" s="13"/>
      <c r="G3433" s="13"/>
      <c r="H3433" s="13"/>
      <c r="I3433" s="13"/>
      <c r="J3433" s="13"/>
      <c r="K3433" s="13"/>
      <c r="L3433" s="13"/>
      <c r="M3433" s="13"/>
      <c r="N3433" s="13"/>
      <c r="O3433" s="13"/>
      <c r="P3433" s="13"/>
    </row>
    <row r="3434" spans="2:16" x14ac:dyDescent="0.3">
      <c r="B3434" s="67"/>
      <c r="C3434" s="67"/>
      <c r="D3434" s="13"/>
      <c r="E3434" s="13"/>
      <c r="F3434" s="13"/>
      <c r="G3434" s="13"/>
      <c r="H3434" s="13"/>
      <c r="I3434" s="13"/>
      <c r="J3434" s="13"/>
      <c r="K3434" s="13"/>
      <c r="L3434" s="13"/>
      <c r="M3434" s="13"/>
      <c r="N3434" s="13"/>
      <c r="O3434" s="13"/>
      <c r="P3434" s="13"/>
    </row>
    <row r="3435" spans="2:16" x14ac:dyDescent="0.3">
      <c r="B3435" s="67"/>
      <c r="C3435" s="67"/>
      <c r="D3435" s="13"/>
      <c r="E3435" s="13"/>
      <c r="F3435" s="13"/>
      <c r="G3435" s="13"/>
      <c r="H3435" s="13"/>
      <c r="I3435" s="13"/>
      <c r="J3435" s="13"/>
      <c r="K3435" s="13"/>
      <c r="L3435" s="13"/>
      <c r="M3435" s="13"/>
      <c r="N3435" s="13"/>
      <c r="O3435" s="13"/>
      <c r="P3435" s="13"/>
    </row>
    <row r="3436" spans="2:16" x14ac:dyDescent="0.3">
      <c r="B3436" s="67"/>
      <c r="C3436" s="67"/>
      <c r="D3436" s="13"/>
      <c r="E3436" s="13"/>
      <c r="F3436" s="13"/>
      <c r="G3436" s="13"/>
      <c r="H3436" s="13"/>
      <c r="I3436" s="13"/>
      <c r="J3436" s="13"/>
      <c r="K3436" s="13"/>
      <c r="L3436" s="13"/>
      <c r="M3436" s="13"/>
      <c r="N3436" s="13"/>
      <c r="O3436" s="13"/>
      <c r="P3436" s="13"/>
    </row>
    <row r="3437" spans="2:16" x14ac:dyDescent="0.3">
      <c r="B3437" s="67"/>
      <c r="C3437" s="67"/>
      <c r="D3437" s="13"/>
      <c r="E3437" s="13"/>
      <c r="F3437" s="13"/>
      <c r="G3437" s="13"/>
      <c r="H3437" s="13"/>
      <c r="I3437" s="13"/>
      <c r="J3437" s="13"/>
      <c r="K3437" s="13"/>
      <c r="L3437" s="13"/>
      <c r="M3437" s="13"/>
      <c r="N3437" s="13"/>
      <c r="O3437" s="13"/>
      <c r="P3437" s="13"/>
    </row>
    <row r="3438" spans="2:16" x14ac:dyDescent="0.3">
      <c r="B3438" s="67"/>
      <c r="C3438" s="67"/>
      <c r="D3438" s="13"/>
      <c r="E3438" s="13"/>
      <c r="F3438" s="13"/>
      <c r="G3438" s="13"/>
      <c r="H3438" s="13"/>
      <c r="I3438" s="13"/>
      <c r="J3438" s="13"/>
      <c r="K3438" s="13"/>
      <c r="L3438" s="13"/>
      <c r="M3438" s="13"/>
      <c r="N3438" s="13"/>
      <c r="O3438" s="13"/>
      <c r="P3438" s="13"/>
    </row>
    <row r="3439" spans="2:16" x14ac:dyDescent="0.3">
      <c r="B3439" s="67"/>
      <c r="C3439" s="67"/>
      <c r="D3439" s="13"/>
      <c r="E3439" s="13"/>
      <c r="F3439" s="13"/>
      <c r="G3439" s="13"/>
      <c r="H3439" s="13"/>
      <c r="I3439" s="13"/>
      <c r="J3439" s="13"/>
      <c r="K3439" s="13"/>
      <c r="L3439" s="13"/>
      <c r="M3439" s="13"/>
      <c r="N3439" s="13"/>
      <c r="O3439" s="13"/>
      <c r="P3439" s="13"/>
    </row>
    <row r="3440" spans="2:16" x14ac:dyDescent="0.3">
      <c r="B3440" s="67"/>
      <c r="C3440" s="67"/>
      <c r="D3440" s="13"/>
      <c r="E3440" s="13"/>
      <c r="F3440" s="13"/>
      <c r="G3440" s="13"/>
      <c r="H3440" s="13"/>
      <c r="I3440" s="13"/>
      <c r="J3440" s="13"/>
      <c r="K3440" s="13"/>
      <c r="L3440" s="13"/>
      <c r="M3440" s="13"/>
      <c r="N3440" s="13"/>
      <c r="O3440" s="13"/>
      <c r="P3440" s="13"/>
    </row>
    <row r="3441" spans="2:16" x14ac:dyDescent="0.3">
      <c r="B3441" s="67"/>
      <c r="C3441" s="67"/>
      <c r="D3441" s="13"/>
      <c r="E3441" s="13"/>
      <c r="F3441" s="13"/>
      <c r="G3441" s="13"/>
      <c r="H3441" s="13"/>
      <c r="I3441" s="13"/>
      <c r="J3441" s="13"/>
      <c r="K3441" s="13"/>
      <c r="L3441" s="13"/>
      <c r="M3441" s="13"/>
      <c r="N3441" s="13"/>
      <c r="O3441" s="13"/>
      <c r="P3441" s="13"/>
    </row>
    <row r="3442" spans="2:16" x14ac:dyDescent="0.3">
      <c r="B3442" s="67"/>
      <c r="C3442" s="67"/>
      <c r="D3442" s="13"/>
      <c r="E3442" s="13"/>
      <c r="F3442" s="13"/>
      <c r="G3442" s="13"/>
      <c r="H3442" s="13"/>
      <c r="I3442" s="13"/>
      <c r="J3442" s="13"/>
      <c r="K3442" s="13"/>
      <c r="L3442" s="13"/>
      <c r="M3442" s="13"/>
      <c r="N3442" s="13"/>
      <c r="O3442" s="13"/>
      <c r="P3442" s="13"/>
    </row>
    <row r="3443" spans="2:16" x14ac:dyDescent="0.3">
      <c r="B3443" s="67"/>
      <c r="C3443" s="67"/>
      <c r="D3443" s="13"/>
      <c r="E3443" s="13"/>
      <c r="F3443" s="13"/>
      <c r="G3443" s="13"/>
      <c r="H3443" s="13"/>
      <c r="I3443" s="13"/>
      <c r="J3443" s="13"/>
      <c r="K3443" s="13"/>
      <c r="L3443" s="13"/>
      <c r="M3443" s="13"/>
      <c r="N3443" s="13"/>
      <c r="O3443" s="13"/>
      <c r="P3443" s="13"/>
    </row>
    <row r="3444" spans="2:16" x14ac:dyDescent="0.3">
      <c r="B3444" s="67"/>
      <c r="C3444" s="67"/>
      <c r="D3444" s="13"/>
      <c r="E3444" s="13"/>
      <c r="F3444" s="13"/>
      <c r="G3444" s="13"/>
      <c r="H3444" s="13"/>
      <c r="I3444" s="13"/>
      <c r="J3444" s="13"/>
      <c r="K3444" s="13"/>
      <c r="L3444" s="13"/>
      <c r="M3444" s="13"/>
      <c r="N3444" s="13"/>
      <c r="O3444" s="13"/>
      <c r="P3444" s="13"/>
    </row>
    <row r="3445" spans="2:16" x14ac:dyDescent="0.3">
      <c r="B3445" s="67"/>
      <c r="C3445" s="67"/>
      <c r="D3445" s="13"/>
      <c r="E3445" s="13"/>
      <c r="F3445" s="13"/>
      <c r="G3445" s="13"/>
      <c r="H3445" s="13"/>
      <c r="I3445" s="13"/>
      <c r="J3445" s="13"/>
      <c r="K3445" s="13"/>
      <c r="L3445" s="13"/>
      <c r="M3445" s="13"/>
      <c r="N3445" s="13"/>
      <c r="O3445" s="13"/>
      <c r="P3445" s="13"/>
    </row>
    <row r="3446" spans="2:16" x14ac:dyDescent="0.3">
      <c r="B3446" s="67"/>
      <c r="C3446" s="67"/>
      <c r="D3446" s="13"/>
      <c r="E3446" s="13"/>
      <c r="F3446" s="13"/>
      <c r="G3446" s="13"/>
      <c r="H3446" s="13"/>
      <c r="I3446" s="13"/>
      <c r="J3446" s="13"/>
      <c r="K3446" s="13"/>
      <c r="L3446" s="13"/>
      <c r="M3446" s="13"/>
      <c r="N3446" s="13"/>
      <c r="O3446" s="13"/>
      <c r="P3446" s="13"/>
    </row>
    <row r="3447" spans="2:16" x14ac:dyDescent="0.3">
      <c r="B3447" s="67"/>
      <c r="C3447" s="67"/>
      <c r="D3447" s="13"/>
      <c r="E3447" s="13"/>
      <c r="F3447" s="13"/>
      <c r="G3447" s="13"/>
      <c r="H3447" s="13"/>
      <c r="I3447" s="13"/>
      <c r="J3447" s="13"/>
      <c r="K3447" s="13"/>
      <c r="L3447" s="13"/>
      <c r="M3447" s="13"/>
      <c r="N3447" s="13"/>
      <c r="O3447" s="13"/>
      <c r="P3447" s="13"/>
    </row>
    <row r="3448" spans="2:16" x14ac:dyDescent="0.3">
      <c r="B3448" s="67"/>
      <c r="C3448" s="67"/>
      <c r="D3448" s="13"/>
      <c r="E3448" s="13"/>
      <c r="F3448" s="13"/>
      <c r="G3448" s="13"/>
      <c r="H3448" s="13"/>
      <c r="I3448" s="13"/>
      <c r="J3448" s="13"/>
      <c r="K3448" s="13"/>
      <c r="L3448" s="13"/>
      <c r="M3448" s="13"/>
      <c r="N3448" s="13"/>
      <c r="O3448" s="13"/>
      <c r="P3448" s="13"/>
    </row>
    <row r="3449" spans="2:16" x14ac:dyDescent="0.3">
      <c r="B3449" s="67"/>
      <c r="C3449" s="67"/>
      <c r="D3449" s="13"/>
      <c r="E3449" s="13"/>
      <c r="F3449" s="13"/>
      <c r="G3449" s="13"/>
      <c r="H3449" s="13"/>
      <c r="I3449" s="13"/>
      <c r="J3449" s="13"/>
      <c r="K3449" s="13"/>
      <c r="L3449" s="13"/>
      <c r="M3449" s="13"/>
      <c r="N3449" s="13"/>
      <c r="O3449" s="13"/>
      <c r="P3449" s="13"/>
    </row>
    <row r="3450" spans="2:16" x14ac:dyDescent="0.3">
      <c r="B3450" s="67"/>
      <c r="C3450" s="67"/>
      <c r="D3450" s="13"/>
      <c r="E3450" s="13"/>
      <c r="F3450" s="13"/>
      <c r="G3450" s="13"/>
      <c r="H3450" s="13"/>
      <c r="I3450" s="13"/>
      <c r="J3450" s="13"/>
      <c r="K3450" s="13"/>
      <c r="L3450" s="13"/>
      <c r="M3450" s="13"/>
      <c r="N3450" s="13"/>
      <c r="O3450" s="13"/>
      <c r="P3450" s="13"/>
    </row>
    <row r="3451" spans="2:16" x14ac:dyDescent="0.3">
      <c r="B3451" s="67"/>
      <c r="C3451" s="67"/>
      <c r="D3451" s="13"/>
      <c r="E3451" s="13"/>
      <c r="F3451" s="13"/>
      <c r="G3451" s="13"/>
      <c r="H3451" s="13"/>
      <c r="I3451" s="13"/>
      <c r="J3451" s="13"/>
      <c r="K3451" s="13"/>
      <c r="L3451" s="13"/>
      <c r="M3451" s="13"/>
      <c r="N3451" s="13"/>
      <c r="O3451" s="13"/>
      <c r="P3451" s="13"/>
    </row>
    <row r="3452" spans="2:16" x14ac:dyDescent="0.3">
      <c r="B3452" s="67"/>
      <c r="C3452" s="67"/>
      <c r="D3452" s="13"/>
      <c r="E3452" s="13"/>
      <c r="F3452" s="13"/>
      <c r="G3452" s="13"/>
      <c r="H3452" s="13"/>
      <c r="I3452" s="13"/>
      <c r="J3452" s="13"/>
      <c r="K3452" s="13"/>
      <c r="L3452" s="13"/>
      <c r="M3452" s="13"/>
      <c r="N3452" s="13"/>
      <c r="O3452" s="13"/>
      <c r="P3452" s="13"/>
    </row>
    <row r="3453" spans="2:16" x14ac:dyDescent="0.3">
      <c r="B3453" s="67"/>
      <c r="C3453" s="67"/>
      <c r="D3453" s="13"/>
      <c r="E3453" s="13"/>
      <c r="F3453" s="13"/>
      <c r="G3453" s="13"/>
      <c r="H3453" s="13"/>
      <c r="I3453" s="13"/>
      <c r="J3453" s="13"/>
      <c r="K3453" s="13"/>
      <c r="L3453" s="13"/>
      <c r="M3453" s="13"/>
      <c r="N3453" s="13"/>
      <c r="O3453" s="13"/>
      <c r="P3453" s="13"/>
    </row>
    <row r="3454" spans="2:16" x14ac:dyDescent="0.3">
      <c r="B3454" s="67"/>
      <c r="C3454" s="67"/>
      <c r="D3454" s="13"/>
      <c r="E3454" s="13"/>
      <c r="F3454" s="13"/>
      <c r="G3454" s="13"/>
      <c r="H3454" s="13"/>
      <c r="I3454" s="13"/>
      <c r="J3454" s="13"/>
      <c r="K3454" s="13"/>
      <c r="L3454" s="13"/>
      <c r="M3454" s="13"/>
      <c r="N3454" s="13"/>
      <c r="O3454" s="13"/>
      <c r="P3454" s="13"/>
    </row>
    <row r="3455" spans="2:16" x14ac:dyDescent="0.3">
      <c r="B3455" s="67"/>
      <c r="C3455" s="67"/>
      <c r="D3455" s="13"/>
      <c r="E3455" s="13"/>
      <c r="F3455" s="13"/>
      <c r="G3455" s="13"/>
      <c r="H3455" s="13"/>
      <c r="I3455" s="13"/>
      <c r="J3455" s="13"/>
      <c r="K3455" s="13"/>
      <c r="L3455" s="13"/>
      <c r="M3455" s="13"/>
      <c r="N3455" s="13"/>
      <c r="O3455" s="13"/>
      <c r="P3455" s="13"/>
    </row>
    <row r="3456" spans="2:16" x14ac:dyDescent="0.3">
      <c r="B3456" s="67"/>
      <c r="C3456" s="67"/>
      <c r="D3456" s="13"/>
      <c r="E3456" s="13"/>
      <c r="F3456" s="13"/>
      <c r="G3456" s="13"/>
      <c r="H3456" s="13"/>
      <c r="I3456" s="13"/>
      <c r="J3456" s="13"/>
      <c r="K3456" s="13"/>
      <c r="L3456" s="13"/>
      <c r="M3456" s="13"/>
      <c r="N3456" s="13"/>
      <c r="O3456" s="13"/>
      <c r="P3456" s="13"/>
    </row>
    <row r="3457" spans="2:16" x14ac:dyDescent="0.3">
      <c r="B3457" s="67"/>
      <c r="C3457" s="67"/>
      <c r="D3457" s="13"/>
      <c r="E3457" s="13"/>
      <c r="F3457" s="13"/>
      <c r="G3457" s="13"/>
      <c r="H3457" s="13"/>
      <c r="I3457" s="13"/>
      <c r="J3457" s="13"/>
      <c r="K3457" s="13"/>
      <c r="L3457" s="13"/>
      <c r="M3457" s="13"/>
      <c r="N3457" s="13"/>
      <c r="O3457" s="13"/>
      <c r="P3457" s="13"/>
    </row>
    <row r="3458" spans="2:16" x14ac:dyDescent="0.3">
      <c r="B3458" s="67"/>
      <c r="C3458" s="67"/>
      <c r="D3458" s="13"/>
      <c r="E3458" s="13"/>
      <c r="F3458" s="13"/>
      <c r="G3458" s="13"/>
      <c r="H3458" s="13"/>
      <c r="I3458" s="13"/>
      <c r="J3458" s="13"/>
      <c r="K3458" s="13"/>
      <c r="L3458" s="13"/>
      <c r="M3458" s="13"/>
      <c r="N3458" s="13"/>
      <c r="O3458" s="13"/>
      <c r="P3458" s="13"/>
    </row>
    <row r="3459" spans="2:16" x14ac:dyDescent="0.3">
      <c r="B3459" s="67"/>
      <c r="C3459" s="67"/>
      <c r="D3459" s="13"/>
      <c r="E3459" s="13"/>
      <c r="F3459" s="13"/>
      <c r="G3459" s="13"/>
      <c r="H3459" s="13"/>
      <c r="I3459" s="13"/>
      <c r="J3459" s="13"/>
      <c r="K3459" s="13"/>
      <c r="L3459" s="13"/>
      <c r="M3459" s="13"/>
      <c r="N3459" s="13"/>
      <c r="O3459" s="13"/>
      <c r="P3459" s="13"/>
    </row>
    <row r="3460" spans="2:16" x14ac:dyDescent="0.3">
      <c r="B3460" s="67"/>
      <c r="C3460" s="67"/>
      <c r="D3460" s="13"/>
      <c r="E3460" s="13"/>
      <c r="F3460" s="13"/>
      <c r="G3460" s="13"/>
      <c r="H3460" s="13"/>
      <c r="I3460" s="13"/>
      <c r="J3460" s="13"/>
      <c r="K3460" s="13"/>
      <c r="L3460" s="13"/>
      <c r="M3460" s="13"/>
      <c r="N3460" s="13"/>
      <c r="O3460" s="13"/>
      <c r="P3460" s="13"/>
    </row>
    <row r="3461" spans="2:16" x14ac:dyDescent="0.3">
      <c r="B3461" s="67"/>
      <c r="C3461" s="67"/>
      <c r="D3461" s="13"/>
      <c r="E3461" s="13"/>
      <c r="F3461" s="13"/>
      <c r="G3461" s="13"/>
      <c r="H3461" s="13"/>
      <c r="I3461" s="13"/>
      <c r="J3461" s="13"/>
      <c r="K3461" s="13"/>
      <c r="L3461" s="13"/>
      <c r="M3461" s="13"/>
      <c r="N3461" s="13"/>
      <c r="O3461" s="13"/>
      <c r="P3461" s="13"/>
    </row>
    <row r="3462" spans="2:16" x14ac:dyDescent="0.3">
      <c r="B3462" s="67"/>
      <c r="C3462" s="67"/>
      <c r="D3462" s="13"/>
      <c r="E3462" s="13"/>
      <c r="F3462" s="13"/>
      <c r="G3462" s="13"/>
      <c r="H3462" s="13"/>
      <c r="I3462" s="13"/>
      <c r="J3462" s="13"/>
      <c r="K3462" s="13"/>
      <c r="L3462" s="13"/>
      <c r="M3462" s="13"/>
      <c r="N3462" s="13"/>
      <c r="O3462" s="13"/>
      <c r="P3462" s="13"/>
    </row>
    <row r="3463" spans="2:16" x14ac:dyDescent="0.3">
      <c r="B3463" s="67"/>
      <c r="C3463" s="67"/>
      <c r="D3463" s="13"/>
      <c r="E3463" s="13"/>
      <c r="F3463" s="13"/>
      <c r="G3463" s="13"/>
      <c r="H3463" s="13"/>
      <c r="I3463" s="13"/>
      <c r="J3463" s="13"/>
      <c r="K3463" s="13"/>
      <c r="L3463" s="13"/>
      <c r="M3463" s="13"/>
      <c r="N3463" s="13"/>
      <c r="O3463" s="13"/>
      <c r="P3463" s="13"/>
    </row>
    <row r="3464" spans="2:16" x14ac:dyDescent="0.3">
      <c r="B3464" s="67"/>
      <c r="C3464" s="67"/>
      <c r="D3464" s="13"/>
      <c r="E3464" s="13"/>
      <c r="F3464" s="13"/>
      <c r="G3464" s="13"/>
      <c r="H3464" s="13"/>
      <c r="I3464" s="13"/>
      <c r="J3464" s="13"/>
      <c r="K3464" s="13"/>
      <c r="L3464" s="13"/>
      <c r="M3464" s="13"/>
      <c r="N3464" s="13"/>
      <c r="O3464" s="13"/>
      <c r="P3464" s="13"/>
    </row>
    <row r="3465" spans="2:16" x14ac:dyDescent="0.3">
      <c r="B3465" s="67"/>
      <c r="C3465" s="67"/>
      <c r="D3465" s="13"/>
      <c r="E3465" s="13"/>
      <c r="F3465" s="13"/>
      <c r="G3465" s="13"/>
      <c r="H3465" s="13"/>
      <c r="I3465" s="13"/>
      <c r="J3465" s="13"/>
      <c r="K3465" s="13"/>
      <c r="L3465" s="13"/>
      <c r="M3465" s="13"/>
      <c r="N3465" s="13"/>
      <c r="O3465" s="13"/>
      <c r="P3465" s="13"/>
    </row>
    <row r="3466" spans="2:16" x14ac:dyDescent="0.3">
      <c r="B3466" s="67"/>
      <c r="C3466" s="67"/>
      <c r="D3466" s="13"/>
      <c r="E3466" s="13"/>
      <c r="F3466" s="13"/>
      <c r="G3466" s="13"/>
      <c r="H3466" s="13"/>
      <c r="I3466" s="13"/>
      <c r="J3466" s="13"/>
      <c r="K3466" s="13"/>
      <c r="L3466" s="13"/>
      <c r="M3466" s="13"/>
      <c r="N3466" s="13"/>
      <c r="O3466" s="13"/>
      <c r="P3466" s="13"/>
    </row>
    <row r="3467" spans="2:16" x14ac:dyDescent="0.3">
      <c r="B3467" s="67"/>
      <c r="C3467" s="67"/>
      <c r="D3467" s="13"/>
      <c r="E3467" s="13"/>
      <c r="F3467" s="13"/>
      <c r="G3467" s="13"/>
      <c r="H3467" s="13"/>
      <c r="I3467" s="13"/>
      <c r="J3467" s="13"/>
      <c r="K3467" s="13"/>
      <c r="L3467" s="13"/>
      <c r="M3467" s="13"/>
      <c r="N3467" s="13"/>
      <c r="O3467" s="13"/>
      <c r="P3467" s="13"/>
    </row>
    <row r="3468" spans="2:16" x14ac:dyDescent="0.3">
      <c r="B3468" s="67"/>
      <c r="C3468" s="67"/>
      <c r="D3468" s="13"/>
      <c r="E3468" s="13"/>
      <c r="F3468" s="13"/>
      <c r="G3468" s="13"/>
      <c r="H3468" s="13"/>
      <c r="I3468" s="13"/>
      <c r="J3468" s="13"/>
      <c r="K3468" s="13"/>
      <c r="L3468" s="13"/>
      <c r="M3468" s="13"/>
      <c r="N3468" s="13"/>
      <c r="O3468" s="13"/>
      <c r="P3468" s="13"/>
    </row>
    <row r="3469" spans="2:16" x14ac:dyDescent="0.3">
      <c r="B3469" s="67"/>
      <c r="C3469" s="67"/>
      <c r="D3469" s="13"/>
      <c r="E3469" s="13"/>
      <c r="F3469" s="13"/>
      <c r="G3469" s="13"/>
      <c r="H3469" s="13"/>
      <c r="I3469" s="13"/>
      <c r="J3469" s="13"/>
      <c r="K3469" s="13"/>
      <c r="L3469" s="13"/>
      <c r="M3469" s="13"/>
      <c r="N3469" s="13"/>
      <c r="O3469" s="13"/>
      <c r="P3469" s="13"/>
    </row>
    <row r="3470" spans="2:16" x14ac:dyDescent="0.3">
      <c r="B3470" s="67"/>
      <c r="C3470" s="67"/>
      <c r="D3470" s="13"/>
      <c r="E3470" s="13"/>
      <c r="F3470" s="13"/>
      <c r="G3470" s="13"/>
      <c r="H3470" s="13"/>
      <c r="I3470" s="13"/>
      <c r="J3470" s="13"/>
      <c r="K3470" s="13"/>
      <c r="L3470" s="13"/>
      <c r="M3470" s="13"/>
      <c r="N3470" s="13"/>
      <c r="O3470" s="13"/>
      <c r="P3470" s="13"/>
    </row>
    <row r="3471" spans="2:16" x14ac:dyDescent="0.3">
      <c r="B3471" s="67"/>
      <c r="C3471" s="67"/>
      <c r="D3471" s="13"/>
      <c r="E3471" s="13"/>
      <c r="F3471" s="13"/>
      <c r="G3471" s="13"/>
      <c r="H3471" s="13"/>
      <c r="I3471" s="13"/>
      <c r="J3471" s="13"/>
      <c r="K3471" s="13"/>
      <c r="L3471" s="13"/>
      <c r="M3471" s="13"/>
      <c r="N3471" s="13"/>
      <c r="O3471" s="13"/>
      <c r="P3471" s="13"/>
    </row>
    <row r="3472" spans="2:16" x14ac:dyDescent="0.3">
      <c r="B3472" s="67"/>
      <c r="C3472" s="67"/>
      <c r="D3472" s="13"/>
      <c r="E3472" s="13"/>
      <c r="F3472" s="13"/>
      <c r="G3472" s="13"/>
      <c r="H3472" s="13"/>
      <c r="I3472" s="13"/>
      <c r="J3472" s="13"/>
      <c r="K3472" s="13"/>
      <c r="L3472" s="13"/>
      <c r="M3472" s="13"/>
      <c r="N3472" s="13"/>
      <c r="O3472" s="13"/>
      <c r="P3472" s="13"/>
    </row>
    <row r="3473" spans="2:16" x14ac:dyDescent="0.3">
      <c r="B3473" s="67"/>
      <c r="C3473" s="67"/>
      <c r="D3473" s="13"/>
      <c r="E3473" s="13"/>
      <c r="F3473" s="13"/>
      <c r="G3473" s="13"/>
      <c r="H3473" s="13"/>
      <c r="I3473" s="13"/>
      <c r="J3473" s="13"/>
      <c r="K3473" s="13"/>
      <c r="L3473" s="13"/>
      <c r="M3473" s="13"/>
      <c r="N3473" s="13"/>
      <c r="O3473" s="13"/>
      <c r="P3473" s="13"/>
    </row>
    <row r="3474" spans="2:16" x14ac:dyDescent="0.3">
      <c r="B3474" s="67"/>
      <c r="C3474" s="67"/>
      <c r="D3474" s="13"/>
      <c r="E3474" s="13"/>
      <c r="F3474" s="13"/>
      <c r="G3474" s="13"/>
      <c r="H3474" s="13"/>
      <c r="I3474" s="13"/>
      <c r="J3474" s="13"/>
      <c r="K3474" s="13"/>
      <c r="L3474" s="13"/>
      <c r="M3474" s="13"/>
      <c r="N3474" s="13"/>
      <c r="O3474" s="13"/>
      <c r="P3474" s="13"/>
    </row>
    <row r="3475" spans="2:16" x14ac:dyDescent="0.3">
      <c r="B3475" s="67"/>
      <c r="C3475" s="67"/>
      <c r="D3475" s="13"/>
      <c r="E3475" s="13"/>
      <c r="F3475" s="13"/>
      <c r="G3475" s="13"/>
      <c r="H3475" s="13"/>
      <c r="I3475" s="13"/>
      <c r="J3475" s="13"/>
      <c r="K3475" s="13"/>
      <c r="L3475" s="13"/>
      <c r="M3475" s="13"/>
      <c r="N3475" s="13"/>
      <c r="O3475" s="13"/>
      <c r="P3475" s="13"/>
    </row>
    <row r="3476" spans="2:16" x14ac:dyDescent="0.3">
      <c r="B3476" s="67"/>
      <c r="C3476" s="67"/>
      <c r="D3476" s="13"/>
      <c r="E3476" s="13"/>
      <c r="F3476" s="13"/>
      <c r="G3476" s="13"/>
      <c r="H3476" s="13"/>
      <c r="I3476" s="13"/>
      <c r="J3476" s="13"/>
      <c r="K3476" s="13"/>
      <c r="L3476" s="13"/>
      <c r="M3476" s="13"/>
      <c r="N3476" s="13"/>
      <c r="O3476" s="13"/>
      <c r="P3476" s="13"/>
    </row>
    <row r="3477" spans="2:16" x14ac:dyDescent="0.3">
      <c r="B3477" s="67"/>
      <c r="C3477" s="67"/>
      <c r="D3477" s="13"/>
      <c r="E3477" s="13"/>
      <c r="F3477" s="13"/>
      <c r="G3477" s="13"/>
      <c r="H3477" s="13"/>
      <c r="I3477" s="13"/>
      <c r="J3477" s="13"/>
      <c r="K3477" s="13"/>
      <c r="L3477" s="13"/>
      <c r="M3477" s="13"/>
      <c r="N3477" s="13"/>
      <c r="O3477" s="13"/>
      <c r="P3477" s="13"/>
    </row>
    <row r="3478" spans="2:16" x14ac:dyDescent="0.3">
      <c r="B3478" s="67"/>
      <c r="C3478" s="67"/>
      <c r="D3478" s="13"/>
      <c r="E3478" s="13"/>
      <c r="F3478" s="13"/>
      <c r="G3478" s="13"/>
      <c r="H3478" s="13"/>
      <c r="I3478" s="13"/>
      <c r="J3478" s="13"/>
      <c r="K3478" s="13"/>
      <c r="L3478" s="13"/>
      <c r="M3478" s="13"/>
      <c r="N3478" s="13"/>
      <c r="O3478" s="13"/>
      <c r="P3478" s="13"/>
    </row>
    <row r="3479" spans="2:16" x14ac:dyDescent="0.3">
      <c r="B3479" s="67"/>
      <c r="C3479" s="67"/>
      <c r="D3479" s="13"/>
      <c r="E3479" s="13"/>
      <c r="F3479" s="13"/>
      <c r="G3479" s="13"/>
      <c r="H3479" s="13"/>
      <c r="I3479" s="13"/>
      <c r="J3479" s="13"/>
      <c r="K3479" s="13"/>
      <c r="L3479" s="13"/>
      <c r="M3479" s="13"/>
      <c r="N3479" s="13"/>
      <c r="O3479" s="13"/>
      <c r="P3479" s="13"/>
    </row>
    <row r="3480" spans="2:16" x14ac:dyDescent="0.3">
      <c r="B3480" s="67"/>
      <c r="C3480" s="67"/>
      <c r="D3480" s="13"/>
      <c r="E3480" s="13"/>
      <c r="F3480" s="13"/>
      <c r="G3480" s="13"/>
      <c r="H3480" s="13"/>
      <c r="I3480" s="13"/>
      <c r="J3480" s="13"/>
      <c r="K3480" s="13"/>
      <c r="L3480" s="13"/>
      <c r="M3480" s="13"/>
      <c r="N3480" s="13"/>
      <c r="O3480" s="13"/>
      <c r="P3480" s="13"/>
    </row>
    <row r="3481" spans="2:16" x14ac:dyDescent="0.3">
      <c r="B3481" s="67"/>
      <c r="C3481" s="67"/>
      <c r="D3481" s="13"/>
      <c r="E3481" s="13"/>
      <c r="F3481" s="13"/>
      <c r="G3481" s="13"/>
      <c r="H3481" s="13"/>
      <c r="I3481" s="13"/>
      <c r="J3481" s="13"/>
      <c r="K3481" s="13"/>
      <c r="L3481" s="13"/>
      <c r="M3481" s="13"/>
      <c r="N3481" s="13"/>
      <c r="O3481" s="13"/>
      <c r="P3481" s="13"/>
    </row>
    <row r="3482" spans="2:16" x14ac:dyDescent="0.3">
      <c r="B3482" s="67"/>
      <c r="C3482" s="67"/>
      <c r="D3482" s="13"/>
      <c r="E3482" s="13"/>
      <c r="F3482" s="13"/>
      <c r="G3482" s="13"/>
      <c r="H3482" s="13"/>
      <c r="I3482" s="13"/>
      <c r="J3482" s="13"/>
      <c r="K3482" s="13"/>
      <c r="L3482" s="13"/>
      <c r="M3482" s="13"/>
      <c r="N3482" s="13"/>
      <c r="O3482" s="13"/>
      <c r="P3482" s="13"/>
    </row>
    <row r="3483" spans="2:16" x14ac:dyDescent="0.3">
      <c r="B3483" s="67"/>
      <c r="C3483" s="67"/>
      <c r="D3483" s="13"/>
      <c r="E3483" s="13"/>
      <c r="F3483" s="13"/>
      <c r="G3483" s="13"/>
      <c r="H3483" s="13"/>
      <c r="I3483" s="13"/>
      <c r="J3483" s="13"/>
      <c r="K3483" s="13"/>
      <c r="L3483" s="13"/>
      <c r="M3483" s="13"/>
      <c r="N3483" s="13"/>
      <c r="O3483" s="13"/>
      <c r="P3483" s="13"/>
    </row>
    <row r="3484" spans="2:16" x14ac:dyDescent="0.3">
      <c r="B3484" s="67"/>
      <c r="C3484" s="67"/>
      <c r="D3484" s="13"/>
      <c r="E3484" s="13"/>
      <c r="F3484" s="13"/>
      <c r="G3484" s="13"/>
      <c r="H3484" s="13"/>
      <c r="I3484" s="13"/>
      <c r="J3484" s="13"/>
      <c r="K3484" s="13"/>
      <c r="L3484" s="13"/>
      <c r="M3484" s="13"/>
      <c r="N3484" s="13"/>
      <c r="O3484" s="13"/>
      <c r="P3484" s="13"/>
    </row>
    <row r="3485" spans="2:16" x14ac:dyDescent="0.3">
      <c r="B3485" s="67"/>
      <c r="C3485" s="67"/>
      <c r="D3485" s="13"/>
      <c r="E3485" s="13"/>
      <c r="F3485" s="13"/>
      <c r="G3485" s="13"/>
      <c r="H3485" s="13"/>
      <c r="I3485" s="13"/>
      <c r="J3485" s="13"/>
      <c r="K3485" s="13"/>
      <c r="L3485" s="13"/>
      <c r="M3485" s="13"/>
      <c r="N3485" s="13"/>
      <c r="O3485" s="13"/>
      <c r="P3485" s="13"/>
    </row>
    <row r="3486" spans="2:16" x14ac:dyDescent="0.3">
      <c r="B3486" s="67"/>
      <c r="C3486" s="67"/>
      <c r="D3486" s="13"/>
      <c r="E3486" s="13"/>
      <c r="F3486" s="13"/>
      <c r="G3486" s="13"/>
      <c r="H3486" s="13"/>
      <c r="I3486" s="13"/>
      <c r="J3486" s="13"/>
      <c r="K3486" s="13"/>
      <c r="L3486" s="13"/>
      <c r="M3486" s="13"/>
      <c r="N3486" s="13"/>
      <c r="O3486" s="13"/>
      <c r="P3486" s="13"/>
    </row>
    <row r="3487" spans="2:16" x14ac:dyDescent="0.3">
      <c r="B3487" s="67"/>
      <c r="C3487" s="67"/>
      <c r="D3487" s="13"/>
      <c r="E3487" s="13"/>
      <c r="F3487" s="13"/>
      <c r="G3487" s="13"/>
      <c r="H3487" s="13"/>
      <c r="I3487" s="13"/>
      <c r="J3487" s="13"/>
      <c r="K3487" s="13"/>
      <c r="L3487" s="13"/>
      <c r="M3487" s="13"/>
      <c r="N3487" s="13"/>
      <c r="O3487" s="13"/>
      <c r="P3487" s="13"/>
    </row>
    <row r="3488" spans="2:16" x14ac:dyDescent="0.3">
      <c r="B3488" s="67"/>
      <c r="C3488" s="67"/>
      <c r="D3488" s="13"/>
      <c r="E3488" s="13"/>
      <c r="F3488" s="13"/>
      <c r="G3488" s="13"/>
      <c r="H3488" s="13"/>
      <c r="I3488" s="13"/>
      <c r="J3488" s="13"/>
      <c r="K3488" s="13"/>
      <c r="L3488" s="13"/>
      <c r="M3488" s="13"/>
      <c r="N3488" s="13"/>
      <c r="O3488" s="13"/>
      <c r="P3488" s="13"/>
    </row>
    <row r="3489" spans="2:16" x14ac:dyDescent="0.3">
      <c r="B3489" s="67"/>
      <c r="C3489" s="67"/>
      <c r="D3489" s="13"/>
      <c r="E3489" s="13"/>
      <c r="F3489" s="13"/>
      <c r="G3489" s="13"/>
      <c r="H3489" s="13"/>
      <c r="I3489" s="13"/>
      <c r="J3489" s="13"/>
      <c r="K3489" s="13"/>
      <c r="L3489" s="13"/>
      <c r="M3489" s="13"/>
      <c r="N3489" s="13"/>
      <c r="O3489" s="13"/>
      <c r="P3489" s="13"/>
    </row>
    <row r="3490" spans="2:16" x14ac:dyDescent="0.3">
      <c r="B3490" s="67"/>
      <c r="C3490" s="67"/>
      <c r="D3490" s="13"/>
      <c r="E3490" s="13"/>
      <c r="F3490" s="13"/>
      <c r="G3490" s="13"/>
      <c r="H3490" s="13"/>
      <c r="I3490" s="13"/>
      <c r="J3490" s="13"/>
      <c r="K3490" s="13"/>
      <c r="L3490" s="13"/>
      <c r="M3490" s="13"/>
      <c r="N3490" s="13"/>
      <c r="O3490" s="13"/>
      <c r="P3490" s="13"/>
    </row>
    <row r="3491" spans="2:16" x14ac:dyDescent="0.3">
      <c r="B3491" s="67"/>
      <c r="C3491" s="67"/>
      <c r="D3491" s="13"/>
      <c r="E3491" s="13"/>
      <c r="F3491" s="13"/>
      <c r="G3491" s="13"/>
      <c r="H3491" s="13"/>
      <c r="I3491" s="13"/>
      <c r="J3491" s="13"/>
      <c r="K3491" s="13"/>
      <c r="L3491" s="13"/>
      <c r="M3491" s="13"/>
      <c r="N3491" s="13"/>
      <c r="O3491" s="13"/>
      <c r="P3491" s="13"/>
    </row>
    <row r="3492" spans="2:16" x14ac:dyDescent="0.3">
      <c r="B3492" s="67"/>
      <c r="C3492" s="67"/>
      <c r="D3492" s="13"/>
      <c r="E3492" s="13"/>
      <c r="F3492" s="13"/>
      <c r="G3492" s="13"/>
      <c r="H3492" s="13"/>
      <c r="I3492" s="13"/>
      <c r="J3492" s="13"/>
      <c r="K3492" s="13"/>
      <c r="L3492" s="13"/>
      <c r="M3492" s="13"/>
      <c r="N3492" s="13"/>
      <c r="O3492" s="13"/>
      <c r="P3492" s="13"/>
    </row>
    <row r="3493" spans="2:16" x14ac:dyDescent="0.3">
      <c r="B3493" s="67"/>
      <c r="C3493" s="67"/>
      <c r="D3493" s="13"/>
      <c r="E3493" s="13"/>
      <c r="F3493" s="13"/>
      <c r="G3493" s="13"/>
      <c r="H3493" s="13"/>
      <c r="I3493" s="13"/>
      <c r="J3493" s="13"/>
      <c r="K3493" s="13"/>
      <c r="L3493" s="13"/>
      <c r="M3493" s="13"/>
      <c r="N3493" s="13"/>
      <c r="O3493" s="13"/>
      <c r="P3493" s="13"/>
    </row>
    <row r="3494" spans="2:16" x14ac:dyDescent="0.3">
      <c r="B3494" s="67"/>
      <c r="C3494" s="67"/>
      <c r="D3494" s="13"/>
      <c r="E3494" s="13"/>
      <c r="F3494" s="13"/>
      <c r="G3494" s="13"/>
      <c r="H3494" s="13"/>
      <c r="I3494" s="13"/>
      <c r="J3494" s="13"/>
      <c r="K3494" s="13"/>
      <c r="L3494" s="13"/>
      <c r="M3494" s="13"/>
      <c r="N3494" s="13"/>
      <c r="O3494" s="13"/>
      <c r="P3494" s="13"/>
    </row>
    <row r="3495" spans="2:16" x14ac:dyDescent="0.3">
      <c r="B3495" s="67"/>
      <c r="C3495" s="67"/>
      <c r="D3495" s="13"/>
      <c r="E3495" s="13"/>
      <c r="F3495" s="13"/>
      <c r="G3495" s="13"/>
      <c r="H3495" s="13"/>
      <c r="I3495" s="13"/>
      <c r="J3495" s="13"/>
      <c r="K3495" s="13"/>
      <c r="L3495" s="13"/>
      <c r="M3495" s="13"/>
      <c r="N3495" s="13"/>
      <c r="O3495" s="13"/>
      <c r="P3495" s="13"/>
    </row>
    <row r="3496" spans="2:16" x14ac:dyDescent="0.3">
      <c r="B3496" s="67"/>
      <c r="C3496" s="67"/>
      <c r="D3496" s="13"/>
      <c r="E3496" s="13"/>
      <c r="F3496" s="13"/>
      <c r="G3496" s="13"/>
      <c r="H3496" s="13"/>
      <c r="I3496" s="13"/>
      <c r="J3496" s="13"/>
      <c r="K3496" s="13"/>
      <c r="L3496" s="13"/>
      <c r="M3496" s="13"/>
      <c r="N3496" s="13"/>
      <c r="O3496" s="13"/>
      <c r="P3496" s="13"/>
    </row>
    <row r="3497" spans="2:16" x14ac:dyDescent="0.3">
      <c r="B3497" s="67"/>
      <c r="C3497" s="67"/>
      <c r="D3497" s="13"/>
      <c r="E3497" s="13"/>
      <c r="F3497" s="13"/>
      <c r="G3497" s="13"/>
      <c r="H3497" s="13"/>
      <c r="I3497" s="13"/>
      <c r="J3497" s="13"/>
      <c r="K3497" s="13"/>
      <c r="L3497" s="13"/>
      <c r="M3497" s="13"/>
      <c r="N3497" s="13"/>
      <c r="O3497" s="13"/>
      <c r="P3497" s="13"/>
    </row>
    <row r="3498" spans="2:16" x14ac:dyDescent="0.3">
      <c r="B3498" s="67"/>
      <c r="C3498" s="67"/>
      <c r="D3498" s="13"/>
      <c r="E3498" s="13"/>
      <c r="F3498" s="13"/>
      <c r="G3498" s="13"/>
      <c r="H3498" s="13"/>
      <c r="I3498" s="13"/>
      <c r="J3498" s="13"/>
      <c r="K3498" s="13"/>
      <c r="L3498" s="13"/>
      <c r="M3498" s="13"/>
      <c r="N3498" s="13"/>
      <c r="O3498" s="13"/>
      <c r="P3498" s="13"/>
    </row>
    <row r="3499" spans="2:16" x14ac:dyDescent="0.3">
      <c r="B3499" s="67"/>
      <c r="C3499" s="67"/>
      <c r="D3499" s="13"/>
      <c r="E3499" s="13"/>
      <c r="F3499" s="13"/>
      <c r="G3499" s="13"/>
      <c r="H3499" s="13"/>
      <c r="I3499" s="13"/>
      <c r="J3499" s="13"/>
      <c r="K3499" s="13"/>
      <c r="L3499" s="13"/>
      <c r="M3499" s="13"/>
      <c r="N3499" s="13"/>
      <c r="O3499" s="13"/>
      <c r="P3499" s="13"/>
    </row>
    <row r="3500" spans="2:16" x14ac:dyDescent="0.3">
      <c r="B3500" s="67"/>
      <c r="C3500" s="67"/>
      <c r="D3500" s="13"/>
      <c r="E3500" s="13"/>
      <c r="F3500" s="13"/>
      <c r="G3500" s="13"/>
      <c r="H3500" s="13"/>
      <c r="I3500" s="13"/>
      <c r="J3500" s="13"/>
      <c r="K3500" s="13"/>
      <c r="L3500" s="13"/>
      <c r="M3500" s="13"/>
      <c r="N3500" s="13"/>
      <c r="O3500" s="13"/>
      <c r="P3500" s="13"/>
    </row>
    <row r="3501" spans="2:16" x14ac:dyDescent="0.3">
      <c r="B3501" s="67"/>
      <c r="C3501" s="67"/>
      <c r="D3501" s="13"/>
      <c r="E3501" s="13"/>
      <c r="F3501" s="13"/>
      <c r="G3501" s="13"/>
      <c r="H3501" s="13"/>
      <c r="I3501" s="13"/>
      <c r="J3501" s="13"/>
      <c r="K3501" s="13"/>
      <c r="L3501" s="13"/>
      <c r="M3501" s="13"/>
      <c r="N3501" s="13"/>
      <c r="O3501" s="13"/>
      <c r="P3501" s="13"/>
    </row>
    <row r="3502" spans="2:16" x14ac:dyDescent="0.3">
      <c r="B3502" s="67"/>
      <c r="C3502" s="67"/>
      <c r="D3502" s="13"/>
      <c r="E3502" s="13"/>
      <c r="F3502" s="13"/>
      <c r="G3502" s="13"/>
      <c r="H3502" s="13"/>
      <c r="I3502" s="13"/>
      <c r="J3502" s="13"/>
      <c r="K3502" s="13"/>
      <c r="L3502" s="13"/>
      <c r="M3502" s="13"/>
      <c r="N3502" s="13"/>
      <c r="O3502" s="13"/>
      <c r="P3502" s="13"/>
    </row>
    <row r="3503" spans="2:16" x14ac:dyDescent="0.3">
      <c r="B3503" s="67"/>
      <c r="C3503" s="67"/>
      <c r="D3503" s="13"/>
      <c r="E3503" s="13"/>
      <c r="F3503" s="13"/>
      <c r="G3503" s="13"/>
      <c r="H3503" s="13"/>
      <c r="I3503" s="13"/>
      <c r="J3503" s="13"/>
      <c r="K3503" s="13"/>
      <c r="L3503" s="13"/>
      <c r="M3503" s="13"/>
      <c r="N3503" s="13"/>
      <c r="O3503" s="13"/>
      <c r="P3503" s="13"/>
    </row>
    <row r="3504" spans="2:16" x14ac:dyDescent="0.3">
      <c r="B3504" s="67"/>
      <c r="C3504" s="67"/>
      <c r="D3504" s="13"/>
      <c r="E3504" s="13"/>
      <c r="F3504" s="13"/>
      <c r="G3504" s="13"/>
      <c r="H3504" s="13"/>
      <c r="I3504" s="13"/>
      <c r="J3504" s="13"/>
      <c r="K3504" s="13"/>
      <c r="L3504" s="13"/>
      <c r="M3504" s="13"/>
      <c r="N3504" s="13"/>
      <c r="O3504" s="13"/>
      <c r="P3504" s="13"/>
    </row>
    <row r="3505" spans="2:16" x14ac:dyDescent="0.3">
      <c r="B3505" s="67"/>
      <c r="C3505" s="67"/>
      <c r="D3505" s="13"/>
      <c r="E3505" s="13"/>
      <c r="F3505" s="13"/>
      <c r="G3505" s="13"/>
      <c r="H3505" s="13"/>
      <c r="I3505" s="13"/>
      <c r="J3505" s="13"/>
      <c r="K3505" s="13"/>
      <c r="L3505" s="13"/>
      <c r="M3505" s="13"/>
      <c r="N3505" s="13"/>
      <c r="O3505" s="13"/>
      <c r="P3505" s="13"/>
    </row>
    <row r="3506" spans="2:16" x14ac:dyDescent="0.3">
      <c r="B3506" s="67"/>
      <c r="C3506" s="67"/>
      <c r="D3506" s="13"/>
      <c r="E3506" s="13"/>
      <c r="F3506" s="13"/>
      <c r="G3506" s="13"/>
      <c r="H3506" s="13"/>
      <c r="I3506" s="13"/>
      <c r="J3506" s="13"/>
      <c r="K3506" s="13"/>
      <c r="L3506" s="13"/>
      <c r="M3506" s="13"/>
      <c r="N3506" s="13"/>
      <c r="O3506" s="13"/>
      <c r="P3506" s="13"/>
    </row>
    <row r="3507" spans="2:16" x14ac:dyDescent="0.3">
      <c r="B3507" s="67"/>
      <c r="C3507" s="67"/>
      <c r="D3507" s="13"/>
      <c r="E3507" s="13"/>
      <c r="F3507" s="13"/>
      <c r="G3507" s="13"/>
      <c r="H3507" s="13"/>
      <c r="I3507" s="13"/>
      <c r="J3507" s="13"/>
      <c r="K3507" s="13"/>
      <c r="L3507" s="13"/>
      <c r="M3507" s="13"/>
      <c r="N3507" s="13"/>
      <c r="O3507" s="13"/>
      <c r="P3507" s="13"/>
    </row>
    <row r="3508" spans="2:16" x14ac:dyDescent="0.3">
      <c r="B3508" s="67"/>
      <c r="C3508" s="67"/>
      <c r="D3508" s="13"/>
      <c r="E3508" s="13"/>
      <c r="F3508" s="13"/>
      <c r="G3508" s="13"/>
      <c r="H3508" s="13"/>
      <c r="I3508" s="13"/>
      <c r="J3508" s="13"/>
      <c r="K3508" s="13"/>
      <c r="L3508" s="13"/>
      <c r="M3508" s="13"/>
      <c r="N3508" s="13"/>
      <c r="O3508" s="13"/>
      <c r="P3508" s="13"/>
    </row>
    <row r="3509" spans="2:16" x14ac:dyDescent="0.3">
      <c r="B3509" s="67"/>
      <c r="C3509" s="67"/>
      <c r="D3509" s="13"/>
      <c r="E3509" s="13"/>
      <c r="F3509" s="13"/>
      <c r="G3509" s="13"/>
      <c r="H3509" s="13"/>
      <c r="I3509" s="13"/>
      <c r="J3509" s="13"/>
      <c r="K3509" s="13"/>
      <c r="L3509" s="13"/>
      <c r="M3509" s="13"/>
      <c r="N3509" s="13"/>
      <c r="O3509" s="13"/>
      <c r="P3509" s="13"/>
    </row>
    <row r="3510" spans="2:16" x14ac:dyDescent="0.3">
      <c r="B3510" s="67"/>
      <c r="C3510" s="67"/>
      <c r="D3510" s="13"/>
      <c r="E3510" s="13"/>
      <c r="F3510" s="13"/>
      <c r="G3510" s="13"/>
      <c r="H3510" s="13"/>
      <c r="I3510" s="13"/>
      <c r="J3510" s="13"/>
      <c r="K3510" s="13"/>
      <c r="L3510" s="13"/>
      <c r="M3510" s="13"/>
      <c r="N3510" s="13"/>
      <c r="O3510" s="13"/>
      <c r="P3510" s="13"/>
    </row>
    <row r="3511" spans="2:16" x14ac:dyDescent="0.3">
      <c r="B3511" s="67"/>
      <c r="C3511" s="67"/>
      <c r="D3511" s="13"/>
      <c r="E3511" s="13"/>
      <c r="F3511" s="13"/>
      <c r="G3511" s="13"/>
      <c r="H3511" s="13"/>
      <c r="I3511" s="13"/>
      <c r="J3511" s="13"/>
      <c r="K3511" s="13"/>
      <c r="L3511" s="13"/>
      <c r="M3511" s="13"/>
      <c r="N3511" s="13"/>
      <c r="O3511" s="13"/>
      <c r="P3511" s="13"/>
    </row>
    <row r="3512" spans="2:16" x14ac:dyDescent="0.3">
      <c r="B3512" s="67"/>
      <c r="C3512" s="67"/>
      <c r="D3512" s="13"/>
      <c r="E3512" s="13"/>
      <c r="F3512" s="13"/>
      <c r="G3512" s="13"/>
      <c r="H3512" s="13"/>
      <c r="I3512" s="13"/>
      <c r="J3512" s="13"/>
      <c r="K3512" s="13"/>
      <c r="L3512" s="13"/>
      <c r="M3512" s="13"/>
      <c r="N3512" s="13"/>
      <c r="O3512" s="13"/>
      <c r="P3512" s="13"/>
    </row>
    <row r="3513" spans="2:16" x14ac:dyDescent="0.3">
      <c r="B3513" s="67"/>
      <c r="C3513" s="67"/>
      <c r="D3513" s="13"/>
      <c r="E3513" s="13"/>
      <c r="F3513" s="13"/>
      <c r="G3513" s="13"/>
      <c r="H3513" s="13"/>
      <c r="I3513" s="13"/>
      <c r="J3513" s="13"/>
      <c r="K3513" s="13"/>
      <c r="L3513" s="13"/>
      <c r="M3513" s="13"/>
      <c r="N3513" s="13"/>
      <c r="O3513" s="13"/>
      <c r="P3513" s="13"/>
    </row>
    <row r="3514" spans="2:16" x14ac:dyDescent="0.3">
      <c r="B3514" s="67"/>
      <c r="C3514" s="67"/>
      <c r="D3514" s="13"/>
      <c r="E3514" s="13"/>
      <c r="F3514" s="13"/>
      <c r="G3514" s="13"/>
      <c r="H3514" s="13"/>
      <c r="I3514" s="13"/>
      <c r="J3514" s="13"/>
      <c r="K3514" s="13"/>
      <c r="L3514" s="13"/>
      <c r="M3514" s="13"/>
      <c r="N3514" s="13"/>
      <c r="O3514" s="13"/>
      <c r="P3514" s="13"/>
    </row>
    <row r="3515" spans="2:16" x14ac:dyDescent="0.3">
      <c r="B3515" s="67"/>
      <c r="C3515" s="67"/>
      <c r="D3515" s="13"/>
      <c r="E3515" s="13"/>
      <c r="F3515" s="13"/>
      <c r="G3515" s="13"/>
      <c r="H3515" s="13"/>
      <c r="I3515" s="13"/>
      <c r="J3515" s="13"/>
      <c r="K3515" s="13"/>
      <c r="L3515" s="13"/>
      <c r="M3515" s="13"/>
      <c r="N3515" s="13"/>
      <c r="O3515" s="13"/>
      <c r="P3515" s="13"/>
    </row>
    <row r="3516" spans="2:16" x14ac:dyDescent="0.3">
      <c r="B3516" s="67"/>
      <c r="C3516" s="67"/>
      <c r="D3516" s="13"/>
      <c r="E3516" s="13"/>
      <c r="F3516" s="13"/>
      <c r="G3516" s="13"/>
      <c r="H3516" s="13"/>
      <c r="I3516" s="13"/>
      <c r="J3516" s="13"/>
      <c r="K3516" s="13"/>
      <c r="L3516" s="13"/>
      <c r="M3516" s="13"/>
      <c r="N3516" s="13"/>
      <c r="O3516" s="13"/>
      <c r="P3516" s="13"/>
    </row>
    <row r="3517" spans="2:16" x14ac:dyDescent="0.3">
      <c r="B3517" s="67"/>
      <c r="C3517" s="67"/>
      <c r="D3517" s="13"/>
      <c r="E3517" s="13"/>
      <c r="F3517" s="13"/>
      <c r="G3517" s="13"/>
      <c r="H3517" s="13"/>
      <c r="I3517" s="13"/>
      <c r="J3517" s="13"/>
      <c r="K3517" s="13"/>
      <c r="L3517" s="13"/>
      <c r="M3517" s="13"/>
      <c r="N3517" s="13"/>
      <c r="O3517" s="13"/>
      <c r="P3517" s="13"/>
    </row>
    <row r="3518" spans="2:16" x14ac:dyDescent="0.3">
      <c r="B3518" s="67"/>
      <c r="C3518" s="67"/>
      <c r="D3518" s="13"/>
      <c r="E3518" s="13"/>
      <c r="F3518" s="13"/>
      <c r="G3518" s="13"/>
      <c r="H3518" s="13"/>
      <c r="I3518" s="13"/>
      <c r="J3518" s="13"/>
      <c r="K3518" s="13"/>
      <c r="L3518" s="13"/>
      <c r="M3518" s="13"/>
      <c r="N3518" s="13"/>
      <c r="O3518" s="13"/>
      <c r="P3518" s="13"/>
    </row>
    <row r="3519" spans="2:16" x14ac:dyDescent="0.3">
      <c r="B3519" s="67"/>
      <c r="C3519" s="67"/>
      <c r="D3519" s="13"/>
      <c r="E3519" s="13"/>
      <c r="F3519" s="13"/>
      <c r="G3519" s="13"/>
      <c r="H3519" s="13"/>
      <c r="I3519" s="13"/>
      <c r="J3519" s="13"/>
      <c r="K3519" s="13"/>
      <c r="L3519" s="13"/>
      <c r="M3519" s="13"/>
      <c r="N3519" s="13"/>
      <c r="O3519" s="13"/>
      <c r="P3519" s="13"/>
    </row>
    <row r="3520" spans="2:16" x14ac:dyDescent="0.3">
      <c r="B3520" s="67"/>
      <c r="C3520" s="67"/>
      <c r="D3520" s="13"/>
      <c r="E3520" s="13"/>
      <c r="F3520" s="13"/>
      <c r="G3520" s="13"/>
      <c r="H3520" s="13"/>
      <c r="I3520" s="13"/>
      <c r="J3520" s="13"/>
      <c r="K3520" s="13"/>
      <c r="L3520" s="13"/>
      <c r="M3520" s="13"/>
      <c r="N3520" s="13"/>
      <c r="O3520" s="13"/>
      <c r="P3520" s="13"/>
    </row>
    <row r="3521" spans="2:16" x14ac:dyDescent="0.3">
      <c r="B3521" s="67"/>
      <c r="C3521" s="67"/>
      <c r="D3521" s="13"/>
      <c r="E3521" s="13"/>
      <c r="F3521" s="13"/>
      <c r="G3521" s="13"/>
      <c r="H3521" s="13"/>
      <c r="I3521" s="13"/>
      <c r="J3521" s="13"/>
      <c r="K3521" s="13"/>
      <c r="L3521" s="13"/>
      <c r="M3521" s="13"/>
      <c r="N3521" s="13"/>
      <c r="O3521" s="13"/>
      <c r="P3521" s="13"/>
    </row>
    <row r="3522" spans="2:16" x14ac:dyDescent="0.3">
      <c r="B3522" s="67"/>
      <c r="C3522" s="67"/>
      <c r="D3522" s="13"/>
      <c r="E3522" s="13"/>
      <c r="F3522" s="13"/>
      <c r="G3522" s="13"/>
      <c r="H3522" s="13"/>
      <c r="I3522" s="13"/>
      <c r="J3522" s="13"/>
      <c r="K3522" s="13"/>
      <c r="L3522" s="13"/>
      <c r="M3522" s="13"/>
      <c r="N3522" s="13"/>
      <c r="O3522" s="13"/>
      <c r="P3522" s="13"/>
    </row>
    <row r="3523" spans="2:16" x14ac:dyDescent="0.3">
      <c r="B3523" s="67"/>
      <c r="C3523" s="67"/>
      <c r="D3523" s="13"/>
      <c r="E3523" s="13"/>
      <c r="F3523" s="13"/>
      <c r="G3523" s="13"/>
      <c r="H3523" s="13"/>
      <c r="I3523" s="13"/>
      <c r="J3523" s="13"/>
      <c r="K3523" s="13"/>
      <c r="L3523" s="13"/>
      <c r="M3523" s="13"/>
      <c r="N3523" s="13"/>
      <c r="O3523" s="13"/>
      <c r="P3523" s="13"/>
    </row>
    <row r="3524" spans="2:16" x14ac:dyDescent="0.3">
      <c r="B3524" s="67"/>
      <c r="C3524" s="67"/>
      <c r="D3524" s="13"/>
      <c r="E3524" s="13"/>
      <c r="F3524" s="13"/>
      <c r="G3524" s="13"/>
      <c r="H3524" s="13"/>
      <c r="I3524" s="13"/>
      <c r="J3524" s="13"/>
      <c r="K3524" s="13"/>
      <c r="L3524" s="13"/>
      <c r="M3524" s="13"/>
      <c r="N3524" s="13"/>
      <c r="O3524" s="13"/>
      <c r="P3524" s="13"/>
    </row>
    <row r="3525" spans="2:16" x14ac:dyDescent="0.3">
      <c r="B3525" s="67"/>
      <c r="C3525" s="67"/>
      <c r="D3525" s="13"/>
      <c r="E3525" s="13"/>
      <c r="F3525" s="13"/>
      <c r="G3525" s="13"/>
      <c r="H3525" s="13"/>
      <c r="I3525" s="13"/>
      <c r="J3525" s="13"/>
      <c r="K3525" s="13"/>
      <c r="L3525" s="13"/>
      <c r="M3525" s="13"/>
      <c r="N3525" s="13"/>
      <c r="O3525" s="13"/>
      <c r="P3525" s="13"/>
    </row>
    <row r="3526" spans="2:16" x14ac:dyDescent="0.3">
      <c r="B3526" s="67"/>
      <c r="C3526" s="67"/>
      <c r="D3526" s="13"/>
      <c r="E3526" s="13"/>
      <c r="F3526" s="13"/>
      <c r="G3526" s="13"/>
      <c r="H3526" s="13"/>
      <c r="I3526" s="13"/>
      <c r="J3526" s="13"/>
      <c r="K3526" s="13"/>
      <c r="L3526" s="13"/>
      <c r="M3526" s="13"/>
      <c r="N3526" s="13"/>
      <c r="O3526" s="13"/>
      <c r="P3526" s="13"/>
    </row>
    <row r="3527" spans="2:16" x14ac:dyDescent="0.3">
      <c r="B3527" s="67"/>
      <c r="C3527" s="67"/>
      <c r="D3527" s="13"/>
      <c r="E3527" s="13"/>
      <c r="F3527" s="13"/>
      <c r="G3527" s="13"/>
      <c r="H3527" s="13"/>
      <c r="I3527" s="13"/>
      <c r="J3527" s="13"/>
      <c r="K3527" s="13"/>
      <c r="L3527" s="13"/>
      <c r="M3527" s="13"/>
      <c r="N3527" s="13"/>
      <c r="O3527" s="13"/>
      <c r="P3527" s="13"/>
    </row>
    <row r="3528" spans="2:16" x14ac:dyDescent="0.3">
      <c r="B3528" s="67"/>
      <c r="C3528" s="67"/>
      <c r="D3528" s="13"/>
      <c r="E3528" s="13"/>
      <c r="F3528" s="13"/>
      <c r="G3528" s="13"/>
      <c r="H3528" s="13"/>
      <c r="I3528" s="13"/>
      <c r="J3528" s="13"/>
      <c r="K3528" s="13"/>
      <c r="L3528" s="13"/>
      <c r="M3528" s="13"/>
      <c r="N3528" s="13"/>
      <c r="O3528" s="13"/>
      <c r="P3528" s="13"/>
    </row>
    <row r="3529" spans="2:16" x14ac:dyDescent="0.3">
      <c r="B3529" s="67"/>
      <c r="C3529" s="67"/>
      <c r="D3529" s="13"/>
      <c r="E3529" s="13"/>
      <c r="F3529" s="13"/>
      <c r="G3529" s="13"/>
      <c r="H3529" s="13"/>
      <c r="I3529" s="13"/>
      <c r="J3529" s="13"/>
      <c r="K3529" s="13"/>
      <c r="L3529" s="13"/>
      <c r="M3529" s="13"/>
      <c r="N3529" s="13"/>
      <c r="O3529" s="13"/>
      <c r="P3529" s="13"/>
    </row>
    <row r="3530" spans="2:16" x14ac:dyDescent="0.3">
      <c r="B3530" s="67"/>
      <c r="C3530" s="67"/>
      <c r="D3530" s="13"/>
      <c r="E3530" s="13"/>
      <c r="F3530" s="13"/>
      <c r="G3530" s="13"/>
      <c r="H3530" s="13"/>
      <c r="I3530" s="13"/>
      <c r="J3530" s="13"/>
      <c r="K3530" s="13"/>
      <c r="L3530" s="13"/>
      <c r="M3530" s="13"/>
      <c r="N3530" s="13"/>
      <c r="O3530" s="13"/>
      <c r="P3530" s="13"/>
    </row>
    <row r="3531" spans="2:16" x14ac:dyDescent="0.3">
      <c r="B3531" s="67"/>
      <c r="C3531" s="67"/>
      <c r="D3531" s="13"/>
      <c r="E3531" s="13"/>
      <c r="F3531" s="13"/>
      <c r="G3531" s="13"/>
      <c r="H3531" s="13"/>
      <c r="I3531" s="13"/>
      <c r="J3531" s="13"/>
      <c r="K3531" s="13"/>
      <c r="L3531" s="13"/>
      <c r="M3531" s="13"/>
      <c r="N3531" s="13"/>
      <c r="O3531" s="13"/>
      <c r="P3531" s="13"/>
    </row>
    <row r="3532" spans="2:16" x14ac:dyDescent="0.3">
      <c r="B3532" s="67"/>
      <c r="C3532" s="67"/>
      <c r="D3532" s="13"/>
      <c r="E3532" s="13"/>
      <c r="F3532" s="13"/>
      <c r="G3532" s="13"/>
      <c r="H3532" s="13"/>
      <c r="I3532" s="13"/>
      <c r="J3532" s="13"/>
      <c r="K3532" s="13"/>
      <c r="L3532" s="13"/>
      <c r="M3532" s="13"/>
      <c r="N3532" s="13"/>
      <c r="O3532" s="13"/>
      <c r="P3532" s="13"/>
    </row>
    <row r="3533" spans="2:16" x14ac:dyDescent="0.3">
      <c r="B3533" s="67"/>
      <c r="C3533" s="67"/>
      <c r="D3533" s="13"/>
      <c r="E3533" s="13"/>
      <c r="F3533" s="13"/>
      <c r="G3533" s="13"/>
      <c r="H3533" s="13"/>
      <c r="I3533" s="13"/>
      <c r="J3533" s="13"/>
      <c r="K3533" s="13"/>
      <c r="L3533" s="13"/>
      <c r="M3533" s="13"/>
      <c r="N3533" s="13"/>
      <c r="O3533" s="13"/>
      <c r="P3533" s="13"/>
    </row>
    <row r="3534" spans="2:16" x14ac:dyDescent="0.3">
      <c r="B3534" s="67"/>
      <c r="C3534" s="67"/>
      <c r="D3534" s="13"/>
      <c r="E3534" s="13"/>
      <c r="F3534" s="13"/>
      <c r="G3534" s="13"/>
      <c r="H3534" s="13"/>
      <c r="I3534" s="13"/>
      <c r="J3534" s="13"/>
      <c r="K3534" s="13"/>
      <c r="L3534" s="13"/>
      <c r="M3534" s="13"/>
      <c r="N3534" s="13"/>
      <c r="O3534" s="13"/>
      <c r="P3534" s="13"/>
    </row>
    <row r="3535" spans="2:16" x14ac:dyDescent="0.3">
      <c r="B3535" s="67"/>
      <c r="C3535" s="67"/>
      <c r="D3535" s="13"/>
      <c r="E3535" s="13"/>
      <c r="F3535" s="13"/>
      <c r="G3535" s="13"/>
      <c r="H3535" s="13"/>
      <c r="I3535" s="13"/>
      <c r="J3535" s="13"/>
      <c r="K3535" s="13"/>
      <c r="L3535" s="13"/>
      <c r="M3535" s="13"/>
      <c r="N3535" s="13"/>
      <c r="O3535" s="13"/>
      <c r="P3535" s="13"/>
    </row>
    <row r="3536" spans="2:16" x14ac:dyDescent="0.3">
      <c r="B3536" s="67"/>
      <c r="C3536" s="67"/>
      <c r="D3536" s="13"/>
      <c r="E3536" s="13"/>
      <c r="F3536" s="13"/>
      <c r="G3536" s="13"/>
      <c r="H3536" s="13"/>
      <c r="I3536" s="13"/>
      <c r="J3536" s="13"/>
      <c r="K3536" s="13"/>
      <c r="L3536" s="13"/>
      <c r="M3536" s="13"/>
      <c r="N3536" s="13"/>
      <c r="O3536" s="13"/>
      <c r="P3536" s="13"/>
    </row>
    <row r="3537" spans="2:16" x14ac:dyDescent="0.3">
      <c r="B3537" s="67"/>
      <c r="C3537" s="67"/>
      <c r="D3537" s="13"/>
      <c r="E3537" s="13"/>
      <c r="F3537" s="13"/>
      <c r="G3537" s="13"/>
      <c r="H3537" s="13"/>
      <c r="I3537" s="13"/>
      <c r="J3537" s="13"/>
      <c r="K3537" s="13"/>
      <c r="L3537" s="13"/>
      <c r="M3537" s="13"/>
      <c r="N3537" s="13"/>
      <c r="O3537" s="13"/>
      <c r="P3537" s="13"/>
    </row>
    <row r="3538" spans="2:16" x14ac:dyDescent="0.3">
      <c r="B3538" s="67"/>
      <c r="C3538" s="67"/>
      <c r="D3538" s="13"/>
      <c r="E3538" s="13"/>
      <c r="F3538" s="13"/>
      <c r="G3538" s="13"/>
      <c r="H3538" s="13"/>
      <c r="I3538" s="13"/>
      <c r="J3538" s="13"/>
      <c r="K3538" s="13"/>
      <c r="L3538" s="13"/>
      <c r="M3538" s="13"/>
      <c r="N3538" s="13"/>
      <c r="O3538" s="13"/>
      <c r="P3538" s="13"/>
    </row>
    <row r="3539" spans="2:16" x14ac:dyDescent="0.3">
      <c r="B3539" s="67"/>
      <c r="C3539" s="67"/>
      <c r="D3539" s="13"/>
      <c r="E3539" s="13"/>
      <c r="F3539" s="13"/>
      <c r="G3539" s="13"/>
      <c r="H3539" s="13"/>
      <c r="I3539" s="13"/>
      <c r="J3539" s="13"/>
      <c r="K3539" s="13"/>
      <c r="L3539" s="13"/>
      <c r="M3539" s="13"/>
      <c r="N3539" s="13"/>
      <c r="O3539" s="13"/>
      <c r="P3539" s="13"/>
    </row>
    <row r="3540" spans="2:16" x14ac:dyDescent="0.3">
      <c r="B3540" s="67"/>
      <c r="C3540" s="67"/>
      <c r="D3540" s="13"/>
      <c r="E3540" s="13"/>
      <c r="F3540" s="13"/>
      <c r="G3540" s="13"/>
      <c r="H3540" s="13"/>
      <c r="I3540" s="13"/>
      <c r="J3540" s="13"/>
      <c r="K3540" s="13"/>
      <c r="L3540" s="13"/>
      <c r="M3540" s="13"/>
      <c r="N3540" s="13"/>
      <c r="O3540" s="13"/>
      <c r="P3540" s="13"/>
    </row>
    <row r="3541" spans="2:16" x14ac:dyDescent="0.3">
      <c r="B3541" s="67"/>
      <c r="C3541" s="67"/>
      <c r="D3541" s="13"/>
      <c r="E3541" s="13"/>
      <c r="F3541" s="13"/>
      <c r="G3541" s="13"/>
      <c r="H3541" s="13"/>
      <c r="I3541" s="13"/>
      <c r="J3541" s="13"/>
      <c r="K3541" s="13"/>
      <c r="L3541" s="13"/>
      <c r="M3541" s="13"/>
      <c r="N3541" s="13"/>
      <c r="O3541" s="13"/>
      <c r="P3541" s="13"/>
    </row>
    <row r="3542" spans="2:16" x14ac:dyDescent="0.3">
      <c r="B3542" s="67"/>
      <c r="C3542" s="67"/>
      <c r="D3542" s="13"/>
      <c r="E3542" s="13"/>
      <c r="F3542" s="13"/>
      <c r="G3542" s="13"/>
      <c r="H3542" s="13"/>
      <c r="I3542" s="13"/>
      <c r="J3542" s="13"/>
      <c r="K3542" s="13"/>
      <c r="L3542" s="13"/>
      <c r="M3542" s="13"/>
      <c r="N3542" s="13"/>
      <c r="O3542" s="13"/>
      <c r="P3542" s="13"/>
    </row>
    <row r="3543" spans="2:16" x14ac:dyDescent="0.3">
      <c r="B3543" s="67"/>
      <c r="C3543" s="67"/>
      <c r="D3543" s="13"/>
      <c r="E3543" s="13"/>
      <c r="F3543" s="13"/>
      <c r="G3543" s="13"/>
      <c r="H3543" s="13"/>
      <c r="I3543" s="13"/>
      <c r="J3543" s="13"/>
      <c r="K3543" s="13"/>
      <c r="L3543" s="13"/>
      <c r="M3543" s="13"/>
      <c r="N3543" s="13"/>
      <c r="O3543" s="13"/>
      <c r="P3543" s="13"/>
    </row>
    <row r="3544" spans="2:16" x14ac:dyDescent="0.3">
      <c r="B3544" s="67"/>
      <c r="C3544" s="67"/>
      <c r="D3544" s="13"/>
      <c r="E3544" s="13"/>
      <c r="F3544" s="13"/>
      <c r="G3544" s="13"/>
      <c r="H3544" s="13"/>
      <c r="I3544" s="13"/>
      <c r="J3544" s="13"/>
      <c r="K3544" s="13"/>
      <c r="L3544" s="13"/>
      <c r="M3544" s="13"/>
      <c r="N3544" s="13"/>
      <c r="O3544" s="13"/>
      <c r="P3544" s="13"/>
    </row>
    <row r="3545" spans="2:16" x14ac:dyDescent="0.3">
      <c r="B3545" s="67"/>
      <c r="C3545" s="67"/>
      <c r="D3545" s="13"/>
      <c r="E3545" s="13"/>
      <c r="F3545" s="13"/>
      <c r="G3545" s="13"/>
      <c r="H3545" s="13"/>
      <c r="I3545" s="13"/>
      <c r="J3545" s="13"/>
      <c r="K3545" s="13"/>
      <c r="L3545" s="13"/>
      <c r="M3545" s="13"/>
      <c r="N3545" s="13"/>
      <c r="O3545" s="13"/>
      <c r="P3545" s="13"/>
    </row>
    <row r="3546" spans="2:16" x14ac:dyDescent="0.3">
      <c r="B3546" s="67"/>
      <c r="C3546" s="67"/>
      <c r="D3546" s="13"/>
      <c r="E3546" s="13"/>
      <c r="F3546" s="13"/>
      <c r="G3546" s="13"/>
      <c r="H3546" s="13"/>
      <c r="I3546" s="13"/>
      <c r="J3546" s="13"/>
      <c r="K3546" s="13"/>
      <c r="L3546" s="13"/>
      <c r="M3546" s="13"/>
      <c r="N3546" s="13"/>
      <c r="O3546" s="13"/>
      <c r="P3546" s="13"/>
    </row>
    <row r="3547" spans="2:16" x14ac:dyDescent="0.3">
      <c r="B3547" s="67"/>
      <c r="C3547" s="67"/>
      <c r="D3547" s="13"/>
      <c r="E3547" s="13"/>
      <c r="F3547" s="13"/>
      <c r="G3547" s="13"/>
      <c r="H3547" s="13"/>
      <c r="I3547" s="13"/>
      <c r="J3547" s="13"/>
      <c r="K3547" s="13"/>
      <c r="L3547" s="13"/>
      <c r="M3547" s="13"/>
      <c r="N3547" s="13"/>
      <c r="O3547" s="13"/>
      <c r="P3547" s="13"/>
    </row>
    <row r="3548" spans="2:16" x14ac:dyDescent="0.3">
      <c r="B3548" s="67"/>
      <c r="C3548" s="67"/>
      <c r="D3548" s="13"/>
      <c r="E3548" s="13"/>
      <c r="F3548" s="13"/>
      <c r="G3548" s="13"/>
      <c r="H3548" s="13"/>
      <c r="I3548" s="13"/>
      <c r="J3548" s="13"/>
      <c r="K3548" s="13"/>
      <c r="L3548" s="13"/>
      <c r="M3548" s="13"/>
      <c r="N3548" s="13"/>
      <c r="O3548" s="13"/>
      <c r="P3548" s="13"/>
    </row>
    <row r="3549" spans="2:16" x14ac:dyDescent="0.3">
      <c r="B3549" s="67"/>
      <c r="C3549" s="67"/>
      <c r="D3549" s="13"/>
      <c r="E3549" s="13"/>
      <c r="F3549" s="13"/>
      <c r="G3549" s="13"/>
      <c r="H3549" s="13"/>
      <c r="I3549" s="13"/>
      <c r="J3549" s="13"/>
      <c r="K3549" s="13"/>
      <c r="L3549" s="13"/>
      <c r="M3549" s="13"/>
      <c r="N3549" s="13"/>
      <c r="O3549" s="13"/>
      <c r="P3549" s="13"/>
    </row>
    <row r="3550" spans="2:16" x14ac:dyDescent="0.3">
      <c r="B3550" s="67"/>
      <c r="C3550" s="67"/>
      <c r="D3550" s="13"/>
      <c r="E3550" s="13"/>
      <c r="F3550" s="13"/>
      <c r="G3550" s="13"/>
      <c r="H3550" s="13"/>
      <c r="I3550" s="13"/>
      <c r="J3550" s="13"/>
      <c r="K3550" s="13"/>
      <c r="L3550" s="13"/>
      <c r="M3550" s="13"/>
      <c r="N3550" s="13"/>
      <c r="O3550" s="13"/>
      <c r="P3550" s="13"/>
    </row>
    <row r="3551" spans="2:16" x14ac:dyDescent="0.3">
      <c r="B3551" s="67"/>
      <c r="C3551" s="67"/>
      <c r="D3551" s="13"/>
      <c r="E3551" s="13"/>
      <c r="F3551" s="13"/>
      <c r="G3551" s="13"/>
      <c r="H3551" s="13"/>
      <c r="I3551" s="13"/>
      <c r="J3551" s="13"/>
      <c r="K3551" s="13"/>
      <c r="L3551" s="13"/>
      <c r="M3551" s="13"/>
      <c r="N3551" s="13"/>
      <c r="O3551" s="13"/>
      <c r="P3551" s="13"/>
    </row>
    <row r="3552" spans="2:16" x14ac:dyDescent="0.3">
      <c r="B3552" s="67"/>
      <c r="C3552" s="67"/>
      <c r="D3552" s="13"/>
      <c r="E3552" s="13"/>
      <c r="F3552" s="13"/>
      <c r="G3552" s="13"/>
      <c r="H3552" s="13"/>
      <c r="I3552" s="13"/>
      <c r="J3552" s="13"/>
      <c r="K3552" s="13"/>
      <c r="L3552" s="13"/>
      <c r="M3552" s="13"/>
      <c r="N3552" s="13"/>
      <c r="O3552" s="13"/>
      <c r="P3552" s="13"/>
    </row>
    <row r="3553" spans="2:16" x14ac:dyDescent="0.3">
      <c r="B3553" s="67"/>
      <c r="C3553" s="67"/>
      <c r="D3553" s="13"/>
      <c r="E3553" s="13"/>
      <c r="F3553" s="13"/>
      <c r="G3553" s="13"/>
      <c r="H3553" s="13"/>
      <c r="I3553" s="13"/>
      <c r="J3553" s="13"/>
      <c r="K3553" s="13"/>
      <c r="L3553" s="13"/>
      <c r="M3553" s="13"/>
      <c r="N3553" s="13"/>
      <c r="O3553" s="13"/>
      <c r="P3553" s="13"/>
    </row>
    <row r="3554" spans="2:16" x14ac:dyDescent="0.3">
      <c r="B3554" s="67"/>
      <c r="C3554" s="67"/>
      <c r="D3554" s="13"/>
      <c r="E3554" s="13"/>
      <c r="F3554" s="13"/>
      <c r="G3554" s="13"/>
      <c r="H3554" s="13"/>
      <c r="I3554" s="13"/>
      <c r="J3554" s="13"/>
      <c r="K3554" s="13"/>
      <c r="L3554" s="13"/>
      <c r="M3554" s="13"/>
      <c r="N3554" s="13"/>
      <c r="O3554" s="13"/>
      <c r="P3554" s="13"/>
    </row>
    <row r="3555" spans="2:16" x14ac:dyDescent="0.3">
      <c r="B3555" s="67"/>
      <c r="C3555" s="67"/>
      <c r="D3555" s="13"/>
      <c r="E3555" s="13"/>
      <c r="F3555" s="13"/>
      <c r="G3555" s="13"/>
      <c r="H3555" s="13"/>
      <c r="I3555" s="13"/>
      <c r="J3555" s="13"/>
      <c r="K3555" s="13"/>
      <c r="L3555" s="13"/>
      <c r="M3555" s="13"/>
      <c r="N3555" s="13"/>
      <c r="O3555" s="13"/>
      <c r="P3555" s="13"/>
    </row>
    <row r="3556" spans="2:16" x14ac:dyDescent="0.3">
      <c r="B3556" s="67"/>
      <c r="C3556" s="67"/>
      <c r="D3556" s="13"/>
      <c r="E3556" s="13"/>
      <c r="F3556" s="13"/>
      <c r="G3556" s="13"/>
      <c r="H3556" s="13"/>
      <c r="I3556" s="13"/>
      <c r="J3556" s="13"/>
      <c r="K3556" s="13"/>
      <c r="L3556" s="13"/>
      <c r="M3556" s="13"/>
      <c r="N3556" s="13"/>
      <c r="O3556" s="13"/>
      <c r="P3556" s="13"/>
    </row>
    <row r="3557" spans="2:16" x14ac:dyDescent="0.3">
      <c r="B3557" s="67"/>
      <c r="C3557" s="67"/>
      <c r="D3557" s="13"/>
      <c r="E3557" s="13"/>
      <c r="F3557" s="13"/>
      <c r="G3557" s="13"/>
      <c r="H3557" s="13"/>
      <c r="I3557" s="13"/>
      <c r="J3557" s="13"/>
      <c r="K3557" s="13"/>
      <c r="L3557" s="13"/>
      <c r="M3557" s="13"/>
      <c r="N3557" s="13"/>
      <c r="O3557" s="13"/>
      <c r="P3557" s="13"/>
    </row>
    <row r="3558" spans="2:16" x14ac:dyDescent="0.3">
      <c r="B3558" s="67"/>
      <c r="C3558" s="67"/>
      <c r="D3558" s="13"/>
      <c r="E3558" s="13"/>
      <c r="F3558" s="13"/>
      <c r="G3558" s="13"/>
      <c r="H3558" s="13"/>
      <c r="I3558" s="13"/>
      <c r="J3558" s="13"/>
      <c r="K3558" s="13"/>
      <c r="L3558" s="13"/>
      <c r="M3558" s="13"/>
      <c r="N3558" s="13"/>
      <c r="O3558" s="13"/>
      <c r="P3558" s="13"/>
    </row>
    <row r="3559" spans="2:16" x14ac:dyDescent="0.3">
      <c r="B3559" s="67"/>
      <c r="C3559" s="67"/>
      <c r="D3559" s="13"/>
      <c r="E3559" s="13"/>
      <c r="F3559" s="13"/>
      <c r="G3559" s="13"/>
      <c r="H3559" s="13"/>
      <c r="I3559" s="13"/>
      <c r="J3559" s="13"/>
      <c r="K3559" s="13"/>
      <c r="L3559" s="13"/>
      <c r="M3559" s="13"/>
      <c r="N3559" s="13"/>
      <c r="O3559" s="13"/>
      <c r="P3559" s="13"/>
    </row>
    <row r="3560" spans="2:16" x14ac:dyDescent="0.3">
      <c r="B3560" s="67"/>
      <c r="C3560" s="67"/>
      <c r="D3560" s="13"/>
      <c r="E3560" s="13"/>
      <c r="F3560" s="13"/>
      <c r="G3560" s="13"/>
      <c r="H3560" s="13"/>
      <c r="I3560" s="13"/>
      <c r="J3560" s="13"/>
      <c r="K3560" s="13"/>
      <c r="L3560" s="13"/>
      <c r="M3560" s="13"/>
      <c r="N3560" s="13"/>
      <c r="O3560" s="13"/>
      <c r="P3560" s="13"/>
    </row>
    <row r="3561" spans="2:16" x14ac:dyDescent="0.3">
      <c r="B3561" s="67"/>
      <c r="C3561" s="67"/>
      <c r="D3561" s="13"/>
      <c r="E3561" s="13"/>
      <c r="F3561" s="13"/>
      <c r="G3561" s="13"/>
      <c r="H3561" s="13"/>
      <c r="I3561" s="13"/>
      <c r="J3561" s="13"/>
      <c r="K3561" s="13"/>
      <c r="L3561" s="13"/>
      <c r="M3561" s="13"/>
      <c r="N3561" s="13"/>
      <c r="O3561" s="13"/>
      <c r="P3561" s="13"/>
    </row>
    <row r="3562" spans="2:16" x14ac:dyDescent="0.3">
      <c r="B3562" s="67"/>
      <c r="C3562" s="67"/>
      <c r="D3562" s="13"/>
      <c r="E3562" s="13"/>
      <c r="F3562" s="13"/>
      <c r="G3562" s="13"/>
      <c r="H3562" s="13"/>
      <c r="I3562" s="13"/>
      <c r="J3562" s="13"/>
      <c r="K3562" s="13"/>
      <c r="L3562" s="13"/>
      <c r="M3562" s="13"/>
      <c r="N3562" s="13"/>
      <c r="O3562" s="13"/>
      <c r="P3562" s="13"/>
    </row>
    <row r="3563" spans="2:16" x14ac:dyDescent="0.3">
      <c r="B3563" s="67"/>
      <c r="C3563" s="67"/>
      <c r="D3563" s="13"/>
      <c r="E3563" s="13"/>
      <c r="F3563" s="13"/>
      <c r="G3563" s="13"/>
      <c r="H3563" s="13"/>
      <c r="I3563" s="13"/>
      <c r="J3563" s="13"/>
      <c r="K3563" s="13"/>
      <c r="L3563" s="13"/>
      <c r="M3563" s="13"/>
      <c r="N3563" s="13"/>
      <c r="O3563" s="13"/>
      <c r="P3563" s="13"/>
    </row>
    <row r="3564" spans="2:16" x14ac:dyDescent="0.3">
      <c r="B3564" s="67"/>
      <c r="C3564" s="67"/>
      <c r="D3564" s="13"/>
      <c r="E3564" s="13"/>
      <c r="F3564" s="13"/>
      <c r="G3564" s="13"/>
      <c r="H3564" s="13"/>
      <c r="I3564" s="13"/>
      <c r="J3564" s="13"/>
      <c r="K3564" s="13"/>
      <c r="L3564" s="13"/>
      <c r="M3564" s="13"/>
      <c r="N3564" s="13"/>
      <c r="O3564" s="13"/>
      <c r="P3564" s="13"/>
    </row>
    <row r="3565" spans="2:16" x14ac:dyDescent="0.3">
      <c r="B3565" s="67"/>
      <c r="C3565" s="67"/>
      <c r="D3565" s="13"/>
      <c r="E3565" s="13"/>
      <c r="F3565" s="13"/>
      <c r="G3565" s="13"/>
      <c r="H3565" s="13"/>
      <c r="I3565" s="13"/>
      <c r="J3565" s="13"/>
      <c r="K3565" s="13"/>
      <c r="L3565" s="13"/>
      <c r="M3565" s="13"/>
      <c r="N3565" s="13"/>
      <c r="O3565" s="13"/>
      <c r="P3565" s="13"/>
    </row>
    <row r="3566" spans="2:16" x14ac:dyDescent="0.3">
      <c r="B3566" s="67"/>
      <c r="C3566" s="67"/>
      <c r="D3566" s="13"/>
      <c r="E3566" s="13"/>
      <c r="F3566" s="13"/>
      <c r="G3566" s="13"/>
      <c r="H3566" s="13"/>
      <c r="I3566" s="13"/>
      <c r="J3566" s="13"/>
      <c r="K3566" s="13"/>
      <c r="L3566" s="13"/>
      <c r="M3566" s="13"/>
      <c r="N3566" s="13"/>
      <c r="O3566" s="13"/>
      <c r="P3566" s="13"/>
    </row>
    <row r="3567" spans="2:16" x14ac:dyDescent="0.3">
      <c r="B3567" s="67"/>
      <c r="C3567" s="67"/>
      <c r="D3567" s="13"/>
      <c r="E3567" s="13"/>
      <c r="F3567" s="13"/>
      <c r="G3567" s="13"/>
      <c r="H3567" s="13"/>
      <c r="I3567" s="13"/>
      <c r="J3567" s="13"/>
      <c r="K3567" s="13"/>
      <c r="L3567" s="13"/>
      <c r="M3567" s="13"/>
      <c r="N3567" s="13"/>
      <c r="O3567" s="13"/>
      <c r="P3567" s="13"/>
    </row>
    <row r="3568" spans="2:16" x14ac:dyDescent="0.3">
      <c r="B3568" s="67"/>
      <c r="C3568" s="67"/>
      <c r="D3568" s="13"/>
      <c r="E3568" s="13"/>
      <c r="F3568" s="13"/>
      <c r="G3568" s="13"/>
      <c r="H3568" s="13"/>
      <c r="I3568" s="13"/>
      <c r="J3568" s="13"/>
      <c r="K3568" s="13"/>
      <c r="L3568" s="13"/>
      <c r="M3568" s="13"/>
      <c r="N3568" s="13"/>
      <c r="O3568" s="13"/>
      <c r="P3568" s="13"/>
    </row>
    <row r="3569" spans="2:16" x14ac:dyDescent="0.3">
      <c r="B3569" s="67"/>
      <c r="C3569" s="67"/>
      <c r="D3569" s="13"/>
      <c r="E3569" s="13"/>
      <c r="F3569" s="13"/>
      <c r="G3569" s="13"/>
      <c r="H3569" s="13"/>
      <c r="I3569" s="13"/>
      <c r="J3569" s="13"/>
      <c r="K3569" s="13"/>
      <c r="L3569" s="13"/>
      <c r="M3569" s="13"/>
      <c r="N3569" s="13"/>
      <c r="O3569" s="13"/>
      <c r="P3569" s="13"/>
    </row>
    <row r="3570" spans="2:16" x14ac:dyDescent="0.3">
      <c r="B3570" s="67"/>
      <c r="C3570" s="67"/>
      <c r="D3570" s="13"/>
      <c r="E3570" s="13"/>
      <c r="F3570" s="13"/>
      <c r="G3570" s="13"/>
      <c r="H3570" s="13"/>
      <c r="I3570" s="13"/>
      <c r="J3570" s="13"/>
      <c r="K3570" s="13"/>
      <c r="L3570" s="13"/>
      <c r="M3570" s="13"/>
      <c r="N3570" s="13"/>
      <c r="O3570" s="13"/>
      <c r="P3570" s="13"/>
    </row>
    <row r="3571" spans="2:16" x14ac:dyDescent="0.3">
      <c r="B3571" s="67"/>
      <c r="C3571" s="67"/>
      <c r="D3571" s="13"/>
      <c r="E3571" s="13"/>
      <c r="F3571" s="13"/>
      <c r="G3571" s="13"/>
      <c r="H3571" s="13"/>
      <c r="I3571" s="13"/>
      <c r="J3571" s="13"/>
      <c r="K3571" s="13"/>
      <c r="L3571" s="13"/>
      <c r="M3571" s="13"/>
      <c r="N3571" s="13"/>
      <c r="O3571" s="13"/>
      <c r="P3571" s="13"/>
    </row>
    <row r="3572" spans="2:16" x14ac:dyDescent="0.3">
      <c r="B3572" s="67"/>
      <c r="C3572" s="67"/>
      <c r="D3572" s="13"/>
      <c r="E3572" s="13"/>
      <c r="F3572" s="13"/>
      <c r="G3572" s="13"/>
      <c r="H3572" s="13"/>
      <c r="I3572" s="13"/>
      <c r="J3572" s="13"/>
      <c r="K3572" s="13"/>
      <c r="L3572" s="13"/>
      <c r="M3572" s="13"/>
      <c r="N3572" s="13"/>
      <c r="O3572" s="13"/>
      <c r="P3572" s="13"/>
    </row>
    <row r="3573" spans="2:16" x14ac:dyDescent="0.3">
      <c r="B3573" s="67"/>
      <c r="C3573" s="67"/>
      <c r="D3573" s="13"/>
      <c r="E3573" s="13"/>
      <c r="F3573" s="13"/>
      <c r="G3573" s="13"/>
      <c r="H3573" s="13"/>
      <c r="I3573" s="13"/>
      <c r="J3573" s="13"/>
      <c r="K3573" s="13"/>
      <c r="L3573" s="13"/>
      <c r="M3573" s="13"/>
      <c r="N3573" s="13"/>
      <c r="O3573" s="13"/>
      <c r="P3573" s="13"/>
    </row>
    <row r="3574" spans="2:16" x14ac:dyDescent="0.3">
      <c r="B3574" s="67"/>
      <c r="C3574" s="67"/>
      <c r="D3574" s="13"/>
      <c r="E3574" s="13"/>
      <c r="F3574" s="13"/>
      <c r="G3574" s="13"/>
      <c r="H3574" s="13"/>
      <c r="I3574" s="13"/>
      <c r="J3574" s="13"/>
      <c r="K3574" s="13"/>
      <c r="L3574" s="13"/>
      <c r="M3574" s="13"/>
      <c r="N3574" s="13"/>
      <c r="O3574" s="13"/>
      <c r="P3574" s="13"/>
    </row>
    <row r="3575" spans="2:16" x14ac:dyDescent="0.3">
      <c r="B3575" s="67"/>
      <c r="C3575" s="67"/>
      <c r="D3575" s="13"/>
      <c r="E3575" s="13"/>
      <c r="F3575" s="13"/>
      <c r="G3575" s="13"/>
      <c r="H3575" s="13"/>
      <c r="I3575" s="13"/>
      <c r="J3575" s="13"/>
      <c r="K3575" s="13"/>
      <c r="L3575" s="13"/>
      <c r="M3575" s="13"/>
      <c r="N3575" s="13"/>
      <c r="O3575" s="13"/>
      <c r="P3575" s="13"/>
    </row>
    <row r="3576" spans="2:16" x14ac:dyDescent="0.3">
      <c r="B3576" s="67"/>
      <c r="C3576" s="67"/>
      <c r="D3576" s="13"/>
      <c r="E3576" s="13"/>
      <c r="F3576" s="13"/>
      <c r="G3576" s="13"/>
      <c r="H3576" s="13"/>
      <c r="I3576" s="13"/>
      <c r="J3576" s="13"/>
      <c r="K3576" s="13"/>
      <c r="L3576" s="13"/>
      <c r="M3576" s="13"/>
      <c r="N3576" s="13"/>
      <c r="O3576" s="13"/>
      <c r="P3576" s="13"/>
    </row>
    <row r="3577" spans="2:16" x14ac:dyDescent="0.3">
      <c r="B3577" s="67"/>
      <c r="C3577" s="67"/>
      <c r="D3577" s="13"/>
      <c r="E3577" s="13"/>
      <c r="F3577" s="13"/>
      <c r="G3577" s="13"/>
      <c r="H3577" s="13"/>
      <c r="I3577" s="13"/>
      <c r="J3577" s="13"/>
      <c r="K3577" s="13"/>
      <c r="L3577" s="13"/>
      <c r="M3577" s="13"/>
      <c r="N3577" s="13"/>
      <c r="O3577" s="13"/>
      <c r="P3577" s="13"/>
    </row>
    <row r="3578" spans="2:16" x14ac:dyDescent="0.3">
      <c r="B3578" s="67"/>
      <c r="C3578" s="67"/>
      <c r="D3578" s="13"/>
      <c r="E3578" s="13"/>
      <c r="F3578" s="13"/>
      <c r="G3578" s="13"/>
      <c r="H3578" s="13"/>
      <c r="I3578" s="13"/>
      <c r="J3578" s="13"/>
      <c r="K3578" s="13"/>
      <c r="L3578" s="13"/>
      <c r="M3578" s="13"/>
      <c r="N3578" s="13"/>
      <c r="O3578" s="13"/>
      <c r="P3578" s="13"/>
    </row>
    <row r="3579" spans="2:16" x14ac:dyDescent="0.3">
      <c r="B3579" s="67"/>
      <c r="C3579" s="67"/>
      <c r="D3579" s="13"/>
      <c r="E3579" s="13"/>
      <c r="F3579" s="13"/>
      <c r="G3579" s="13"/>
      <c r="H3579" s="13"/>
      <c r="I3579" s="13"/>
      <c r="J3579" s="13"/>
      <c r="K3579" s="13"/>
      <c r="L3579" s="13"/>
      <c r="M3579" s="13"/>
      <c r="N3579" s="13"/>
      <c r="O3579" s="13"/>
      <c r="P3579" s="13"/>
    </row>
    <row r="3580" spans="2:16" x14ac:dyDescent="0.3">
      <c r="B3580" s="67"/>
      <c r="C3580" s="67"/>
      <c r="D3580" s="13"/>
      <c r="E3580" s="13"/>
      <c r="F3580" s="13"/>
      <c r="G3580" s="13"/>
      <c r="H3580" s="13"/>
      <c r="I3580" s="13"/>
      <c r="J3580" s="13"/>
      <c r="K3580" s="13"/>
      <c r="L3580" s="13"/>
      <c r="M3580" s="13"/>
      <c r="N3580" s="13"/>
      <c r="O3580" s="13"/>
      <c r="P3580" s="13"/>
    </row>
    <row r="3581" spans="2:16" x14ac:dyDescent="0.3">
      <c r="B3581" s="67"/>
      <c r="C3581" s="67"/>
      <c r="D3581" s="13"/>
      <c r="E3581" s="13"/>
      <c r="F3581" s="13"/>
      <c r="G3581" s="13"/>
      <c r="H3581" s="13"/>
      <c r="I3581" s="13"/>
      <c r="J3581" s="13"/>
      <c r="K3581" s="13"/>
      <c r="L3581" s="13"/>
      <c r="M3581" s="13"/>
      <c r="N3581" s="13"/>
      <c r="O3581" s="13"/>
      <c r="P3581" s="13"/>
    </row>
    <row r="3582" spans="2:16" x14ac:dyDescent="0.3">
      <c r="B3582" s="67"/>
      <c r="C3582" s="67"/>
      <c r="D3582" s="13"/>
      <c r="E3582" s="13"/>
      <c r="F3582" s="13"/>
      <c r="G3582" s="13"/>
      <c r="H3582" s="13"/>
      <c r="I3582" s="13"/>
      <c r="J3582" s="13"/>
      <c r="K3582" s="13"/>
      <c r="L3582" s="13"/>
      <c r="M3582" s="13"/>
      <c r="N3582" s="13"/>
      <c r="O3582" s="13"/>
      <c r="P3582" s="13"/>
    </row>
    <row r="3583" spans="2:16" x14ac:dyDescent="0.3">
      <c r="B3583" s="67"/>
      <c r="C3583" s="67"/>
      <c r="D3583" s="13"/>
      <c r="E3583" s="13"/>
      <c r="F3583" s="13"/>
      <c r="G3583" s="13"/>
      <c r="H3583" s="13"/>
      <c r="I3583" s="13"/>
      <c r="J3583" s="13"/>
      <c r="K3583" s="13"/>
      <c r="L3583" s="13"/>
      <c r="M3583" s="13"/>
      <c r="N3583" s="13"/>
      <c r="O3583" s="13"/>
      <c r="P3583" s="13"/>
    </row>
    <row r="3584" spans="2:16" x14ac:dyDescent="0.3">
      <c r="B3584" s="67"/>
      <c r="C3584" s="67"/>
      <c r="D3584" s="13"/>
      <c r="E3584" s="13"/>
      <c r="F3584" s="13"/>
      <c r="G3584" s="13"/>
      <c r="H3584" s="13"/>
      <c r="I3584" s="13"/>
      <c r="J3584" s="13"/>
      <c r="K3584" s="13"/>
      <c r="L3584" s="13"/>
      <c r="M3584" s="13"/>
      <c r="N3584" s="13"/>
      <c r="O3584" s="13"/>
      <c r="P3584" s="13"/>
    </row>
    <row r="3585" spans="2:16" x14ac:dyDescent="0.3">
      <c r="B3585" s="67"/>
      <c r="C3585" s="67"/>
      <c r="D3585" s="13"/>
      <c r="E3585" s="13"/>
      <c r="F3585" s="13"/>
      <c r="G3585" s="13"/>
      <c r="H3585" s="13"/>
      <c r="I3585" s="13"/>
      <c r="J3585" s="13"/>
      <c r="K3585" s="13"/>
      <c r="L3585" s="13"/>
      <c r="M3585" s="13"/>
      <c r="N3585" s="13"/>
      <c r="O3585" s="13"/>
      <c r="P3585" s="13"/>
    </row>
    <row r="3586" spans="2:16" x14ac:dyDescent="0.3">
      <c r="B3586" s="67"/>
      <c r="C3586" s="67"/>
      <c r="D3586" s="13"/>
      <c r="E3586" s="13"/>
      <c r="F3586" s="13"/>
      <c r="G3586" s="13"/>
      <c r="H3586" s="13"/>
      <c r="I3586" s="13"/>
      <c r="J3586" s="13"/>
      <c r="K3586" s="13"/>
      <c r="L3586" s="13"/>
      <c r="M3586" s="13"/>
      <c r="N3586" s="13"/>
      <c r="O3586" s="13"/>
      <c r="P3586" s="13"/>
    </row>
    <row r="3587" spans="2:16" x14ac:dyDescent="0.3">
      <c r="B3587" s="67"/>
      <c r="C3587" s="67"/>
      <c r="D3587" s="13"/>
      <c r="E3587" s="13"/>
      <c r="F3587" s="13"/>
      <c r="G3587" s="13"/>
      <c r="H3587" s="13"/>
      <c r="I3587" s="13"/>
      <c r="J3587" s="13"/>
      <c r="K3587" s="13"/>
      <c r="L3587" s="13"/>
      <c r="M3587" s="13"/>
      <c r="N3587" s="13"/>
      <c r="O3587" s="13"/>
      <c r="P3587" s="13"/>
    </row>
    <row r="3588" spans="2:16" x14ac:dyDescent="0.3">
      <c r="B3588" s="67"/>
      <c r="C3588" s="67"/>
      <c r="D3588" s="13"/>
      <c r="E3588" s="13"/>
      <c r="F3588" s="13"/>
      <c r="G3588" s="13"/>
      <c r="H3588" s="13"/>
      <c r="I3588" s="13"/>
      <c r="J3588" s="13"/>
      <c r="K3588" s="13"/>
      <c r="L3588" s="13"/>
      <c r="M3588" s="13"/>
      <c r="N3588" s="13"/>
      <c r="O3588" s="13"/>
      <c r="P3588" s="13"/>
    </row>
    <row r="3589" spans="2:16" x14ac:dyDescent="0.3">
      <c r="B3589" s="67"/>
      <c r="C3589" s="67"/>
      <c r="D3589" s="13"/>
      <c r="E3589" s="13"/>
      <c r="F3589" s="13"/>
      <c r="G3589" s="13"/>
      <c r="H3589" s="13"/>
      <c r="I3589" s="13"/>
      <c r="J3589" s="13"/>
      <c r="K3589" s="13"/>
      <c r="L3589" s="13"/>
      <c r="M3589" s="13"/>
      <c r="N3589" s="13"/>
      <c r="O3589" s="13"/>
      <c r="P3589" s="13"/>
    </row>
    <row r="3590" spans="2:16" x14ac:dyDescent="0.3">
      <c r="B3590" s="67"/>
      <c r="C3590" s="67"/>
      <c r="D3590" s="13"/>
      <c r="E3590" s="13"/>
      <c r="F3590" s="13"/>
      <c r="G3590" s="13"/>
      <c r="H3590" s="13"/>
      <c r="I3590" s="13"/>
      <c r="J3590" s="13"/>
      <c r="K3590" s="13"/>
      <c r="L3590" s="13"/>
      <c r="M3590" s="13"/>
      <c r="N3590" s="13"/>
      <c r="O3590" s="13"/>
      <c r="P3590" s="13"/>
    </row>
    <row r="3591" spans="2:16" x14ac:dyDescent="0.3">
      <c r="B3591" s="67"/>
      <c r="C3591" s="67"/>
      <c r="D3591" s="13"/>
      <c r="E3591" s="13"/>
      <c r="F3591" s="13"/>
      <c r="G3591" s="13"/>
      <c r="H3591" s="13"/>
      <c r="I3591" s="13"/>
      <c r="J3591" s="13"/>
      <c r="K3591" s="13"/>
      <c r="L3591" s="13"/>
      <c r="M3591" s="13"/>
      <c r="N3591" s="13"/>
      <c r="O3591" s="13"/>
      <c r="P3591" s="13"/>
    </row>
    <row r="3592" spans="2:16" x14ac:dyDescent="0.3">
      <c r="B3592" s="67"/>
      <c r="C3592" s="67"/>
      <c r="D3592" s="13"/>
      <c r="E3592" s="13"/>
      <c r="F3592" s="13"/>
      <c r="G3592" s="13"/>
      <c r="H3592" s="13"/>
      <c r="I3592" s="13"/>
      <c r="J3592" s="13"/>
      <c r="K3592" s="13"/>
      <c r="L3592" s="13"/>
      <c r="M3592" s="13"/>
      <c r="N3592" s="13"/>
      <c r="O3592" s="13"/>
      <c r="P3592" s="13"/>
    </row>
    <row r="3593" spans="2:16" x14ac:dyDescent="0.3">
      <c r="B3593" s="67"/>
      <c r="C3593" s="67"/>
      <c r="D3593" s="13"/>
      <c r="E3593" s="13"/>
      <c r="F3593" s="13"/>
      <c r="G3593" s="13"/>
      <c r="H3593" s="13"/>
      <c r="I3593" s="13"/>
      <c r="J3593" s="13"/>
      <c r="K3593" s="13"/>
      <c r="L3593" s="13"/>
      <c r="M3593" s="13"/>
      <c r="N3593" s="13"/>
      <c r="O3593" s="13"/>
      <c r="P3593" s="13"/>
    </row>
    <row r="3594" spans="2:16" x14ac:dyDescent="0.3">
      <c r="B3594" s="67"/>
      <c r="C3594" s="67"/>
      <c r="D3594" s="13"/>
      <c r="E3594" s="13"/>
      <c r="F3594" s="13"/>
      <c r="G3594" s="13"/>
      <c r="H3594" s="13"/>
      <c r="I3594" s="13"/>
      <c r="J3594" s="13"/>
      <c r="K3594" s="13"/>
      <c r="L3594" s="13"/>
      <c r="M3594" s="13"/>
      <c r="N3594" s="13"/>
      <c r="O3594" s="13"/>
      <c r="P3594" s="13"/>
    </row>
    <row r="3595" spans="2:16" x14ac:dyDescent="0.3">
      <c r="B3595" s="67"/>
      <c r="C3595" s="67"/>
      <c r="D3595" s="13"/>
      <c r="E3595" s="13"/>
      <c r="F3595" s="13"/>
      <c r="G3595" s="13"/>
      <c r="H3595" s="13"/>
      <c r="I3595" s="13"/>
      <c r="J3595" s="13"/>
      <c r="K3595" s="13"/>
      <c r="L3595" s="13"/>
      <c r="M3595" s="13"/>
      <c r="N3595" s="13"/>
      <c r="O3595" s="13"/>
      <c r="P3595" s="13"/>
    </row>
    <row r="3596" spans="2:16" x14ac:dyDescent="0.3">
      <c r="B3596" s="67"/>
      <c r="C3596" s="67"/>
      <c r="D3596" s="13"/>
      <c r="E3596" s="13"/>
      <c r="F3596" s="13"/>
      <c r="G3596" s="13"/>
      <c r="H3596" s="13"/>
      <c r="I3596" s="13"/>
      <c r="J3596" s="13"/>
      <c r="K3596" s="13"/>
      <c r="L3596" s="13"/>
      <c r="M3596" s="13"/>
      <c r="N3596" s="13"/>
      <c r="O3596" s="13"/>
      <c r="P3596" s="13"/>
    </row>
    <row r="3597" spans="2:16" x14ac:dyDescent="0.3">
      <c r="B3597" s="67"/>
      <c r="C3597" s="67"/>
      <c r="D3597" s="13"/>
      <c r="E3597" s="13"/>
      <c r="F3597" s="13"/>
      <c r="G3597" s="13"/>
      <c r="H3597" s="13"/>
      <c r="I3597" s="13"/>
      <c r="J3597" s="13"/>
      <c r="K3597" s="13"/>
      <c r="L3597" s="13"/>
      <c r="M3597" s="13"/>
      <c r="N3597" s="13"/>
      <c r="O3597" s="13"/>
      <c r="P3597" s="13"/>
    </row>
    <row r="3598" spans="2:16" x14ac:dyDescent="0.3">
      <c r="B3598" s="67"/>
      <c r="C3598" s="67"/>
      <c r="D3598" s="13"/>
      <c r="E3598" s="13"/>
      <c r="F3598" s="13"/>
      <c r="G3598" s="13"/>
      <c r="H3598" s="13"/>
      <c r="I3598" s="13"/>
      <c r="J3598" s="13"/>
      <c r="K3598" s="13"/>
      <c r="L3598" s="13"/>
      <c r="M3598" s="13"/>
      <c r="N3598" s="13"/>
      <c r="O3598" s="13"/>
      <c r="P3598" s="13"/>
    </row>
    <row r="3599" spans="2:16" x14ac:dyDescent="0.3">
      <c r="B3599" s="67"/>
      <c r="C3599" s="67"/>
      <c r="D3599" s="13"/>
      <c r="E3599" s="13"/>
      <c r="F3599" s="13"/>
      <c r="G3599" s="13"/>
      <c r="H3599" s="13"/>
      <c r="I3599" s="13"/>
      <c r="J3599" s="13"/>
      <c r="K3599" s="13"/>
      <c r="L3599" s="13"/>
      <c r="M3599" s="13"/>
      <c r="N3599" s="13"/>
      <c r="O3599" s="13"/>
      <c r="P3599" s="13"/>
    </row>
    <row r="3600" spans="2:16" x14ac:dyDescent="0.3">
      <c r="B3600" s="67"/>
      <c r="C3600" s="67"/>
      <c r="D3600" s="13"/>
      <c r="E3600" s="13"/>
      <c r="F3600" s="13"/>
      <c r="G3600" s="13"/>
      <c r="H3600" s="13"/>
      <c r="I3600" s="13"/>
      <c r="J3600" s="13"/>
      <c r="K3600" s="13"/>
      <c r="L3600" s="13"/>
      <c r="M3600" s="13"/>
      <c r="N3600" s="13"/>
      <c r="O3600" s="13"/>
      <c r="P3600" s="13"/>
    </row>
    <row r="3601" spans="2:16" x14ac:dyDescent="0.3">
      <c r="B3601" s="67"/>
      <c r="C3601" s="67"/>
      <c r="D3601" s="13"/>
      <c r="E3601" s="13"/>
      <c r="F3601" s="13"/>
      <c r="G3601" s="13"/>
      <c r="H3601" s="13"/>
      <c r="I3601" s="13"/>
      <c r="J3601" s="13"/>
      <c r="K3601" s="13"/>
      <c r="L3601" s="13"/>
      <c r="M3601" s="13"/>
      <c r="N3601" s="13"/>
      <c r="O3601" s="13"/>
      <c r="P3601" s="13"/>
    </row>
    <row r="3602" spans="2:16" x14ac:dyDescent="0.3">
      <c r="B3602" s="67"/>
      <c r="C3602" s="67"/>
      <c r="D3602" s="13"/>
      <c r="E3602" s="13"/>
      <c r="F3602" s="13"/>
      <c r="G3602" s="13"/>
      <c r="H3602" s="13"/>
      <c r="I3602" s="13"/>
      <c r="J3602" s="13"/>
      <c r="K3602" s="13"/>
      <c r="L3602" s="13"/>
      <c r="M3602" s="13"/>
      <c r="N3602" s="13"/>
      <c r="O3602" s="13"/>
      <c r="P3602" s="13"/>
    </row>
    <row r="3603" spans="2:16" x14ac:dyDescent="0.3">
      <c r="B3603" s="67"/>
      <c r="C3603" s="67"/>
      <c r="D3603" s="13"/>
      <c r="E3603" s="13"/>
      <c r="F3603" s="13"/>
      <c r="G3603" s="13"/>
      <c r="H3603" s="13"/>
      <c r="I3603" s="13"/>
      <c r="J3603" s="13"/>
      <c r="K3603" s="13"/>
      <c r="L3603" s="13"/>
      <c r="M3603" s="13"/>
      <c r="N3603" s="13"/>
      <c r="O3603" s="13"/>
      <c r="P3603" s="13"/>
    </row>
    <row r="3604" spans="2:16" x14ac:dyDescent="0.3">
      <c r="B3604" s="67"/>
      <c r="C3604" s="67"/>
      <c r="D3604" s="13"/>
      <c r="E3604" s="13"/>
      <c r="F3604" s="13"/>
      <c r="G3604" s="13"/>
      <c r="H3604" s="13"/>
      <c r="I3604" s="13"/>
      <c r="J3604" s="13"/>
      <c r="K3604" s="13"/>
      <c r="L3604" s="13"/>
      <c r="M3604" s="13"/>
      <c r="N3604" s="13"/>
      <c r="O3604" s="13"/>
      <c r="P3604" s="13"/>
    </row>
    <row r="3605" spans="2:16" x14ac:dyDescent="0.3">
      <c r="B3605" s="67"/>
      <c r="C3605" s="67"/>
      <c r="D3605" s="13"/>
      <c r="E3605" s="13"/>
      <c r="F3605" s="13"/>
      <c r="G3605" s="13"/>
      <c r="H3605" s="13"/>
      <c r="I3605" s="13"/>
      <c r="J3605" s="13"/>
      <c r="K3605" s="13"/>
      <c r="L3605" s="13"/>
      <c r="M3605" s="13"/>
      <c r="N3605" s="13"/>
      <c r="O3605" s="13"/>
      <c r="P3605" s="13"/>
    </row>
    <row r="3606" spans="2:16" x14ac:dyDescent="0.3">
      <c r="B3606" s="67"/>
      <c r="C3606" s="67"/>
      <c r="D3606" s="13"/>
      <c r="E3606" s="13"/>
      <c r="F3606" s="13"/>
      <c r="G3606" s="13"/>
      <c r="H3606" s="13"/>
      <c r="I3606" s="13"/>
      <c r="J3606" s="13"/>
      <c r="K3606" s="13"/>
      <c r="L3606" s="13"/>
      <c r="M3606" s="13"/>
      <c r="N3606" s="13"/>
      <c r="O3606" s="13"/>
      <c r="P3606" s="13"/>
    </row>
    <row r="3607" spans="2:16" x14ac:dyDescent="0.3">
      <c r="B3607" s="67"/>
      <c r="C3607" s="67"/>
      <c r="D3607" s="13"/>
      <c r="E3607" s="13"/>
      <c r="F3607" s="13"/>
      <c r="G3607" s="13"/>
      <c r="H3607" s="13"/>
      <c r="I3607" s="13"/>
      <c r="J3607" s="13"/>
      <c r="K3607" s="13"/>
      <c r="L3607" s="13"/>
      <c r="M3607" s="13"/>
      <c r="N3607" s="13"/>
      <c r="O3607" s="13"/>
      <c r="P3607" s="13"/>
    </row>
    <row r="3608" spans="2:16" x14ac:dyDescent="0.3">
      <c r="B3608" s="67"/>
      <c r="C3608" s="67"/>
      <c r="D3608" s="13"/>
      <c r="E3608" s="13"/>
      <c r="F3608" s="13"/>
      <c r="G3608" s="13"/>
      <c r="H3608" s="13"/>
      <c r="I3608" s="13"/>
      <c r="J3608" s="13"/>
      <c r="K3608" s="13"/>
      <c r="L3608" s="13"/>
      <c r="M3608" s="13"/>
      <c r="N3608" s="13"/>
      <c r="O3608" s="13"/>
      <c r="P3608" s="13"/>
    </row>
    <row r="3609" spans="2:16" x14ac:dyDescent="0.3">
      <c r="B3609" s="67"/>
      <c r="C3609" s="67"/>
      <c r="D3609" s="13"/>
      <c r="E3609" s="13"/>
      <c r="F3609" s="13"/>
      <c r="G3609" s="13"/>
      <c r="H3609" s="13"/>
      <c r="I3609" s="13"/>
      <c r="J3609" s="13"/>
      <c r="K3609" s="13"/>
      <c r="L3609" s="13"/>
      <c r="M3609" s="13"/>
      <c r="N3609" s="13"/>
      <c r="O3609" s="13"/>
      <c r="P3609" s="13"/>
    </row>
    <row r="3610" spans="2:16" x14ac:dyDescent="0.3">
      <c r="B3610" s="67"/>
      <c r="C3610" s="67"/>
      <c r="D3610" s="13"/>
      <c r="E3610" s="13"/>
      <c r="F3610" s="13"/>
      <c r="G3610" s="13"/>
      <c r="H3610" s="13"/>
      <c r="I3610" s="13"/>
      <c r="J3610" s="13"/>
      <c r="K3610" s="13"/>
      <c r="L3610" s="13"/>
      <c r="M3610" s="13"/>
      <c r="N3610" s="13"/>
      <c r="O3610" s="13"/>
      <c r="P3610" s="13"/>
    </row>
    <row r="3611" spans="2:16" x14ac:dyDescent="0.3">
      <c r="B3611" s="67"/>
      <c r="C3611" s="67"/>
      <c r="D3611" s="13"/>
      <c r="E3611" s="13"/>
      <c r="F3611" s="13"/>
      <c r="G3611" s="13"/>
      <c r="H3611" s="13"/>
      <c r="I3611" s="13"/>
      <c r="J3611" s="13"/>
      <c r="K3611" s="13"/>
      <c r="L3611" s="13"/>
      <c r="M3611" s="13"/>
      <c r="N3611" s="13"/>
      <c r="O3611" s="13"/>
      <c r="P3611" s="13"/>
    </row>
    <row r="3612" spans="2:16" x14ac:dyDescent="0.3">
      <c r="B3612" s="67"/>
      <c r="C3612" s="67"/>
      <c r="D3612" s="13"/>
      <c r="E3612" s="13"/>
      <c r="F3612" s="13"/>
      <c r="G3612" s="13"/>
      <c r="H3612" s="13"/>
      <c r="I3612" s="13"/>
      <c r="J3612" s="13"/>
      <c r="K3612" s="13"/>
      <c r="L3612" s="13"/>
      <c r="M3612" s="13"/>
      <c r="N3612" s="13"/>
      <c r="O3612" s="13"/>
      <c r="P3612" s="13"/>
    </row>
    <row r="3613" spans="2:16" x14ac:dyDescent="0.3">
      <c r="B3613" s="67"/>
      <c r="C3613" s="67"/>
      <c r="D3613" s="13"/>
      <c r="E3613" s="13"/>
      <c r="F3613" s="13"/>
      <c r="G3613" s="13"/>
      <c r="H3613" s="13"/>
      <c r="I3613" s="13"/>
      <c r="J3613" s="13"/>
      <c r="K3613" s="13"/>
      <c r="L3613" s="13"/>
      <c r="M3613" s="13"/>
      <c r="N3613" s="13"/>
      <c r="O3613" s="13"/>
      <c r="P3613" s="13"/>
    </row>
    <row r="3614" spans="2:16" x14ac:dyDescent="0.3">
      <c r="B3614" s="67"/>
      <c r="C3614" s="67"/>
      <c r="D3614" s="13"/>
      <c r="E3614" s="13"/>
      <c r="F3614" s="13"/>
      <c r="G3614" s="13"/>
      <c r="H3614" s="13"/>
      <c r="I3614" s="13"/>
      <c r="J3614" s="13"/>
      <c r="K3614" s="13"/>
      <c r="L3614" s="13"/>
      <c r="M3614" s="13"/>
      <c r="N3614" s="13"/>
      <c r="O3614" s="13"/>
      <c r="P3614" s="13"/>
    </row>
    <row r="3615" spans="2:16" x14ac:dyDescent="0.3">
      <c r="B3615" s="67"/>
      <c r="C3615" s="67"/>
      <c r="D3615" s="13"/>
      <c r="E3615" s="13"/>
      <c r="F3615" s="13"/>
      <c r="G3615" s="13"/>
      <c r="H3615" s="13"/>
      <c r="I3615" s="13"/>
      <c r="J3615" s="13"/>
      <c r="K3615" s="13"/>
      <c r="L3615" s="13"/>
      <c r="M3615" s="13"/>
      <c r="N3615" s="13"/>
      <c r="O3615" s="13"/>
      <c r="P3615" s="13"/>
    </row>
    <row r="3616" spans="2:16" x14ac:dyDescent="0.3">
      <c r="B3616" s="67"/>
      <c r="C3616" s="67"/>
      <c r="D3616" s="13"/>
      <c r="E3616" s="13"/>
      <c r="F3616" s="13"/>
      <c r="G3616" s="13"/>
      <c r="H3616" s="13"/>
      <c r="I3616" s="13"/>
      <c r="J3616" s="13"/>
      <c r="K3616" s="13"/>
      <c r="L3616" s="13"/>
      <c r="M3616" s="13"/>
      <c r="N3616" s="13"/>
      <c r="O3616" s="13"/>
      <c r="P3616" s="13"/>
    </row>
    <row r="3617" spans="2:16" x14ac:dyDescent="0.3">
      <c r="B3617" s="67"/>
      <c r="C3617" s="67"/>
      <c r="D3617" s="13"/>
      <c r="E3617" s="13"/>
      <c r="F3617" s="13"/>
      <c r="G3617" s="13"/>
      <c r="H3617" s="13"/>
      <c r="I3617" s="13"/>
      <c r="J3617" s="13"/>
      <c r="K3617" s="13"/>
      <c r="L3617" s="13"/>
      <c r="M3617" s="13"/>
      <c r="N3617" s="13"/>
      <c r="O3617" s="13"/>
      <c r="P3617" s="13"/>
    </row>
    <row r="3618" spans="2:16" x14ac:dyDescent="0.3">
      <c r="B3618" s="67"/>
      <c r="C3618" s="67"/>
      <c r="D3618" s="13"/>
      <c r="E3618" s="13"/>
      <c r="F3618" s="13"/>
      <c r="G3618" s="13"/>
      <c r="H3618" s="13"/>
      <c r="I3618" s="13"/>
      <c r="J3618" s="13"/>
      <c r="K3618" s="13"/>
      <c r="L3618" s="13"/>
      <c r="M3618" s="13"/>
      <c r="N3618" s="13"/>
      <c r="O3618" s="13"/>
      <c r="P3618" s="13"/>
    </row>
    <row r="3619" spans="2:16" x14ac:dyDescent="0.3">
      <c r="B3619" s="67"/>
      <c r="C3619" s="67"/>
      <c r="D3619" s="13"/>
      <c r="E3619" s="13"/>
      <c r="F3619" s="13"/>
      <c r="G3619" s="13"/>
      <c r="H3619" s="13"/>
      <c r="I3619" s="13"/>
      <c r="J3619" s="13"/>
      <c r="K3619" s="13"/>
      <c r="L3619" s="13"/>
      <c r="M3619" s="13"/>
      <c r="N3619" s="13"/>
      <c r="O3619" s="13"/>
      <c r="P3619" s="13"/>
    </row>
    <row r="3620" spans="2:16" x14ac:dyDescent="0.3">
      <c r="B3620" s="67"/>
      <c r="C3620" s="67"/>
      <c r="D3620" s="13"/>
      <c r="E3620" s="13"/>
      <c r="F3620" s="13"/>
      <c r="G3620" s="13"/>
      <c r="H3620" s="13"/>
      <c r="I3620" s="13"/>
      <c r="J3620" s="13"/>
      <c r="K3620" s="13"/>
      <c r="L3620" s="13"/>
      <c r="M3620" s="13"/>
      <c r="N3620" s="13"/>
      <c r="O3620" s="13"/>
      <c r="P3620" s="13"/>
    </row>
    <row r="3621" spans="2:16" x14ac:dyDescent="0.3">
      <c r="B3621" s="67"/>
      <c r="C3621" s="67"/>
      <c r="D3621" s="13"/>
      <c r="E3621" s="13"/>
      <c r="F3621" s="13"/>
      <c r="G3621" s="13"/>
      <c r="H3621" s="13"/>
      <c r="I3621" s="13"/>
      <c r="J3621" s="13"/>
      <c r="K3621" s="13"/>
      <c r="L3621" s="13"/>
      <c r="M3621" s="13"/>
      <c r="N3621" s="13"/>
      <c r="O3621" s="13"/>
      <c r="P3621" s="13"/>
    </row>
    <row r="3622" spans="2:16" x14ac:dyDescent="0.3">
      <c r="B3622" s="67"/>
      <c r="C3622" s="67"/>
      <c r="D3622" s="13"/>
      <c r="E3622" s="13"/>
      <c r="F3622" s="13"/>
      <c r="G3622" s="13"/>
      <c r="H3622" s="13"/>
      <c r="I3622" s="13"/>
      <c r="J3622" s="13"/>
      <c r="K3622" s="13"/>
      <c r="L3622" s="13"/>
      <c r="M3622" s="13"/>
      <c r="N3622" s="13"/>
      <c r="O3622" s="13"/>
      <c r="P3622" s="13"/>
    </row>
    <row r="3623" spans="2:16" x14ac:dyDescent="0.3">
      <c r="B3623" s="67"/>
      <c r="C3623" s="67"/>
      <c r="D3623" s="13"/>
      <c r="E3623" s="13"/>
      <c r="F3623" s="13"/>
      <c r="G3623" s="13"/>
      <c r="H3623" s="13"/>
      <c r="I3623" s="13"/>
      <c r="J3623" s="13"/>
      <c r="K3623" s="13"/>
      <c r="L3623" s="13"/>
      <c r="M3623" s="13"/>
      <c r="N3623" s="13"/>
      <c r="O3623" s="13"/>
      <c r="P3623" s="13"/>
    </row>
    <row r="3624" spans="2:16" x14ac:dyDescent="0.3">
      <c r="B3624" s="67"/>
      <c r="C3624" s="67"/>
      <c r="D3624" s="13"/>
      <c r="E3624" s="13"/>
      <c r="F3624" s="13"/>
      <c r="G3624" s="13"/>
      <c r="H3624" s="13"/>
      <c r="I3624" s="13"/>
      <c r="J3624" s="13"/>
      <c r="K3624" s="13"/>
      <c r="L3624" s="13"/>
      <c r="M3624" s="13"/>
      <c r="N3624" s="13"/>
      <c r="O3624" s="13"/>
      <c r="P3624" s="13"/>
    </row>
    <row r="3625" spans="2:16" x14ac:dyDescent="0.3">
      <c r="B3625" s="67"/>
      <c r="C3625" s="67"/>
      <c r="D3625" s="13"/>
      <c r="E3625" s="13"/>
      <c r="F3625" s="13"/>
      <c r="G3625" s="13"/>
      <c r="H3625" s="13"/>
      <c r="I3625" s="13"/>
      <c r="J3625" s="13"/>
      <c r="K3625" s="13"/>
      <c r="L3625" s="13"/>
      <c r="M3625" s="13"/>
      <c r="N3625" s="13"/>
      <c r="O3625" s="13"/>
      <c r="P3625" s="13"/>
    </row>
    <row r="3626" spans="2:16" x14ac:dyDescent="0.3">
      <c r="B3626" s="67"/>
      <c r="C3626" s="67"/>
      <c r="D3626" s="13"/>
      <c r="E3626" s="13"/>
      <c r="F3626" s="13"/>
      <c r="G3626" s="13"/>
      <c r="H3626" s="13"/>
      <c r="I3626" s="13"/>
      <c r="J3626" s="13"/>
      <c r="K3626" s="13"/>
      <c r="L3626" s="13"/>
      <c r="M3626" s="13"/>
      <c r="N3626" s="13"/>
      <c r="O3626" s="13"/>
      <c r="P3626" s="13"/>
    </row>
    <row r="3627" spans="2:16" x14ac:dyDescent="0.3">
      <c r="B3627" s="67"/>
      <c r="C3627" s="67"/>
      <c r="D3627" s="13"/>
      <c r="E3627" s="13"/>
      <c r="F3627" s="13"/>
      <c r="G3627" s="13"/>
      <c r="H3627" s="13"/>
      <c r="I3627" s="13"/>
      <c r="J3627" s="13"/>
      <c r="K3627" s="13"/>
      <c r="L3627" s="13"/>
      <c r="M3627" s="13"/>
      <c r="N3627" s="13"/>
      <c r="O3627" s="13"/>
      <c r="P3627" s="13"/>
    </row>
    <row r="3628" spans="2:16" x14ac:dyDescent="0.3">
      <c r="B3628" s="67"/>
      <c r="C3628" s="67"/>
      <c r="D3628" s="13"/>
      <c r="E3628" s="13"/>
      <c r="F3628" s="13"/>
      <c r="G3628" s="13"/>
      <c r="H3628" s="13"/>
      <c r="I3628" s="13"/>
      <c r="J3628" s="13"/>
      <c r="K3628" s="13"/>
      <c r="L3628" s="13"/>
      <c r="M3628" s="13"/>
      <c r="N3628" s="13"/>
      <c r="O3628" s="13"/>
      <c r="P3628" s="13"/>
    </row>
    <row r="3629" spans="2:16" x14ac:dyDescent="0.3">
      <c r="B3629" s="67"/>
      <c r="C3629" s="67"/>
      <c r="D3629" s="13"/>
      <c r="E3629" s="13"/>
      <c r="F3629" s="13"/>
      <c r="G3629" s="13"/>
      <c r="H3629" s="13"/>
      <c r="I3629" s="13"/>
      <c r="J3629" s="13"/>
      <c r="K3629" s="13"/>
      <c r="L3629" s="13"/>
      <c r="M3629" s="13"/>
      <c r="N3629" s="13"/>
      <c r="O3629" s="13"/>
      <c r="P3629" s="13"/>
    </row>
    <row r="3630" spans="2:16" x14ac:dyDescent="0.3">
      <c r="B3630" s="67"/>
      <c r="C3630" s="67"/>
      <c r="D3630" s="13"/>
      <c r="E3630" s="13"/>
      <c r="F3630" s="13"/>
      <c r="G3630" s="13"/>
      <c r="H3630" s="13"/>
      <c r="I3630" s="13"/>
      <c r="J3630" s="13"/>
      <c r="K3630" s="13"/>
      <c r="L3630" s="13"/>
      <c r="M3630" s="13"/>
      <c r="N3630" s="13"/>
      <c r="O3630" s="13"/>
      <c r="P3630" s="13"/>
    </row>
    <row r="3631" spans="2:16" x14ac:dyDescent="0.3">
      <c r="B3631" s="67"/>
      <c r="C3631" s="67"/>
      <c r="D3631" s="13"/>
      <c r="E3631" s="13"/>
      <c r="F3631" s="13"/>
      <c r="G3631" s="13"/>
      <c r="H3631" s="13"/>
      <c r="I3631" s="13"/>
      <c r="J3631" s="13"/>
      <c r="K3631" s="13"/>
      <c r="L3631" s="13"/>
      <c r="M3631" s="13"/>
      <c r="N3631" s="13"/>
      <c r="O3631" s="13"/>
      <c r="P3631" s="13"/>
    </row>
    <row r="3632" spans="2:16" x14ac:dyDescent="0.3">
      <c r="B3632" s="67"/>
      <c r="C3632" s="67"/>
      <c r="D3632" s="13"/>
      <c r="E3632" s="13"/>
      <c r="F3632" s="13"/>
      <c r="G3632" s="13"/>
      <c r="H3632" s="13"/>
      <c r="I3632" s="13"/>
      <c r="J3632" s="13"/>
      <c r="K3632" s="13"/>
      <c r="L3632" s="13"/>
      <c r="M3632" s="13"/>
      <c r="N3632" s="13"/>
      <c r="O3632" s="13"/>
      <c r="P3632" s="13"/>
    </row>
    <row r="3633" spans="2:16" x14ac:dyDescent="0.3">
      <c r="B3633" s="67"/>
      <c r="C3633" s="67"/>
      <c r="D3633" s="13"/>
      <c r="E3633" s="13"/>
      <c r="F3633" s="13"/>
      <c r="G3633" s="13"/>
      <c r="H3633" s="13"/>
      <c r="I3633" s="13"/>
      <c r="J3633" s="13"/>
      <c r="K3633" s="13"/>
      <c r="L3633" s="13"/>
      <c r="M3633" s="13"/>
      <c r="N3633" s="13"/>
      <c r="O3633" s="13"/>
      <c r="P3633" s="13"/>
    </row>
    <row r="3634" spans="2:16" x14ac:dyDescent="0.3">
      <c r="B3634" s="67"/>
      <c r="C3634" s="67"/>
      <c r="D3634" s="13"/>
      <c r="E3634" s="13"/>
      <c r="F3634" s="13"/>
      <c r="G3634" s="13"/>
      <c r="H3634" s="13"/>
      <c r="I3634" s="13"/>
      <c r="J3634" s="13"/>
      <c r="K3634" s="13"/>
      <c r="L3634" s="13"/>
      <c r="M3634" s="13"/>
      <c r="N3634" s="13"/>
      <c r="O3634" s="13"/>
      <c r="P3634" s="13"/>
    </row>
    <row r="3635" spans="2:16" x14ac:dyDescent="0.3">
      <c r="B3635" s="67"/>
      <c r="C3635" s="67"/>
      <c r="D3635" s="13"/>
      <c r="E3635" s="13"/>
      <c r="F3635" s="13"/>
      <c r="G3635" s="13"/>
      <c r="H3635" s="13"/>
      <c r="I3635" s="13"/>
      <c r="J3635" s="13"/>
      <c r="K3635" s="13"/>
      <c r="L3635" s="13"/>
      <c r="M3635" s="13"/>
      <c r="N3635" s="13"/>
      <c r="O3635" s="13"/>
      <c r="P3635" s="13"/>
    </row>
    <row r="3636" spans="2:16" x14ac:dyDescent="0.3">
      <c r="B3636" s="67"/>
      <c r="C3636" s="67"/>
      <c r="D3636" s="13"/>
      <c r="E3636" s="13"/>
      <c r="F3636" s="13"/>
      <c r="G3636" s="13"/>
      <c r="H3636" s="13"/>
      <c r="I3636" s="13"/>
      <c r="J3636" s="13"/>
      <c r="K3636" s="13"/>
      <c r="L3636" s="13"/>
      <c r="M3636" s="13"/>
      <c r="N3636" s="13"/>
      <c r="O3636" s="13"/>
      <c r="P3636" s="13"/>
    </row>
    <row r="3637" spans="2:16" x14ac:dyDescent="0.3">
      <c r="B3637" s="67"/>
      <c r="C3637" s="67"/>
      <c r="D3637" s="13"/>
      <c r="E3637" s="13"/>
      <c r="F3637" s="13"/>
      <c r="G3637" s="13"/>
      <c r="H3637" s="13"/>
      <c r="I3637" s="13"/>
      <c r="J3637" s="13"/>
      <c r="K3637" s="13"/>
      <c r="L3637" s="13"/>
      <c r="M3637" s="13"/>
      <c r="N3637" s="13"/>
      <c r="O3637" s="13"/>
      <c r="P3637" s="13"/>
    </row>
    <row r="3638" spans="2:16" x14ac:dyDescent="0.3">
      <c r="B3638" s="67"/>
      <c r="C3638" s="67"/>
      <c r="D3638" s="13"/>
      <c r="E3638" s="13"/>
      <c r="F3638" s="13"/>
      <c r="G3638" s="13"/>
      <c r="H3638" s="13"/>
      <c r="I3638" s="13"/>
      <c r="J3638" s="13"/>
      <c r="K3638" s="13"/>
      <c r="L3638" s="13"/>
      <c r="M3638" s="13"/>
      <c r="N3638" s="13"/>
      <c r="O3638" s="13"/>
      <c r="P3638" s="13"/>
    </row>
    <row r="3639" spans="2:16" x14ac:dyDescent="0.3">
      <c r="B3639" s="67"/>
      <c r="C3639" s="67"/>
      <c r="D3639" s="13"/>
      <c r="E3639" s="13"/>
      <c r="F3639" s="13"/>
      <c r="G3639" s="13"/>
      <c r="H3639" s="13"/>
      <c r="I3639" s="13"/>
      <c r="J3639" s="13"/>
      <c r="K3639" s="13"/>
      <c r="L3639" s="13"/>
      <c r="M3639" s="13"/>
      <c r="N3639" s="13"/>
      <c r="O3639" s="13"/>
      <c r="P3639" s="13"/>
    </row>
    <row r="3640" spans="2:16" x14ac:dyDescent="0.3">
      <c r="B3640" s="67"/>
      <c r="C3640" s="67"/>
      <c r="D3640" s="13"/>
      <c r="E3640" s="13"/>
      <c r="F3640" s="13"/>
      <c r="G3640" s="13"/>
      <c r="H3640" s="13"/>
      <c r="I3640" s="13"/>
      <c r="J3640" s="13"/>
      <c r="K3640" s="13"/>
      <c r="L3640" s="13"/>
      <c r="M3640" s="13"/>
      <c r="N3640" s="13"/>
      <c r="O3640" s="13"/>
      <c r="P3640" s="13"/>
    </row>
    <row r="3641" spans="2:16" x14ac:dyDescent="0.3">
      <c r="B3641" s="67"/>
      <c r="C3641" s="67"/>
      <c r="D3641" s="13"/>
      <c r="E3641" s="13"/>
      <c r="F3641" s="13"/>
      <c r="G3641" s="13"/>
      <c r="H3641" s="13"/>
      <c r="I3641" s="13"/>
      <c r="J3641" s="13"/>
      <c r="K3641" s="13"/>
      <c r="L3641" s="13"/>
      <c r="M3641" s="13"/>
      <c r="N3641" s="13"/>
      <c r="O3641" s="13"/>
      <c r="P3641" s="13"/>
    </row>
    <row r="3642" spans="2:16" x14ac:dyDescent="0.3">
      <c r="B3642" s="67"/>
      <c r="C3642" s="67"/>
      <c r="D3642" s="13"/>
      <c r="E3642" s="13"/>
      <c r="F3642" s="13"/>
      <c r="G3642" s="13"/>
      <c r="H3642" s="13"/>
      <c r="I3642" s="13"/>
      <c r="J3642" s="13"/>
      <c r="K3642" s="13"/>
      <c r="L3642" s="13"/>
      <c r="M3642" s="13"/>
      <c r="N3642" s="13"/>
      <c r="O3642" s="13"/>
      <c r="P3642" s="13"/>
    </row>
    <row r="3643" spans="2:16" x14ac:dyDescent="0.3">
      <c r="B3643" s="67"/>
      <c r="C3643" s="67"/>
      <c r="D3643" s="13"/>
      <c r="E3643" s="13"/>
      <c r="F3643" s="13"/>
      <c r="G3643" s="13"/>
      <c r="H3643" s="13"/>
      <c r="I3643" s="13"/>
      <c r="J3643" s="13"/>
      <c r="K3643" s="13"/>
      <c r="L3643" s="13"/>
      <c r="M3643" s="13"/>
      <c r="N3643" s="13"/>
      <c r="O3643" s="13"/>
      <c r="P3643" s="13"/>
    </row>
    <row r="3644" spans="2:16" x14ac:dyDescent="0.3">
      <c r="B3644" s="67"/>
      <c r="C3644" s="67"/>
      <c r="D3644" s="13"/>
      <c r="E3644" s="13"/>
      <c r="F3644" s="13"/>
      <c r="G3644" s="13"/>
      <c r="H3644" s="13"/>
      <c r="I3644" s="13"/>
      <c r="J3644" s="13"/>
      <c r="K3644" s="13"/>
      <c r="L3644" s="13"/>
      <c r="M3644" s="13"/>
      <c r="N3644" s="13"/>
      <c r="O3644" s="13"/>
      <c r="P3644" s="13"/>
    </row>
    <row r="3645" spans="2:16" x14ac:dyDescent="0.3">
      <c r="B3645" s="67"/>
      <c r="C3645" s="67"/>
      <c r="D3645" s="13"/>
      <c r="E3645" s="13"/>
      <c r="F3645" s="13"/>
      <c r="G3645" s="13"/>
      <c r="H3645" s="13"/>
      <c r="I3645" s="13"/>
      <c r="J3645" s="13"/>
      <c r="K3645" s="13"/>
      <c r="L3645" s="13"/>
      <c r="M3645" s="13"/>
      <c r="N3645" s="13"/>
      <c r="O3645" s="13"/>
      <c r="P3645" s="13"/>
    </row>
    <row r="3646" spans="2:16" x14ac:dyDescent="0.3">
      <c r="B3646" s="67"/>
      <c r="C3646" s="67"/>
      <c r="D3646" s="13"/>
      <c r="E3646" s="13"/>
      <c r="F3646" s="13"/>
      <c r="G3646" s="13"/>
      <c r="H3646" s="13"/>
      <c r="I3646" s="13"/>
      <c r="J3646" s="13"/>
      <c r="K3646" s="13"/>
      <c r="L3646" s="13"/>
      <c r="M3646" s="13"/>
      <c r="N3646" s="13"/>
      <c r="O3646" s="13"/>
      <c r="P3646" s="13"/>
    </row>
    <row r="3647" spans="2:16" x14ac:dyDescent="0.3">
      <c r="B3647" s="67"/>
      <c r="C3647" s="67"/>
      <c r="D3647" s="13"/>
      <c r="E3647" s="13"/>
      <c r="F3647" s="13"/>
      <c r="G3647" s="13"/>
      <c r="H3647" s="13"/>
      <c r="I3647" s="13"/>
      <c r="J3647" s="13"/>
      <c r="K3647" s="13"/>
      <c r="L3647" s="13"/>
      <c r="M3647" s="13"/>
      <c r="N3647" s="13"/>
      <c r="O3647" s="13"/>
      <c r="P3647" s="13"/>
    </row>
    <row r="3648" spans="2:16" x14ac:dyDescent="0.3">
      <c r="B3648" s="67"/>
      <c r="C3648" s="67"/>
      <c r="D3648" s="13"/>
      <c r="E3648" s="13"/>
      <c r="F3648" s="13"/>
      <c r="G3648" s="13"/>
      <c r="H3648" s="13"/>
      <c r="I3648" s="13"/>
      <c r="J3648" s="13"/>
      <c r="K3648" s="13"/>
      <c r="L3648" s="13"/>
      <c r="M3648" s="13"/>
      <c r="N3648" s="13"/>
      <c r="O3648" s="13"/>
      <c r="P3648" s="13"/>
    </row>
    <row r="3649" spans="2:16" x14ac:dyDescent="0.3">
      <c r="B3649" s="67"/>
      <c r="C3649" s="67"/>
      <c r="D3649" s="13"/>
      <c r="E3649" s="13"/>
      <c r="F3649" s="13"/>
      <c r="G3649" s="13"/>
      <c r="H3649" s="13"/>
      <c r="I3649" s="13"/>
      <c r="J3649" s="13"/>
      <c r="K3649" s="13"/>
      <c r="L3649" s="13"/>
      <c r="M3649" s="13"/>
      <c r="N3649" s="13"/>
      <c r="O3649" s="13"/>
      <c r="P3649" s="13"/>
    </row>
    <row r="3650" spans="2:16" x14ac:dyDescent="0.3">
      <c r="B3650" s="67"/>
      <c r="C3650" s="67"/>
      <c r="D3650" s="13"/>
      <c r="E3650" s="13"/>
      <c r="F3650" s="13"/>
      <c r="G3650" s="13"/>
      <c r="H3650" s="13"/>
      <c r="I3650" s="13"/>
      <c r="J3650" s="13"/>
      <c r="K3650" s="13"/>
      <c r="L3650" s="13"/>
      <c r="M3650" s="13"/>
      <c r="N3650" s="13"/>
      <c r="O3650" s="13"/>
      <c r="P3650" s="13"/>
    </row>
    <row r="3651" spans="2:16" x14ac:dyDescent="0.3">
      <c r="B3651" s="67"/>
      <c r="C3651" s="67"/>
      <c r="D3651" s="13"/>
      <c r="E3651" s="13"/>
      <c r="F3651" s="13"/>
      <c r="G3651" s="13"/>
      <c r="H3651" s="13"/>
      <c r="I3651" s="13"/>
      <c r="J3651" s="13"/>
      <c r="K3651" s="13"/>
      <c r="L3651" s="13"/>
      <c r="M3651" s="13"/>
      <c r="N3651" s="13"/>
      <c r="O3651" s="13"/>
      <c r="P3651" s="13"/>
    </row>
    <row r="3652" spans="2:16" x14ac:dyDescent="0.3">
      <c r="B3652" s="67"/>
      <c r="C3652" s="67"/>
      <c r="D3652" s="13"/>
      <c r="E3652" s="13"/>
      <c r="F3652" s="13"/>
      <c r="G3652" s="13"/>
      <c r="H3652" s="13"/>
      <c r="I3652" s="13"/>
      <c r="J3652" s="13"/>
      <c r="K3652" s="13"/>
      <c r="L3652" s="13"/>
      <c r="M3652" s="13"/>
      <c r="N3652" s="13"/>
      <c r="O3652" s="13"/>
      <c r="P3652" s="13"/>
    </row>
    <row r="3653" spans="2:16" x14ac:dyDescent="0.3">
      <c r="B3653" s="67"/>
      <c r="C3653" s="67"/>
      <c r="D3653" s="13"/>
      <c r="E3653" s="13"/>
      <c r="F3653" s="13"/>
      <c r="G3653" s="13"/>
      <c r="H3653" s="13"/>
      <c r="I3653" s="13"/>
      <c r="J3653" s="13"/>
      <c r="K3653" s="13"/>
      <c r="L3653" s="13"/>
      <c r="M3653" s="13"/>
      <c r="N3653" s="13"/>
      <c r="O3653" s="13"/>
      <c r="P3653" s="13"/>
    </row>
    <row r="3654" spans="2:16" x14ac:dyDescent="0.3">
      <c r="B3654" s="67"/>
      <c r="C3654" s="67"/>
      <c r="D3654" s="13"/>
      <c r="E3654" s="13"/>
      <c r="F3654" s="13"/>
      <c r="G3654" s="13"/>
      <c r="H3654" s="13"/>
      <c r="I3654" s="13"/>
      <c r="J3654" s="13"/>
      <c r="K3654" s="13"/>
      <c r="L3654" s="13"/>
      <c r="M3654" s="13"/>
      <c r="N3654" s="13"/>
      <c r="O3654" s="13"/>
      <c r="P3654" s="13"/>
    </row>
    <row r="3655" spans="2:16" x14ac:dyDescent="0.3">
      <c r="B3655" s="67"/>
      <c r="C3655" s="67"/>
      <c r="D3655" s="13"/>
      <c r="E3655" s="13"/>
      <c r="F3655" s="13"/>
      <c r="G3655" s="13"/>
      <c r="H3655" s="13"/>
      <c r="I3655" s="13"/>
      <c r="J3655" s="13"/>
      <c r="K3655" s="13"/>
      <c r="L3655" s="13"/>
      <c r="M3655" s="13"/>
      <c r="N3655" s="13"/>
      <c r="O3655" s="13"/>
      <c r="P3655" s="13"/>
    </row>
    <row r="3656" spans="2:16" x14ac:dyDescent="0.3">
      <c r="B3656" s="67"/>
      <c r="C3656" s="67"/>
      <c r="D3656" s="13"/>
      <c r="E3656" s="13"/>
      <c r="F3656" s="13"/>
      <c r="G3656" s="13"/>
      <c r="H3656" s="13"/>
      <c r="I3656" s="13"/>
      <c r="J3656" s="13"/>
      <c r="K3656" s="13"/>
      <c r="L3656" s="13"/>
      <c r="M3656" s="13"/>
      <c r="N3656" s="13"/>
      <c r="O3656" s="13"/>
      <c r="P3656" s="13"/>
    </row>
    <row r="3657" spans="2:16" x14ac:dyDescent="0.3">
      <c r="B3657" s="67"/>
      <c r="C3657" s="67"/>
      <c r="D3657" s="13"/>
      <c r="E3657" s="13"/>
      <c r="F3657" s="13"/>
      <c r="G3657" s="13"/>
      <c r="H3657" s="13"/>
      <c r="I3657" s="13"/>
      <c r="J3657" s="13"/>
      <c r="K3657" s="13"/>
      <c r="L3657" s="13"/>
      <c r="M3657" s="13"/>
      <c r="N3657" s="13"/>
      <c r="O3657" s="13"/>
      <c r="P3657" s="13"/>
    </row>
    <row r="3658" spans="2:16" x14ac:dyDescent="0.3">
      <c r="B3658" s="67"/>
      <c r="C3658" s="67"/>
      <c r="D3658" s="13"/>
      <c r="E3658" s="13"/>
      <c r="F3658" s="13"/>
      <c r="G3658" s="13"/>
      <c r="H3658" s="13"/>
      <c r="I3658" s="13"/>
      <c r="J3658" s="13"/>
      <c r="K3658" s="13"/>
      <c r="L3658" s="13"/>
      <c r="M3658" s="13"/>
      <c r="N3658" s="13"/>
      <c r="O3658" s="13"/>
      <c r="P3658" s="13"/>
    </row>
    <row r="3659" spans="2:16" x14ac:dyDescent="0.3">
      <c r="B3659" s="67"/>
      <c r="C3659" s="67"/>
      <c r="D3659" s="13"/>
      <c r="E3659" s="13"/>
      <c r="F3659" s="13"/>
      <c r="G3659" s="13"/>
      <c r="H3659" s="13"/>
      <c r="I3659" s="13"/>
      <c r="J3659" s="13"/>
      <c r="K3659" s="13"/>
      <c r="L3659" s="13"/>
      <c r="M3659" s="13"/>
      <c r="N3659" s="13"/>
      <c r="O3659" s="13"/>
      <c r="P3659" s="13"/>
    </row>
    <row r="3660" spans="2:16" x14ac:dyDescent="0.3">
      <c r="B3660" s="67"/>
      <c r="C3660" s="67"/>
      <c r="D3660" s="13"/>
      <c r="E3660" s="13"/>
      <c r="F3660" s="13"/>
      <c r="G3660" s="13"/>
      <c r="H3660" s="13"/>
      <c r="I3660" s="13"/>
      <c r="J3660" s="13"/>
      <c r="K3660" s="13"/>
      <c r="L3660" s="13"/>
      <c r="M3660" s="13"/>
      <c r="N3660" s="13"/>
      <c r="O3660" s="13"/>
      <c r="P3660" s="13"/>
    </row>
    <row r="3661" spans="2:16" x14ac:dyDescent="0.3">
      <c r="B3661" s="67"/>
      <c r="C3661" s="67"/>
      <c r="D3661" s="13"/>
      <c r="E3661" s="13"/>
      <c r="F3661" s="13"/>
      <c r="G3661" s="13"/>
      <c r="H3661" s="13"/>
      <c r="I3661" s="13"/>
      <c r="J3661" s="13"/>
      <c r="K3661" s="13"/>
      <c r="L3661" s="13"/>
      <c r="M3661" s="13"/>
      <c r="N3661" s="13"/>
      <c r="O3661" s="13"/>
      <c r="P3661" s="13"/>
    </row>
    <row r="3662" spans="2:16" x14ac:dyDescent="0.3">
      <c r="B3662" s="67"/>
      <c r="C3662" s="67"/>
      <c r="D3662" s="13"/>
      <c r="E3662" s="13"/>
      <c r="F3662" s="13"/>
      <c r="G3662" s="13"/>
      <c r="H3662" s="13"/>
      <c r="I3662" s="13"/>
      <c r="J3662" s="13"/>
      <c r="K3662" s="13"/>
      <c r="L3662" s="13"/>
      <c r="M3662" s="13"/>
      <c r="N3662" s="13"/>
      <c r="O3662" s="13"/>
      <c r="P3662" s="13"/>
    </row>
    <row r="3663" spans="2:16" x14ac:dyDescent="0.3">
      <c r="B3663" s="67"/>
      <c r="C3663" s="67"/>
      <c r="D3663" s="13"/>
      <c r="E3663" s="13"/>
      <c r="F3663" s="13"/>
      <c r="G3663" s="13"/>
      <c r="H3663" s="13"/>
      <c r="I3663" s="13"/>
      <c r="J3663" s="13"/>
      <c r="K3663" s="13"/>
      <c r="L3663" s="13"/>
      <c r="M3663" s="13"/>
      <c r="N3663" s="13"/>
      <c r="O3663" s="13"/>
      <c r="P3663" s="13"/>
    </row>
    <row r="3664" spans="2:16" x14ac:dyDescent="0.3">
      <c r="B3664" s="67"/>
      <c r="C3664" s="67"/>
      <c r="D3664" s="13"/>
      <c r="E3664" s="13"/>
      <c r="F3664" s="13"/>
      <c r="G3664" s="13"/>
      <c r="H3664" s="13"/>
      <c r="I3664" s="13"/>
      <c r="J3664" s="13"/>
      <c r="K3664" s="13"/>
      <c r="L3664" s="13"/>
      <c r="M3664" s="13"/>
      <c r="N3664" s="13"/>
      <c r="O3664" s="13"/>
      <c r="P3664" s="13"/>
    </row>
    <row r="3665" spans="2:16" x14ac:dyDescent="0.3">
      <c r="B3665" s="67"/>
      <c r="C3665" s="67"/>
      <c r="D3665" s="13"/>
      <c r="E3665" s="13"/>
      <c r="F3665" s="13"/>
      <c r="G3665" s="13"/>
      <c r="H3665" s="13"/>
      <c r="I3665" s="13"/>
      <c r="J3665" s="13"/>
      <c r="K3665" s="13"/>
      <c r="L3665" s="13"/>
      <c r="M3665" s="13"/>
      <c r="N3665" s="13"/>
      <c r="O3665" s="13"/>
      <c r="P3665" s="13"/>
    </row>
    <row r="3666" spans="2:16" x14ac:dyDescent="0.3">
      <c r="B3666" s="67"/>
      <c r="C3666" s="67"/>
      <c r="D3666" s="13"/>
      <c r="E3666" s="13"/>
      <c r="F3666" s="13"/>
      <c r="G3666" s="13"/>
      <c r="H3666" s="13"/>
      <c r="I3666" s="13"/>
      <c r="J3666" s="13"/>
      <c r="K3666" s="13"/>
      <c r="L3666" s="13"/>
      <c r="M3666" s="13"/>
      <c r="N3666" s="13"/>
      <c r="O3666" s="13"/>
      <c r="P3666" s="13"/>
    </row>
    <row r="3667" spans="2:16" x14ac:dyDescent="0.3">
      <c r="B3667" s="67"/>
      <c r="C3667" s="67"/>
      <c r="D3667" s="13"/>
      <c r="E3667" s="13"/>
      <c r="F3667" s="13"/>
      <c r="G3667" s="13"/>
      <c r="H3667" s="13"/>
      <c r="I3667" s="13"/>
      <c r="J3667" s="13"/>
      <c r="K3667" s="13"/>
      <c r="L3667" s="13"/>
      <c r="M3667" s="13"/>
      <c r="N3667" s="13"/>
      <c r="O3667" s="13"/>
      <c r="P3667" s="13"/>
    </row>
    <row r="3668" spans="2:16" x14ac:dyDescent="0.3">
      <c r="B3668" s="67"/>
      <c r="C3668" s="67"/>
      <c r="D3668" s="13"/>
      <c r="E3668" s="13"/>
      <c r="F3668" s="13"/>
      <c r="G3668" s="13"/>
      <c r="H3668" s="13"/>
      <c r="I3668" s="13"/>
      <c r="J3668" s="13"/>
      <c r="K3668" s="13"/>
      <c r="L3668" s="13"/>
      <c r="M3668" s="13"/>
      <c r="N3668" s="13"/>
      <c r="O3668" s="13"/>
      <c r="P3668" s="13"/>
    </row>
    <row r="3669" spans="2:16" x14ac:dyDescent="0.3">
      <c r="B3669" s="67"/>
      <c r="C3669" s="67"/>
      <c r="D3669" s="13"/>
      <c r="E3669" s="13"/>
      <c r="F3669" s="13"/>
      <c r="G3669" s="13"/>
      <c r="H3669" s="13"/>
      <c r="I3669" s="13"/>
      <c r="J3669" s="13"/>
      <c r="K3669" s="13"/>
      <c r="L3669" s="13"/>
      <c r="M3669" s="13"/>
      <c r="N3669" s="13"/>
      <c r="O3669" s="13"/>
      <c r="P3669" s="13"/>
    </row>
    <row r="3670" spans="2:16" x14ac:dyDescent="0.3">
      <c r="B3670" s="67"/>
      <c r="C3670" s="67"/>
      <c r="D3670" s="13"/>
      <c r="E3670" s="13"/>
      <c r="F3670" s="13"/>
      <c r="G3670" s="13"/>
      <c r="H3670" s="13"/>
      <c r="I3670" s="13"/>
      <c r="J3670" s="13"/>
      <c r="K3670" s="13"/>
      <c r="L3670" s="13"/>
      <c r="M3670" s="13"/>
      <c r="N3670" s="13"/>
      <c r="O3670" s="13"/>
      <c r="P3670" s="13"/>
    </row>
    <row r="3671" spans="2:16" x14ac:dyDescent="0.3">
      <c r="B3671" s="67"/>
      <c r="C3671" s="67"/>
      <c r="D3671" s="13"/>
      <c r="E3671" s="13"/>
      <c r="F3671" s="13"/>
      <c r="G3671" s="13"/>
      <c r="H3671" s="13"/>
      <c r="I3671" s="13"/>
      <c r="J3671" s="13"/>
      <c r="K3671" s="13"/>
      <c r="L3671" s="13"/>
      <c r="M3671" s="13"/>
      <c r="N3671" s="13"/>
      <c r="O3671" s="13"/>
      <c r="P3671" s="13"/>
    </row>
    <row r="3672" spans="2:16" x14ac:dyDescent="0.3">
      <c r="B3672" s="67"/>
      <c r="C3672" s="67"/>
      <c r="D3672" s="13"/>
      <c r="E3672" s="13"/>
      <c r="F3672" s="13"/>
      <c r="G3672" s="13"/>
      <c r="H3672" s="13"/>
      <c r="I3672" s="13"/>
      <c r="J3672" s="13"/>
      <c r="K3672" s="13"/>
      <c r="L3672" s="13"/>
      <c r="M3672" s="13"/>
      <c r="N3672" s="13"/>
      <c r="O3672" s="13"/>
      <c r="P3672" s="13"/>
    </row>
    <row r="3673" spans="2:16" x14ac:dyDescent="0.3">
      <c r="B3673" s="67"/>
      <c r="C3673" s="67"/>
      <c r="D3673" s="13"/>
      <c r="E3673" s="13"/>
      <c r="F3673" s="13"/>
      <c r="G3673" s="13"/>
      <c r="H3673" s="13"/>
      <c r="I3673" s="13"/>
      <c r="J3673" s="13"/>
      <c r="K3673" s="13"/>
      <c r="L3673" s="13"/>
      <c r="M3673" s="13"/>
      <c r="N3673" s="13"/>
      <c r="O3673" s="13"/>
      <c r="P3673" s="13"/>
    </row>
    <row r="3674" spans="2:16" x14ac:dyDescent="0.3">
      <c r="B3674" s="67"/>
      <c r="C3674" s="67"/>
      <c r="D3674" s="13"/>
      <c r="E3674" s="13"/>
      <c r="F3674" s="13"/>
      <c r="G3674" s="13"/>
      <c r="H3674" s="13"/>
      <c r="I3674" s="13"/>
      <c r="J3674" s="13"/>
      <c r="K3674" s="13"/>
      <c r="L3674" s="13"/>
      <c r="M3674" s="13"/>
      <c r="N3674" s="13"/>
      <c r="O3674" s="13"/>
      <c r="P3674" s="13"/>
    </row>
    <row r="3675" spans="2:16" x14ac:dyDescent="0.3">
      <c r="B3675" s="67"/>
      <c r="C3675" s="67"/>
      <c r="D3675" s="13"/>
      <c r="E3675" s="13"/>
      <c r="F3675" s="13"/>
      <c r="G3675" s="13"/>
      <c r="H3675" s="13"/>
      <c r="I3675" s="13"/>
      <c r="J3675" s="13"/>
      <c r="K3675" s="13"/>
      <c r="L3675" s="13"/>
      <c r="M3675" s="13"/>
      <c r="N3675" s="13"/>
      <c r="O3675" s="13"/>
      <c r="P3675" s="13"/>
    </row>
    <row r="3676" spans="2:16" x14ac:dyDescent="0.3">
      <c r="B3676" s="67"/>
      <c r="C3676" s="67"/>
      <c r="D3676" s="13"/>
      <c r="E3676" s="13"/>
      <c r="F3676" s="13"/>
      <c r="G3676" s="13"/>
      <c r="H3676" s="13"/>
      <c r="I3676" s="13"/>
      <c r="J3676" s="13"/>
      <c r="K3676" s="13"/>
      <c r="L3676" s="13"/>
      <c r="M3676" s="13"/>
      <c r="N3676" s="13"/>
      <c r="O3676" s="13"/>
      <c r="P3676" s="13"/>
    </row>
    <row r="3677" spans="2:16" x14ac:dyDescent="0.3">
      <c r="B3677" s="67"/>
      <c r="C3677" s="67"/>
      <c r="D3677" s="13"/>
      <c r="E3677" s="13"/>
      <c r="F3677" s="13"/>
      <c r="G3677" s="13"/>
      <c r="H3677" s="13"/>
      <c r="I3677" s="13"/>
      <c r="J3677" s="13"/>
      <c r="K3677" s="13"/>
      <c r="L3677" s="13"/>
      <c r="M3677" s="13"/>
      <c r="N3677" s="13"/>
      <c r="O3677" s="13"/>
      <c r="P3677" s="13"/>
    </row>
    <row r="3678" spans="2:16" x14ac:dyDescent="0.3">
      <c r="B3678" s="67"/>
      <c r="C3678" s="67"/>
      <c r="D3678" s="13"/>
      <c r="E3678" s="13"/>
      <c r="F3678" s="13"/>
      <c r="G3678" s="13"/>
      <c r="H3678" s="13"/>
      <c r="I3678" s="13"/>
      <c r="J3678" s="13"/>
      <c r="K3678" s="13"/>
      <c r="L3678" s="13"/>
      <c r="M3678" s="13"/>
      <c r="N3678" s="13"/>
      <c r="O3678" s="13"/>
      <c r="P3678" s="13"/>
    </row>
    <row r="3679" spans="2:16" x14ac:dyDescent="0.3">
      <c r="B3679" s="67"/>
      <c r="C3679" s="67"/>
      <c r="D3679" s="13"/>
      <c r="E3679" s="13"/>
      <c r="F3679" s="13"/>
      <c r="G3679" s="13"/>
      <c r="H3679" s="13"/>
      <c r="I3679" s="13"/>
      <c r="J3679" s="13"/>
      <c r="K3679" s="13"/>
      <c r="L3679" s="13"/>
      <c r="M3679" s="13"/>
      <c r="N3679" s="13"/>
      <c r="O3679" s="13"/>
      <c r="P3679" s="13"/>
    </row>
    <row r="3680" spans="2:16" x14ac:dyDescent="0.3">
      <c r="B3680" s="67"/>
      <c r="C3680" s="67"/>
      <c r="D3680" s="13"/>
      <c r="E3680" s="13"/>
      <c r="F3680" s="13"/>
      <c r="G3680" s="13"/>
      <c r="H3680" s="13"/>
      <c r="I3680" s="13"/>
      <c r="J3680" s="13"/>
      <c r="K3680" s="13"/>
      <c r="L3680" s="13"/>
      <c r="M3680" s="13"/>
      <c r="N3680" s="13"/>
      <c r="O3680" s="13"/>
      <c r="P3680" s="13"/>
    </row>
    <row r="3681" spans="2:16" x14ac:dyDescent="0.3">
      <c r="B3681" s="67"/>
      <c r="C3681" s="67"/>
      <c r="D3681" s="13"/>
      <c r="E3681" s="13"/>
      <c r="F3681" s="13"/>
      <c r="G3681" s="13"/>
      <c r="H3681" s="13"/>
      <c r="I3681" s="13"/>
      <c r="J3681" s="13"/>
      <c r="K3681" s="13"/>
      <c r="L3681" s="13"/>
      <c r="M3681" s="13"/>
      <c r="N3681" s="13"/>
      <c r="O3681" s="13"/>
      <c r="P3681" s="13"/>
    </row>
    <row r="3682" spans="2:16" x14ac:dyDescent="0.3">
      <c r="B3682" s="67"/>
      <c r="C3682" s="67"/>
      <c r="D3682" s="13"/>
      <c r="E3682" s="13"/>
      <c r="F3682" s="13"/>
      <c r="G3682" s="13"/>
      <c r="H3682" s="13"/>
      <c r="I3682" s="13"/>
      <c r="J3682" s="13"/>
      <c r="K3682" s="13"/>
      <c r="L3682" s="13"/>
      <c r="M3682" s="13"/>
      <c r="N3682" s="13"/>
      <c r="O3682" s="13"/>
      <c r="P3682" s="13"/>
    </row>
    <row r="3683" spans="2:16" x14ac:dyDescent="0.3">
      <c r="B3683" s="67"/>
      <c r="C3683" s="67"/>
      <c r="D3683" s="13"/>
      <c r="E3683" s="13"/>
      <c r="F3683" s="13"/>
      <c r="G3683" s="13"/>
      <c r="H3683" s="13"/>
      <c r="I3683" s="13"/>
      <c r="J3683" s="13"/>
      <c r="K3683" s="13"/>
      <c r="L3683" s="13"/>
      <c r="M3683" s="13"/>
      <c r="N3683" s="13"/>
      <c r="O3683" s="13"/>
      <c r="P3683" s="13"/>
    </row>
    <row r="3684" spans="2:16" x14ac:dyDescent="0.3">
      <c r="B3684" s="67"/>
      <c r="C3684" s="67"/>
      <c r="D3684" s="13"/>
      <c r="E3684" s="13"/>
      <c r="F3684" s="13"/>
      <c r="G3684" s="13"/>
      <c r="H3684" s="13"/>
      <c r="I3684" s="13"/>
      <c r="J3684" s="13"/>
      <c r="K3684" s="13"/>
      <c r="L3684" s="13"/>
      <c r="M3684" s="13"/>
      <c r="N3684" s="13"/>
      <c r="O3684" s="13"/>
      <c r="P3684" s="13"/>
    </row>
    <row r="3685" spans="2:16" x14ac:dyDescent="0.3">
      <c r="B3685" s="67"/>
      <c r="C3685" s="67"/>
      <c r="D3685" s="13"/>
      <c r="E3685" s="13"/>
      <c r="F3685" s="13"/>
      <c r="G3685" s="13"/>
      <c r="H3685" s="13"/>
      <c r="I3685" s="13"/>
      <c r="J3685" s="13"/>
      <c r="K3685" s="13"/>
      <c r="L3685" s="13"/>
      <c r="M3685" s="13"/>
      <c r="N3685" s="13"/>
      <c r="O3685" s="13"/>
      <c r="P3685" s="13"/>
    </row>
    <row r="3686" spans="2:16" x14ac:dyDescent="0.3">
      <c r="B3686" s="67"/>
      <c r="C3686" s="67"/>
      <c r="D3686" s="13"/>
      <c r="E3686" s="13"/>
      <c r="F3686" s="13"/>
      <c r="G3686" s="13"/>
      <c r="H3686" s="13"/>
      <c r="I3686" s="13"/>
      <c r="J3686" s="13"/>
      <c r="K3686" s="13"/>
      <c r="L3686" s="13"/>
      <c r="M3686" s="13"/>
      <c r="N3686" s="13"/>
      <c r="O3686" s="13"/>
      <c r="P3686" s="13"/>
    </row>
    <row r="3687" spans="2:16" x14ac:dyDescent="0.3">
      <c r="B3687" s="67"/>
      <c r="C3687" s="67"/>
      <c r="D3687" s="13"/>
      <c r="E3687" s="13"/>
      <c r="F3687" s="13"/>
      <c r="G3687" s="13"/>
      <c r="H3687" s="13"/>
      <c r="I3687" s="13"/>
      <c r="J3687" s="13"/>
      <c r="K3687" s="13"/>
      <c r="L3687" s="13"/>
      <c r="M3687" s="13"/>
      <c r="N3687" s="13"/>
      <c r="O3687" s="13"/>
      <c r="P3687" s="13"/>
    </row>
    <row r="3688" spans="2:16" x14ac:dyDescent="0.3">
      <c r="B3688" s="67"/>
      <c r="C3688" s="67"/>
      <c r="D3688" s="13"/>
      <c r="E3688" s="13"/>
      <c r="F3688" s="13"/>
      <c r="G3688" s="13"/>
      <c r="H3688" s="13"/>
      <c r="I3688" s="13"/>
      <c r="J3688" s="13"/>
      <c r="K3688" s="13"/>
      <c r="L3688" s="13"/>
      <c r="M3688" s="13"/>
      <c r="N3688" s="13"/>
      <c r="O3688" s="13"/>
      <c r="P3688" s="13"/>
    </row>
    <row r="3689" spans="2:16" x14ac:dyDescent="0.3">
      <c r="B3689" s="67"/>
      <c r="C3689" s="67"/>
      <c r="D3689" s="13"/>
      <c r="E3689" s="13"/>
      <c r="F3689" s="13"/>
      <c r="G3689" s="13"/>
      <c r="H3689" s="13"/>
      <c r="I3689" s="13"/>
      <c r="J3689" s="13"/>
      <c r="K3689" s="13"/>
      <c r="L3689" s="13"/>
      <c r="M3689" s="13"/>
      <c r="N3689" s="13"/>
      <c r="O3689" s="13"/>
      <c r="P3689" s="13"/>
    </row>
    <row r="3690" spans="2:16" x14ac:dyDescent="0.3">
      <c r="B3690" s="67"/>
      <c r="C3690" s="67"/>
      <c r="D3690" s="13"/>
      <c r="E3690" s="13"/>
      <c r="F3690" s="13"/>
      <c r="G3690" s="13"/>
      <c r="H3690" s="13"/>
      <c r="I3690" s="13"/>
      <c r="J3690" s="13"/>
      <c r="K3690" s="13"/>
      <c r="L3690" s="13"/>
      <c r="M3690" s="13"/>
      <c r="N3690" s="13"/>
      <c r="O3690" s="13"/>
      <c r="P3690" s="13"/>
    </row>
    <row r="3691" spans="2:16" x14ac:dyDescent="0.3">
      <c r="B3691" s="67"/>
      <c r="C3691" s="67"/>
      <c r="D3691" s="13"/>
      <c r="E3691" s="13"/>
      <c r="F3691" s="13"/>
      <c r="G3691" s="13"/>
      <c r="H3691" s="13"/>
      <c r="I3691" s="13"/>
      <c r="J3691" s="13"/>
      <c r="K3691" s="13"/>
      <c r="L3691" s="13"/>
      <c r="M3691" s="13"/>
      <c r="N3691" s="13"/>
      <c r="O3691" s="13"/>
      <c r="P3691" s="13"/>
    </row>
    <row r="3692" spans="2:16" x14ac:dyDescent="0.3">
      <c r="B3692" s="67"/>
      <c r="C3692" s="67"/>
      <c r="D3692" s="13"/>
      <c r="E3692" s="13"/>
      <c r="F3692" s="13"/>
      <c r="G3692" s="13"/>
      <c r="H3692" s="13"/>
      <c r="I3692" s="13"/>
      <c r="J3692" s="13"/>
      <c r="K3692" s="13"/>
      <c r="L3692" s="13"/>
      <c r="M3692" s="13"/>
      <c r="N3692" s="13"/>
      <c r="O3692" s="13"/>
      <c r="P3692" s="13"/>
    </row>
    <row r="3693" spans="2:16" x14ac:dyDescent="0.3">
      <c r="B3693" s="67"/>
      <c r="C3693" s="67"/>
      <c r="D3693" s="13"/>
      <c r="E3693" s="13"/>
      <c r="F3693" s="13"/>
      <c r="G3693" s="13"/>
      <c r="H3693" s="13"/>
      <c r="I3693" s="13"/>
      <c r="J3693" s="13"/>
      <c r="K3693" s="13"/>
      <c r="L3693" s="13"/>
      <c r="M3693" s="13"/>
      <c r="N3693" s="13"/>
      <c r="O3693" s="13"/>
      <c r="P3693" s="13"/>
    </row>
    <row r="3694" spans="2:16" x14ac:dyDescent="0.3">
      <c r="B3694" s="67"/>
      <c r="C3694" s="67"/>
      <c r="D3694" s="13"/>
      <c r="E3694" s="13"/>
      <c r="F3694" s="13"/>
      <c r="G3694" s="13"/>
      <c r="H3694" s="13"/>
      <c r="I3694" s="13"/>
      <c r="J3694" s="13"/>
      <c r="K3694" s="13"/>
      <c r="L3694" s="13"/>
      <c r="M3694" s="13"/>
      <c r="N3694" s="13"/>
      <c r="O3694" s="13"/>
      <c r="P3694" s="13"/>
    </row>
    <row r="3695" spans="2:16" x14ac:dyDescent="0.3">
      <c r="B3695" s="67"/>
      <c r="C3695" s="67"/>
      <c r="D3695" s="13"/>
      <c r="E3695" s="13"/>
      <c r="F3695" s="13"/>
      <c r="G3695" s="13"/>
      <c r="H3695" s="13"/>
      <c r="I3695" s="13"/>
      <c r="J3695" s="13"/>
      <c r="K3695" s="13"/>
      <c r="L3695" s="13"/>
      <c r="M3695" s="13"/>
      <c r="N3695" s="13"/>
      <c r="O3695" s="13"/>
      <c r="P3695" s="13"/>
    </row>
    <row r="3696" spans="2:16" x14ac:dyDescent="0.3">
      <c r="B3696" s="67"/>
      <c r="C3696" s="67"/>
      <c r="D3696" s="13"/>
      <c r="E3696" s="13"/>
      <c r="F3696" s="13"/>
      <c r="G3696" s="13"/>
      <c r="H3696" s="13"/>
      <c r="I3696" s="13"/>
      <c r="J3696" s="13"/>
      <c r="K3696" s="13"/>
      <c r="L3696" s="13"/>
      <c r="M3696" s="13"/>
      <c r="N3696" s="13"/>
      <c r="O3696" s="13"/>
      <c r="P3696" s="13"/>
    </row>
    <row r="3697" spans="2:16" x14ac:dyDescent="0.3">
      <c r="B3697" s="67"/>
      <c r="C3697" s="67"/>
      <c r="D3697" s="13"/>
      <c r="E3697" s="13"/>
      <c r="F3697" s="13"/>
      <c r="G3697" s="13"/>
      <c r="H3697" s="13"/>
      <c r="I3697" s="13"/>
      <c r="J3697" s="13"/>
      <c r="K3697" s="13"/>
      <c r="L3697" s="13"/>
      <c r="M3697" s="13"/>
      <c r="N3697" s="13"/>
      <c r="O3697" s="13"/>
      <c r="P3697" s="13"/>
    </row>
    <row r="3698" spans="2:16" x14ac:dyDescent="0.3">
      <c r="B3698" s="67"/>
      <c r="C3698" s="67"/>
      <c r="D3698" s="13"/>
      <c r="E3698" s="13"/>
      <c r="F3698" s="13"/>
      <c r="G3698" s="13"/>
      <c r="H3698" s="13"/>
      <c r="I3698" s="13"/>
      <c r="J3698" s="13"/>
      <c r="K3698" s="13"/>
      <c r="L3698" s="13"/>
      <c r="M3698" s="13"/>
      <c r="N3698" s="13"/>
      <c r="O3698" s="13"/>
      <c r="P3698" s="13"/>
    </row>
    <row r="3699" spans="2:16" x14ac:dyDescent="0.3">
      <c r="B3699" s="67"/>
      <c r="C3699" s="67"/>
      <c r="D3699" s="13"/>
      <c r="E3699" s="13"/>
      <c r="F3699" s="13"/>
      <c r="G3699" s="13"/>
      <c r="H3699" s="13"/>
      <c r="I3699" s="13"/>
      <c r="J3699" s="13"/>
      <c r="K3699" s="13"/>
      <c r="L3699" s="13"/>
      <c r="M3699" s="13"/>
      <c r="N3699" s="13"/>
      <c r="O3699" s="13"/>
      <c r="P3699" s="13"/>
    </row>
    <row r="3700" spans="2:16" x14ac:dyDescent="0.3">
      <c r="B3700" s="67"/>
      <c r="C3700" s="67"/>
      <c r="D3700" s="13"/>
      <c r="E3700" s="13"/>
      <c r="F3700" s="13"/>
      <c r="G3700" s="13"/>
      <c r="H3700" s="13"/>
      <c r="I3700" s="13"/>
      <c r="J3700" s="13"/>
      <c r="K3700" s="13"/>
      <c r="L3700" s="13"/>
      <c r="M3700" s="13"/>
      <c r="N3700" s="13"/>
      <c r="O3700" s="13"/>
      <c r="P3700" s="13"/>
    </row>
    <row r="3701" spans="2:16" x14ac:dyDescent="0.3">
      <c r="B3701" s="67"/>
      <c r="C3701" s="67"/>
      <c r="D3701" s="13"/>
      <c r="E3701" s="13"/>
      <c r="F3701" s="13"/>
      <c r="G3701" s="13"/>
      <c r="H3701" s="13"/>
      <c r="I3701" s="13"/>
      <c r="J3701" s="13"/>
      <c r="K3701" s="13"/>
      <c r="L3701" s="13"/>
      <c r="M3701" s="13"/>
      <c r="N3701" s="13"/>
      <c r="O3701" s="13"/>
      <c r="P3701" s="13"/>
    </row>
    <row r="3702" spans="2:16" x14ac:dyDescent="0.3">
      <c r="B3702" s="67"/>
      <c r="C3702" s="67"/>
      <c r="D3702" s="13"/>
      <c r="E3702" s="13"/>
      <c r="F3702" s="13"/>
      <c r="G3702" s="13"/>
      <c r="H3702" s="13"/>
      <c r="I3702" s="13"/>
      <c r="J3702" s="13"/>
      <c r="K3702" s="13"/>
      <c r="L3702" s="13"/>
      <c r="M3702" s="13"/>
      <c r="N3702" s="13"/>
      <c r="O3702" s="13"/>
      <c r="P3702" s="13"/>
    </row>
    <row r="3703" spans="2:16" x14ac:dyDescent="0.3">
      <c r="B3703" s="67"/>
      <c r="C3703" s="67"/>
      <c r="D3703" s="13"/>
      <c r="E3703" s="13"/>
      <c r="F3703" s="13"/>
      <c r="G3703" s="13"/>
      <c r="H3703" s="13"/>
      <c r="I3703" s="13"/>
      <c r="J3703" s="13"/>
      <c r="K3703" s="13"/>
      <c r="L3703" s="13"/>
      <c r="M3703" s="13"/>
      <c r="N3703" s="13"/>
      <c r="O3703" s="13"/>
      <c r="P3703" s="13"/>
    </row>
    <row r="3704" spans="2:16" x14ac:dyDescent="0.3">
      <c r="B3704" s="67"/>
      <c r="C3704" s="67"/>
      <c r="D3704" s="13"/>
      <c r="E3704" s="13"/>
      <c r="F3704" s="13"/>
      <c r="G3704" s="13"/>
      <c r="H3704" s="13"/>
      <c r="I3704" s="13"/>
      <c r="J3704" s="13"/>
      <c r="K3704" s="13"/>
      <c r="L3704" s="13"/>
      <c r="M3704" s="13"/>
      <c r="N3704" s="13"/>
      <c r="O3704" s="13"/>
      <c r="P3704" s="13"/>
    </row>
    <row r="3705" spans="2:16" x14ac:dyDescent="0.3">
      <c r="B3705" s="67"/>
      <c r="C3705" s="67"/>
      <c r="D3705" s="13"/>
      <c r="E3705" s="13"/>
      <c r="F3705" s="13"/>
      <c r="G3705" s="13"/>
      <c r="H3705" s="13"/>
      <c r="I3705" s="13"/>
      <c r="J3705" s="13"/>
      <c r="K3705" s="13"/>
      <c r="L3705" s="13"/>
      <c r="M3705" s="13"/>
      <c r="N3705" s="13"/>
      <c r="O3705" s="13"/>
      <c r="P3705" s="13"/>
    </row>
    <row r="3706" spans="2:16" x14ac:dyDescent="0.3">
      <c r="B3706" s="67"/>
      <c r="C3706" s="67"/>
      <c r="D3706" s="13"/>
      <c r="E3706" s="13"/>
      <c r="F3706" s="13"/>
      <c r="G3706" s="13"/>
      <c r="H3706" s="13"/>
      <c r="I3706" s="13"/>
      <c r="J3706" s="13"/>
      <c r="K3706" s="13"/>
      <c r="L3706" s="13"/>
      <c r="M3706" s="13"/>
      <c r="N3706" s="13"/>
      <c r="O3706" s="13"/>
      <c r="P3706" s="13"/>
    </row>
    <row r="3707" spans="2:16" x14ac:dyDescent="0.3">
      <c r="B3707" s="67"/>
      <c r="C3707" s="67"/>
      <c r="D3707" s="13"/>
      <c r="E3707" s="13"/>
      <c r="F3707" s="13"/>
      <c r="G3707" s="13"/>
      <c r="H3707" s="13"/>
      <c r="I3707" s="13"/>
      <c r="J3707" s="13"/>
      <c r="K3707" s="13"/>
      <c r="L3707" s="13"/>
      <c r="M3707" s="13"/>
      <c r="N3707" s="13"/>
      <c r="O3707" s="13"/>
      <c r="P3707" s="13"/>
    </row>
    <row r="3708" spans="2:16" x14ac:dyDescent="0.3">
      <c r="B3708" s="67"/>
      <c r="C3708" s="67"/>
      <c r="D3708" s="13"/>
      <c r="E3708" s="13"/>
      <c r="F3708" s="13"/>
      <c r="G3708" s="13"/>
      <c r="H3708" s="13"/>
      <c r="I3708" s="13"/>
      <c r="J3708" s="13"/>
      <c r="K3708" s="13"/>
      <c r="L3708" s="13"/>
      <c r="M3708" s="13"/>
      <c r="N3708" s="13"/>
      <c r="O3708" s="13"/>
      <c r="P3708" s="13"/>
    </row>
    <row r="3709" spans="2:16" x14ac:dyDescent="0.3">
      <c r="B3709" s="67"/>
      <c r="C3709" s="67"/>
      <c r="D3709" s="13"/>
      <c r="E3709" s="13"/>
      <c r="F3709" s="13"/>
      <c r="G3709" s="13"/>
      <c r="H3709" s="13"/>
      <c r="I3709" s="13"/>
      <c r="J3709" s="13"/>
      <c r="K3709" s="13"/>
      <c r="L3709" s="13"/>
      <c r="M3709" s="13"/>
      <c r="N3709" s="13"/>
      <c r="O3709" s="13"/>
      <c r="P3709" s="13"/>
    </row>
    <row r="3710" spans="2:16" x14ac:dyDescent="0.3">
      <c r="B3710" s="67"/>
      <c r="C3710" s="67"/>
      <c r="D3710" s="13"/>
      <c r="E3710" s="13"/>
      <c r="F3710" s="13"/>
      <c r="G3710" s="13"/>
      <c r="H3710" s="13"/>
      <c r="I3710" s="13"/>
      <c r="J3710" s="13"/>
      <c r="K3710" s="13"/>
      <c r="L3710" s="13"/>
      <c r="M3710" s="13"/>
      <c r="N3710" s="13"/>
      <c r="O3710" s="13"/>
      <c r="P3710" s="13"/>
    </row>
    <row r="3711" spans="2:16" x14ac:dyDescent="0.3">
      <c r="B3711" s="67"/>
      <c r="C3711" s="67"/>
      <c r="D3711" s="13"/>
      <c r="E3711" s="13"/>
      <c r="F3711" s="13"/>
      <c r="G3711" s="13"/>
      <c r="H3711" s="13"/>
      <c r="I3711" s="13"/>
      <c r="J3711" s="13"/>
      <c r="K3711" s="13"/>
      <c r="L3711" s="13"/>
      <c r="M3711" s="13"/>
      <c r="N3711" s="13"/>
      <c r="O3711" s="13"/>
      <c r="P3711" s="13"/>
    </row>
    <row r="3712" spans="2:16" x14ac:dyDescent="0.3">
      <c r="B3712" s="67"/>
      <c r="C3712" s="67"/>
      <c r="D3712" s="13"/>
      <c r="E3712" s="13"/>
      <c r="F3712" s="13"/>
      <c r="G3712" s="13"/>
      <c r="H3712" s="13"/>
      <c r="I3712" s="13"/>
      <c r="J3712" s="13"/>
      <c r="K3712" s="13"/>
      <c r="L3712" s="13"/>
      <c r="M3712" s="13"/>
      <c r="N3712" s="13"/>
      <c r="O3712" s="13"/>
      <c r="P3712" s="13"/>
    </row>
    <row r="3713" spans="2:16" x14ac:dyDescent="0.3">
      <c r="B3713" s="67"/>
      <c r="C3713" s="67"/>
      <c r="D3713" s="13"/>
      <c r="E3713" s="13"/>
      <c r="F3713" s="13"/>
      <c r="G3713" s="13"/>
      <c r="H3713" s="13"/>
      <c r="I3713" s="13"/>
      <c r="J3713" s="13"/>
      <c r="K3713" s="13"/>
      <c r="L3713" s="13"/>
      <c r="M3713" s="13"/>
      <c r="N3713" s="13"/>
      <c r="O3713" s="13"/>
      <c r="P3713" s="13"/>
    </row>
    <row r="3714" spans="2:16" x14ac:dyDescent="0.3">
      <c r="B3714" s="67"/>
      <c r="C3714" s="67"/>
      <c r="D3714" s="13"/>
      <c r="E3714" s="13"/>
      <c r="F3714" s="13"/>
      <c r="G3714" s="13"/>
      <c r="H3714" s="13"/>
      <c r="I3714" s="13"/>
      <c r="J3714" s="13"/>
      <c r="K3714" s="13"/>
      <c r="L3714" s="13"/>
      <c r="M3714" s="13"/>
      <c r="N3714" s="13"/>
      <c r="O3714" s="13"/>
      <c r="P3714" s="13"/>
    </row>
    <row r="3715" spans="2:16" x14ac:dyDescent="0.3">
      <c r="B3715" s="67"/>
      <c r="C3715" s="67"/>
      <c r="D3715" s="13"/>
      <c r="E3715" s="13"/>
      <c r="F3715" s="13"/>
      <c r="G3715" s="13"/>
      <c r="H3715" s="13"/>
      <c r="I3715" s="13"/>
      <c r="J3715" s="13"/>
      <c r="K3715" s="13"/>
      <c r="L3715" s="13"/>
      <c r="M3715" s="13"/>
      <c r="N3715" s="13"/>
      <c r="O3715" s="13"/>
      <c r="P3715" s="13"/>
    </row>
    <row r="3716" spans="2:16" x14ac:dyDescent="0.3">
      <c r="B3716" s="67"/>
      <c r="C3716" s="67"/>
      <c r="D3716" s="13"/>
      <c r="E3716" s="13"/>
      <c r="F3716" s="13"/>
      <c r="G3716" s="13"/>
      <c r="H3716" s="13"/>
      <c r="I3716" s="13"/>
      <c r="J3716" s="13"/>
      <c r="K3716" s="13"/>
      <c r="L3716" s="13"/>
      <c r="M3716" s="13"/>
      <c r="N3716" s="13"/>
      <c r="O3716" s="13"/>
      <c r="P3716" s="13"/>
    </row>
    <row r="3717" spans="2:16" x14ac:dyDescent="0.3">
      <c r="B3717" s="67"/>
      <c r="C3717" s="67"/>
      <c r="D3717" s="13"/>
      <c r="E3717" s="13"/>
      <c r="F3717" s="13"/>
      <c r="G3717" s="13"/>
      <c r="H3717" s="13"/>
      <c r="I3717" s="13"/>
      <c r="J3717" s="13"/>
      <c r="K3717" s="13"/>
      <c r="L3717" s="13"/>
      <c r="M3717" s="13"/>
      <c r="N3717" s="13"/>
      <c r="O3717" s="13"/>
      <c r="P3717" s="13"/>
    </row>
    <row r="3718" spans="2:16" x14ac:dyDescent="0.3">
      <c r="B3718" s="67"/>
      <c r="C3718" s="67"/>
      <c r="D3718" s="13"/>
      <c r="E3718" s="13"/>
      <c r="F3718" s="13"/>
      <c r="G3718" s="13"/>
      <c r="H3718" s="13"/>
      <c r="I3718" s="13"/>
      <c r="J3718" s="13"/>
      <c r="K3718" s="13"/>
      <c r="L3718" s="13"/>
      <c r="M3718" s="13"/>
      <c r="N3718" s="13"/>
      <c r="O3718" s="13"/>
      <c r="P3718" s="13"/>
    </row>
    <row r="3719" spans="2:16" x14ac:dyDescent="0.3">
      <c r="B3719" s="67"/>
      <c r="C3719" s="67"/>
      <c r="D3719" s="13"/>
      <c r="E3719" s="13"/>
      <c r="F3719" s="13"/>
      <c r="G3719" s="13"/>
      <c r="H3719" s="13"/>
      <c r="I3719" s="13"/>
      <c r="J3719" s="13"/>
      <c r="K3719" s="13"/>
      <c r="L3719" s="13"/>
      <c r="M3719" s="13"/>
      <c r="N3719" s="13"/>
      <c r="O3719" s="13"/>
      <c r="P3719" s="13"/>
    </row>
    <row r="3720" spans="2:16" x14ac:dyDescent="0.3">
      <c r="B3720" s="67"/>
      <c r="C3720" s="67"/>
      <c r="D3720" s="13"/>
      <c r="E3720" s="13"/>
      <c r="F3720" s="13"/>
      <c r="G3720" s="13"/>
      <c r="H3720" s="13"/>
      <c r="I3720" s="13"/>
      <c r="J3720" s="13"/>
      <c r="K3720" s="13"/>
      <c r="L3720" s="13"/>
      <c r="M3720" s="13"/>
      <c r="N3720" s="13"/>
      <c r="O3720" s="13"/>
      <c r="P3720" s="13"/>
    </row>
    <row r="3721" spans="2:16" x14ac:dyDescent="0.3">
      <c r="B3721" s="67"/>
      <c r="C3721" s="67"/>
      <c r="D3721" s="13"/>
      <c r="E3721" s="13"/>
      <c r="F3721" s="13"/>
      <c r="G3721" s="13"/>
      <c r="H3721" s="13"/>
      <c r="I3721" s="13"/>
      <c r="J3721" s="13"/>
      <c r="K3721" s="13"/>
      <c r="L3721" s="13"/>
      <c r="M3721" s="13"/>
      <c r="N3721" s="13"/>
      <c r="O3721" s="13"/>
      <c r="P3721" s="13"/>
    </row>
    <row r="3722" spans="2:16" x14ac:dyDescent="0.3">
      <c r="B3722" s="67"/>
      <c r="C3722" s="67"/>
      <c r="D3722" s="13"/>
      <c r="E3722" s="13"/>
      <c r="F3722" s="13"/>
      <c r="G3722" s="13"/>
      <c r="H3722" s="13"/>
      <c r="I3722" s="13"/>
      <c r="J3722" s="13"/>
      <c r="K3722" s="13"/>
      <c r="L3722" s="13"/>
      <c r="M3722" s="13"/>
      <c r="N3722" s="13"/>
      <c r="O3722" s="13"/>
      <c r="P3722" s="13"/>
    </row>
    <row r="3723" spans="2:16" x14ac:dyDescent="0.3">
      <c r="B3723" s="67"/>
      <c r="C3723" s="67"/>
      <c r="D3723" s="13"/>
      <c r="E3723" s="13"/>
      <c r="F3723" s="13"/>
      <c r="G3723" s="13"/>
      <c r="H3723" s="13"/>
      <c r="I3723" s="13"/>
      <c r="J3723" s="13"/>
      <c r="K3723" s="13"/>
      <c r="L3723" s="13"/>
      <c r="M3723" s="13"/>
      <c r="N3723" s="13"/>
      <c r="O3723" s="13"/>
      <c r="P3723" s="13"/>
    </row>
    <row r="3724" spans="2:16" x14ac:dyDescent="0.3">
      <c r="B3724" s="67"/>
      <c r="C3724" s="67"/>
      <c r="D3724" s="13"/>
      <c r="E3724" s="13"/>
      <c r="F3724" s="13"/>
      <c r="G3724" s="13"/>
      <c r="H3724" s="13"/>
      <c r="I3724" s="13"/>
      <c r="J3724" s="13"/>
      <c r="K3724" s="13"/>
      <c r="L3724" s="13"/>
      <c r="M3724" s="13"/>
      <c r="N3724" s="13"/>
      <c r="O3724" s="13"/>
      <c r="P3724" s="13"/>
    </row>
    <row r="3725" spans="2:16" x14ac:dyDescent="0.3">
      <c r="B3725" s="67"/>
      <c r="C3725" s="67"/>
      <c r="D3725" s="13"/>
      <c r="E3725" s="13"/>
      <c r="F3725" s="13"/>
      <c r="G3725" s="13"/>
      <c r="H3725" s="13"/>
      <c r="I3725" s="13"/>
      <c r="J3725" s="13"/>
      <c r="K3725" s="13"/>
      <c r="L3725" s="13"/>
      <c r="M3725" s="13"/>
      <c r="N3725" s="13"/>
      <c r="O3725" s="13"/>
      <c r="P3725" s="13"/>
    </row>
    <row r="3726" spans="2:16" x14ac:dyDescent="0.3">
      <c r="B3726" s="67"/>
      <c r="C3726" s="67"/>
      <c r="D3726" s="13"/>
      <c r="E3726" s="13"/>
      <c r="F3726" s="13"/>
      <c r="G3726" s="13"/>
      <c r="H3726" s="13"/>
      <c r="I3726" s="13"/>
      <c r="J3726" s="13"/>
      <c r="K3726" s="13"/>
      <c r="L3726" s="13"/>
      <c r="M3726" s="13"/>
      <c r="N3726" s="13"/>
      <c r="O3726" s="13"/>
      <c r="P3726" s="13"/>
    </row>
    <row r="3727" spans="2:16" x14ac:dyDescent="0.3">
      <c r="B3727" s="67"/>
      <c r="C3727" s="67"/>
      <c r="D3727" s="13"/>
      <c r="E3727" s="13"/>
      <c r="F3727" s="13"/>
      <c r="G3727" s="13"/>
      <c r="H3727" s="13"/>
      <c r="I3727" s="13"/>
      <c r="J3727" s="13"/>
      <c r="K3727" s="13"/>
      <c r="L3727" s="13"/>
      <c r="M3727" s="13"/>
      <c r="N3727" s="13"/>
      <c r="O3727" s="13"/>
      <c r="P3727" s="13"/>
    </row>
    <row r="3728" spans="2:16" x14ac:dyDescent="0.3">
      <c r="B3728" s="67"/>
      <c r="C3728" s="67"/>
      <c r="D3728" s="13"/>
      <c r="E3728" s="13"/>
      <c r="F3728" s="13"/>
      <c r="G3728" s="13"/>
      <c r="H3728" s="13"/>
      <c r="I3728" s="13"/>
      <c r="J3728" s="13"/>
      <c r="K3728" s="13"/>
      <c r="L3728" s="13"/>
      <c r="M3728" s="13"/>
      <c r="N3728" s="13"/>
      <c r="O3728" s="13"/>
      <c r="P3728" s="13"/>
    </row>
    <row r="3729" spans="2:16" x14ac:dyDescent="0.3">
      <c r="B3729" s="67"/>
      <c r="C3729" s="67"/>
      <c r="D3729" s="13"/>
      <c r="E3729" s="13"/>
      <c r="F3729" s="13"/>
      <c r="G3729" s="13"/>
      <c r="H3729" s="13"/>
      <c r="I3729" s="13"/>
      <c r="J3729" s="13"/>
      <c r="K3729" s="13"/>
      <c r="L3729" s="13"/>
      <c r="M3729" s="13"/>
      <c r="N3729" s="13"/>
      <c r="O3729" s="13"/>
      <c r="P3729" s="13"/>
    </row>
    <row r="3730" spans="2:16" x14ac:dyDescent="0.3">
      <c r="B3730" s="67"/>
      <c r="C3730" s="67"/>
      <c r="D3730" s="13"/>
      <c r="E3730" s="13"/>
      <c r="F3730" s="13"/>
      <c r="G3730" s="13"/>
      <c r="H3730" s="13"/>
      <c r="I3730" s="13"/>
      <c r="J3730" s="13"/>
      <c r="K3730" s="13"/>
      <c r="L3730" s="13"/>
      <c r="M3730" s="13"/>
      <c r="N3730" s="13"/>
      <c r="O3730" s="13"/>
      <c r="P3730" s="13"/>
    </row>
    <row r="3731" spans="2:16" x14ac:dyDescent="0.3">
      <c r="B3731" s="67"/>
      <c r="C3731" s="67"/>
      <c r="D3731" s="13"/>
      <c r="E3731" s="13"/>
      <c r="F3731" s="13"/>
      <c r="G3731" s="13"/>
      <c r="H3731" s="13"/>
      <c r="I3731" s="13"/>
      <c r="J3731" s="13"/>
      <c r="K3731" s="13"/>
      <c r="L3731" s="13"/>
      <c r="M3731" s="13"/>
      <c r="N3731" s="13"/>
      <c r="O3731" s="13"/>
      <c r="P3731" s="13"/>
    </row>
    <row r="3732" spans="2:16" x14ac:dyDescent="0.3">
      <c r="B3732" s="67"/>
      <c r="C3732" s="67"/>
      <c r="D3732" s="13"/>
      <c r="E3732" s="13"/>
      <c r="F3732" s="13"/>
      <c r="G3732" s="13"/>
      <c r="H3732" s="13"/>
      <c r="I3732" s="13"/>
      <c r="J3732" s="13"/>
      <c r="K3732" s="13"/>
      <c r="L3732" s="13"/>
      <c r="M3732" s="13"/>
      <c r="N3732" s="13"/>
      <c r="O3732" s="13"/>
      <c r="P3732" s="13"/>
    </row>
    <row r="3733" spans="2:16" x14ac:dyDescent="0.3">
      <c r="B3733" s="67"/>
      <c r="C3733" s="67"/>
      <c r="D3733" s="13"/>
      <c r="E3733" s="13"/>
      <c r="F3733" s="13"/>
      <c r="G3733" s="13"/>
      <c r="H3733" s="13"/>
      <c r="I3733" s="13"/>
      <c r="J3733" s="13"/>
      <c r="K3733" s="13"/>
      <c r="L3733" s="13"/>
      <c r="M3733" s="13"/>
      <c r="N3733" s="13"/>
      <c r="O3733" s="13"/>
      <c r="P3733" s="13"/>
    </row>
    <row r="3734" spans="2:16" x14ac:dyDescent="0.3">
      <c r="B3734" s="67"/>
      <c r="C3734" s="67"/>
      <c r="D3734" s="13"/>
      <c r="E3734" s="13"/>
      <c r="F3734" s="13"/>
      <c r="G3734" s="13"/>
      <c r="H3734" s="13"/>
      <c r="I3734" s="13"/>
      <c r="J3734" s="13"/>
      <c r="K3734" s="13"/>
      <c r="L3734" s="13"/>
      <c r="M3734" s="13"/>
      <c r="N3734" s="13"/>
      <c r="O3734" s="13"/>
      <c r="P3734" s="13"/>
    </row>
    <row r="3735" spans="2:16" x14ac:dyDescent="0.3">
      <c r="B3735" s="67"/>
      <c r="C3735" s="67"/>
      <c r="D3735" s="13"/>
      <c r="E3735" s="13"/>
      <c r="F3735" s="13"/>
      <c r="G3735" s="13"/>
      <c r="H3735" s="13"/>
      <c r="I3735" s="13"/>
      <c r="J3735" s="13"/>
      <c r="K3735" s="13"/>
      <c r="L3735" s="13"/>
      <c r="M3735" s="13"/>
      <c r="N3735" s="13"/>
      <c r="O3735" s="13"/>
      <c r="P3735" s="13"/>
    </row>
    <row r="3736" spans="2:16" x14ac:dyDescent="0.3">
      <c r="B3736" s="67"/>
      <c r="C3736" s="67"/>
      <c r="D3736" s="13"/>
      <c r="E3736" s="13"/>
      <c r="F3736" s="13"/>
      <c r="G3736" s="13"/>
      <c r="H3736" s="13"/>
      <c r="I3736" s="13"/>
      <c r="J3736" s="13"/>
      <c r="K3736" s="13"/>
      <c r="L3736" s="13"/>
      <c r="M3736" s="13"/>
      <c r="N3736" s="13"/>
      <c r="O3736" s="13"/>
      <c r="P3736" s="13"/>
    </row>
    <row r="3737" spans="2:16" x14ac:dyDescent="0.3">
      <c r="B3737" s="67"/>
      <c r="C3737" s="67"/>
      <c r="D3737" s="13"/>
      <c r="E3737" s="13"/>
      <c r="F3737" s="13"/>
      <c r="G3737" s="13"/>
      <c r="H3737" s="13"/>
      <c r="I3737" s="13"/>
      <c r="J3737" s="13"/>
      <c r="K3737" s="13"/>
      <c r="L3737" s="13"/>
      <c r="M3737" s="13"/>
      <c r="N3737" s="13"/>
      <c r="O3737" s="13"/>
      <c r="P3737" s="13"/>
    </row>
    <row r="3738" spans="2:16" x14ac:dyDescent="0.3">
      <c r="B3738" s="67"/>
      <c r="C3738" s="67"/>
      <c r="D3738" s="13"/>
      <c r="E3738" s="13"/>
      <c r="F3738" s="13"/>
      <c r="G3738" s="13"/>
      <c r="H3738" s="13"/>
      <c r="I3738" s="13"/>
      <c r="J3738" s="13"/>
      <c r="K3738" s="13"/>
      <c r="L3738" s="13"/>
      <c r="M3738" s="13"/>
      <c r="N3738" s="13"/>
      <c r="O3738" s="13"/>
      <c r="P3738" s="13"/>
    </row>
    <row r="3739" spans="2:16" x14ac:dyDescent="0.3">
      <c r="B3739" s="67"/>
      <c r="C3739" s="67"/>
      <c r="D3739" s="13"/>
      <c r="E3739" s="13"/>
      <c r="F3739" s="13"/>
      <c r="G3739" s="13"/>
      <c r="H3739" s="13"/>
      <c r="I3739" s="13"/>
      <c r="J3739" s="13"/>
      <c r="K3739" s="13"/>
      <c r="L3739" s="13"/>
      <c r="M3739" s="13"/>
      <c r="N3739" s="13"/>
      <c r="O3739" s="13"/>
      <c r="P3739" s="13"/>
    </row>
    <row r="3740" spans="2:16" x14ac:dyDescent="0.3">
      <c r="B3740" s="67"/>
      <c r="C3740" s="67"/>
      <c r="D3740" s="13"/>
      <c r="E3740" s="13"/>
      <c r="F3740" s="13"/>
      <c r="G3740" s="13"/>
      <c r="H3740" s="13"/>
      <c r="I3740" s="13"/>
      <c r="J3740" s="13"/>
      <c r="K3740" s="13"/>
      <c r="L3740" s="13"/>
      <c r="M3740" s="13"/>
      <c r="N3740" s="13"/>
      <c r="O3740" s="13"/>
      <c r="P3740" s="13"/>
    </row>
    <row r="3741" spans="2:16" x14ac:dyDescent="0.3">
      <c r="B3741" s="67"/>
      <c r="C3741" s="67"/>
      <c r="D3741" s="13"/>
      <c r="E3741" s="13"/>
      <c r="F3741" s="13"/>
      <c r="G3741" s="13"/>
      <c r="H3741" s="13"/>
      <c r="I3741" s="13"/>
      <c r="J3741" s="13"/>
      <c r="K3741" s="13"/>
      <c r="L3741" s="13"/>
      <c r="M3741" s="13"/>
      <c r="N3741" s="13"/>
      <c r="O3741" s="13"/>
      <c r="P3741" s="13"/>
    </row>
    <row r="3742" spans="2:16" x14ac:dyDescent="0.3">
      <c r="B3742" s="67"/>
      <c r="C3742" s="67"/>
      <c r="D3742" s="13"/>
      <c r="E3742" s="13"/>
      <c r="F3742" s="13"/>
      <c r="G3742" s="13"/>
      <c r="H3742" s="13"/>
      <c r="I3742" s="13"/>
      <c r="J3742" s="13"/>
      <c r="K3742" s="13"/>
      <c r="L3742" s="13"/>
      <c r="M3742" s="13"/>
      <c r="N3742" s="13"/>
      <c r="O3742" s="13"/>
      <c r="P3742" s="13"/>
    </row>
    <row r="3743" spans="2:16" x14ac:dyDescent="0.3">
      <c r="B3743" s="67"/>
      <c r="C3743" s="67"/>
      <c r="D3743" s="13"/>
      <c r="E3743" s="13"/>
      <c r="F3743" s="13"/>
      <c r="G3743" s="13"/>
      <c r="H3743" s="13"/>
      <c r="I3743" s="13"/>
      <c r="J3743" s="13"/>
      <c r="K3743" s="13"/>
      <c r="L3743" s="13"/>
      <c r="M3743" s="13"/>
      <c r="N3743" s="13"/>
      <c r="O3743" s="13"/>
      <c r="P3743" s="13"/>
    </row>
    <row r="3744" spans="2:16" x14ac:dyDescent="0.3">
      <c r="B3744" s="67"/>
      <c r="C3744" s="67"/>
      <c r="D3744" s="13"/>
      <c r="E3744" s="13"/>
      <c r="F3744" s="13"/>
      <c r="G3744" s="13"/>
      <c r="H3744" s="13"/>
      <c r="I3744" s="13"/>
      <c r="J3744" s="13"/>
      <c r="K3744" s="13"/>
      <c r="L3744" s="13"/>
      <c r="M3744" s="13"/>
      <c r="N3744" s="13"/>
      <c r="O3744" s="13"/>
      <c r="P3744" s="13"/>
    </row>
    <row r="3745" spans="2:16" x14ac:dyDescent="0.3">
      <c r="B3745" s="67"/>
      <c r="C3745" s="67"/>
      <c r="D3745" s="13"/>
      <c r="E3745" s="13"/>
      <c r="F3745" s="13"/>
      <c r="G3745" s="13"/>
      <c r="H3745" s="13"/>
      <c r="I3745" s="13"/>
      <c r="J3745" s="13"/>
      <c r="K3745" s="13"/>
      <c r="L3745" s="13"/>
      <c r="M3745" s="13"/>
      <c r="N3745" s="13"/>
      <c r="O3745" s="13"/>
      <c r="P3745" s="13"/>
    </row>
    <row r="3746" spans="2:16" x14ac:dyDescent="0.3">
      <c r="B3746" s="67"/>
      <c r="C3746" s="67"/>
      <c r="D3746" s="13"/>
      <c r="E3746" s="13"/>
      <c r="F3746" s="13"/>
      <c r="G3746" s="13"/>
      <c r="H3746" s="13"/>
      <c r="I3746" s="13"/>
      <c r="J3746" s="13"/>
      <c r="K3746" s="13"/>
      <c r="L3746" s="13"/>
      <c r="M3746" s="13"/>
      <c r="N3746" s="13"/>
      <c r="O3746" s="13"/>
      <c r="P3746" s="13"/>
    </row>
    <row r="3747" spans="2:16" x14ac:dyDescent="0.3">
      <c r="B3747" s="67"/>
      <c r="C3747" s="67"/>
      <c r="D3747" s="13"/>
      <c r="E3747" s="13"/>
      <c r="F3747" s="13"/>
      <c r="G3747" s="13"/>
      <c r="H3747" s="13"/>
      <c r="I3747" s="13"/>
      <c r="J3747" s="13"/>
      <c r="K3747" s="13"/>
      <c r="L3747" s="13"/>
      <c r="M3747" s="13"/>
      <c r="N3747" s="13"/>
      <c r="O3747" s="13"/>
      <c r="P3747" s="13"/>
    </row>
    <row r="3748" spans="2:16" x14ac:dyDescent="0.3">
      <c r="B3748" s="67"/>
      <c r="C3748" s="67"/>
      <c r="D3748" s="13"/>
      <c r="E3748" s="13"/>
      <c r="F3748" s="13"/>
      <c r="G3748" s="13"/>
      <c r="H3748" s="13"/>
      <c r="I3748" s="13"/>
      <c r="J3748" s="13"/>
      <c r="K3748" s="13"/>
      <c r="L3748" s="13"/>
      <c r="M3748" s="13"/>
      <c r="N3748" s="13"/>
      <c r="O3748" s="13"/>
      <c r="P3748" s="13"/>
    </row>
    <row r="3749" spans="2:16" x14ac:dyDescent="0.3">
      <c r="B3749" s="67"/>
      <c r="C3749" s="67"/>
      <c r="D3749" s="13"/>
      <c r="E3749" s="13"/>
      <c r="F3749" s="13"/>
      <c r="G3749" s="13"/>
      <c r="H3749" s="13"/>
      <c r="I3749" s="13"/>
      <c r="J3749" s="13"/>
      <c r="K3749" s="13"/>
      <c r="L3749" s="13"/>
      <c r="M3749" s="13"/>
      <c r="N3749" s="13"/>
      <c r="O3749" s="13"/>
      <c r="P3749" s="13"/>
    </row>
    <row r="3750" spans="2:16" x14ac:dyDescent="0.3">
      <c r="B3750" s="67"/>
      <c r="C3750" s="67"/>
      <c r="D3750" s="13"/>
      <c r="E3750" s="13"/>
      <c r="F3750" s="13"/>
      <c r="G3750" s="13"/>
      <c r="H3750" s="13"/>
      <c r="I3750" s="13"/>
      <c r="J3750" s="13"/>
      <c r="K3750" s="13"/>
      <c r="L3750" s="13"/>
      <c r="M3750" s="13"/>
      <c r="N3750" s="13"/>
      <c r="O3750" s="13"/>
      <c r="P3750" s="13"/>
    </row>
    <row r="3751" spans="2:16" x14ac:dyDescent="0.3">
      <c r="B3751" s="67"/>
      <c r="C3751" s="67"/>
      <c r="D3751" s="13"/>
      <c r="E3751" s="13"/>
      <c r="F3751" s="13"/>
      <c r="G3751" s="13"/>
      <c r="H3751" s="13"/>
      <c r="I3751" s="13"/>
      <c r="J3751" s="13"/>
      <c r="K3751" s="13"/>
      <c r="L3751" s="13"/>
      <c r="M3751" s="13"/>
      <c r="N3751" s="13"/>
      <c r="O3751" s="13"/>
      <c r="P3751" s="13"/>
    </row>
    <row r="3752" spans="2:16" x14ac:dyDescent="0.3">
      <c r="B3752" s="67"/>
      <c r="C3752" s="67"/>
      <c r="D3752" s="13"/>
      <c r="E3752" s="13"/>
      <c r="F3752" s="13"/>
      <c r="G3752" s="13"/>
      <c r="H3752" s="13"/>
      <c r="I3752" s="13"/>
      <c r="J3752" s="13"/>
      <c r="K3752" s="13"/>
      <c r="L3752" s="13"/>
      <c r="M3752" s="13"/>
      <c r="N3752" s="13"/>
      <c r="O3752" s="13"/>
      <c r="P3752" s="13"/>
    </row>
    <row r="3753" spans="2:16" x14ac:dyDescent="0.3">
      <c r="B3753" s="67"/>
      <c r="C3753" s="67"/>
      <c r="D3753" s="13"/>
      <c r="E3753" s="13"/>
      <c r="F3753" s="13"/>
      <c r="G3753" s="13"/>
      <c r="H3753" s="13"/>
      <c r="I3753" s="13"/>
      <c r="J3753" s="13"/>
      <c r="K3753" s="13"/>
      <c r="L3753" s="13"/>
      <c r="M3753" s="13"/>
      <c r="N3753" s="13"/>
      <c r="O3753" s="13"/>
      <c r="P3753" s="13"/>
    </row>
    <row r="3754" spans="2:16" x14ac:dyDescent="0.3">
      <c r="B3754" s="67"/>
      <c r="C3754" s="67"/>
      <c r="D3754" s="13"/>
      <c r="E3754" s="13"/>
      <c r="F3754" s="13"/>
      <c r="G3754" s="13"/>
      <c r="H3754" s="13"/>
      <c r="I3754" s="13"/>
      <c r="J3754" s="13"/>
      <c r="K3754" s="13"/>
      <c r="L3754" s="13"/>
      <c r="M3754" s="13"/>
      <c r="N3754" s="13"/>
      <c r="O3754" s="13"/>
      <c r="P3754" s="13"/>
    </row>
    <row r="3755" spans="2:16" x14ac:dyDescent="0.3">
      <c r="B3755" s="67"/>
      <c r="C3755" s="67"/>
      <c r="D3755" s="13"/>
      <c r="E3755" s="13"/>
      <c r="F3755" s="13"/>
      <c r="G3755" s="13"/>
      <c r="H3755" s="13"/>
      <c r="I3755" s="13"/>
      <c r="J3755" s="13"/>
      <c r="K3755" s="13"/>
      <c r="L3755" s="13"/>
      <c r="M3755" s="13"/>
      <c r="N3755" s="13"/>
      <c r="O3755" s="13"/>
      <c r="P3755" s="13"/>
    </row>
    <row r="3756" spans="2:16" x14ac:dyDescent="0.3">
      <c r="B3756" s="67"/>
      <c r="C3756" s="67"/>
      <c r="D3756" s="13"/>
      <c r="E3756" s="13"/>
      <c r="F3756" s="13"/>
      <c r="G3756" s="13"/>
      <c r="H3756" s="13"/>
      <c r="I3756" s="13"/>
      <c r="J3756" s="13"/>
      <c r="K3756" s="13"/>
      <c r="L3756" s="13"/>
      <c r="M3756" s="13"/>
      <c r="N3756" s="13"/>
      <c r="O3756" s="13"/>
      <c r="P3756" s="13"/>
    </row>
    <row r="3757" spans="2:16" x14ac:dyDescent="0.3">
      <c r="B3757" s="67"/>
      <c r="C3757" s="67"/>
      <c r="D3757" s="13"/>
      <c r="E3757" s="13"/>
      <c r="F3757" s="13"/>
      <c r="G3757" s="13"/>
      <c r="H3757" s="13"/>
      <c r="I3757" s="13"/>
      <c r="J3757" s="13"/>
      <c r="K3757" s="13"/>
      <c r="L3757" s="13"/>
      <c r="M3757" s="13"/>
      <c r="N3757" s="13"/>
      <c r="O3757" s="13"/>
      <c r="P3757" s="13"/>
    </row>
    <row r="3758" spans="2:16" x14ac:dyDescent="0.3">
      <c r="B3758" s="67"/>
      <c r="C3758" s="67"/>
      <c r="D3758" s="13"/>
      <c r="E3758" s="13"/>
      <c r="F3758" s="13"/>
      <c r="G3758" s="13"/>
      <c r="H3758" s="13"/>
      <c r="I3758" s="13"/>
      <c r="J3758" s="13"/>
      <c r="K3758" s="13"/>
      <c r="L3758" s="13"/>
      <c r="M3758" s="13"/>
      <c r="N3758" s="13"/>
      <c r="O3758" s="13"/>
      <c r="P3758" s="13"/>
    </row>
    <row r="3759" spans="2:16" x14ac:dyDescent="0.3">
      <c r="B3759" s="67"/>
      <c r="C3759" s="67"/>
      <c r="D3759" s="13"/>
      <c r="E3759" s="13"/>
      <c r="F3759" s="13"/>
      <c r="G3759" s="13"/>
      <c r="H3759" s="13"/>
      <c r="I3759" s="13"/>
      <c r="J3759" s="13"/>
      <c r="K3759" s="13"/>
      <c r="L3759" s="13"/>
      <c r="M3759" s="13"/>
      <c r="N3759" s="13"/>
      <c r="O3759" s="13"/>
      <c r="P3759" s="13"/>
    </row>
    <row r="3760" spans="2:16" x14ac:dyDescent="0.3">
      <c r="B3760" s="67"/>
      <c r="C3760" s="67"/>
      <c r="D3760" s="13"/>
      <c r="E3760" s="13"/>
      <c r="F3760" s="13"/>
      <c r="G3760" s="13"/>
      <c r="H3760" s="13"/>
      <c r="I3760" s="13"/>
      <c r="J3760" s="13"/>
      <c r="K3760" s="13"/>
      <c r="L3760" s="13"/>
      <c r="M3760" s="13"/>
      <c r="N3760" s="13"/>
      <c r="O3760" s="13"/>
      <c r="P3760" s="13"/>
    </row>
    <row r="3761" spans="2:16" x14ac:dyDescent="0.3">
      <c r="B3761" s="67"/>
      <c r="C3761" s="67"/>
      <c r="D3761" s="13"/>
      <c r="E3761" s="13"/>
      <c r="F3761" s="13"/>
      <c r="G3761" s="13"/>
      <c r="H3761" s="13"/>
      <c r="I3761" s="13"/>
      <c r="J3761" s="13"/>
      <c r="K3761" s="13"/>
      <c r="L3761" s="13"/>
      <c r="M3761" s="13"/>
      <c r="N3761" s="13"/>
      <c r="O3761" s="13"/>
      <c r="P3761" s="13"/>
    </row>
    <row r="3762" spans="2:16" x14ac:dyDescent="0.3">
      <c r="B3762" s="67"/>
      <c r="C3762" s="67"/>
      <c r="D3762" s="13"/>
      <c r="E3762" s="13"/>
      <c r="F3762" s="13"/>
      <c r="G3762" s="13"/>
      <c r="H3762" s="13"/>
      <c r="I3762" s="13"/>
      <c r="J3762" s="13"/>
      <c r="K3762" s="13"/>
      <c r="L3762" s="13"/>
      <c r="M3762" s="13"/>
      <c r="N3762" s="13"/>
      <c r="O3762" s="13"/>
      <c r="P3762" s="13"/>
    </row>
    <row r="3763" spans="2:16" x14ac:dyDescent="0.3">
      <c r="B3763" s="67"/>
      <c r="C3763" s="67"/>
      <c r="D3763" s="13"/>
      <c r="E3763" s="13"/>
      <c r="F3763" s="13"/>
      <c r="G3763" s="13"/>
      <c r="H3763" s="13"/>
      <c r="I3763" s="13"/>
      <c r="J3763" s="13"/>
      <c r="K3763" s="13"/>
      <c r="L3763" s="13"/>
      <c r="M3763" s="13"/>
      <c r="N3763" s="13"/>
      <c r="O3763" s="13"/>
      <c r="P3763" s="13"/>
    </row>
    <row r="3764" spans="2:16" x14ac:dyDescent="0.3">
      <c r="B3764" s="67"/>
      <c r="C3764" s="67"/>
      <c r="D3764" s="13"/>
      <c r="E3764" s="13"/>
      <c r="F3764" s="13"/>
      <c r="G3764" s="13"/>
      <c r="H3764" s="13"/>
      <c r="I3764" s="13"/>
      <c r="J3764" s="13"/>
      <c r="K3764" s="13"/>
      <c r="L3764" s="13"/>
      <c r="M3764" s="13"/>
      <c r="N3764" s="13"/>
      <c r="O3764" s="13"/>
      <c r="P3764" s="13"/>
    </row>
    <row r="3765" spans="2:16" x14ac:dyDescent="0.3">
      <c r="B3765" s="67"/>
      <c r="C3765" s="67"/>
      <c r="D3765" s="13"/>
      <c r="E3765" s="13"/>
      <c r="F3765" s="13"/>
      <c r="G3765" s="13"/>
      <c r="H3765" s="13"/>
      <c r="I3765" s="13"/>
      <c r="J3765" s="13"/>
      <c r="K3765" s="13"/>
      <c r="L3765" s="13"/>
      <c r="M3765" s="13"/>
      <c r="N3765" s="13"/>
      <c r="O3765" s="13"/>
      <c r="P3765" s="13"/>
    </row>
    <row r="3766" spans="2:16" x14ac:dyDescent="0.3">
      <c r="B3766" s="67"/>
      <c r="C3766" s="67"/>
      <c r="D3766" s="13"/>
      <c r="E3766" s="13"/>
      <c r="F3766" s="13"/>
      <c r="G3766" s="13"/>
      <c r="H3766" s="13"/>
      <c r="I3766" s="13"/>
      <c r="J3766" s="13"/>
      <c r="K3766" s="13"/>
      <c r="L3766" s="13"/>
      <c r="M3766" s="13"/>
      <c r="N3766" s="13"/>
      <c r="O3766" s="13"/>
      <c r="P3766" s="13"/>
    </row>
    <row r="3767" spans="2:16" x14ac:dyDescent="0.3">
      <c r="B3767" s="67"/>
      <c r="C3767" s="67"/>
      <c r="D3767" s="13"/>
      <c r="E3767" s="13"/>
      <c r="F3767" s="13"/>
      <c r="G3767" s="13"/>
      <c r="H3767" s="13"/>
      <c r="I3767" s="13"/>
      <c r="J3767" s="13"/>
      <c r="K3767" s="13"/>
      <c r="L3767" s="13"/>
      <c r="M3767" s="13"/>
      <c r="N3767" s="13"/>
      <c r="O3767" s="13"/>
      <c r="P3767" s="13"/>
    </row>
    <row r="3768" spans="2:16" x14ac:dyDescent="0.3">
      <c r="B3768" s="67"/>
      <c r="C3768" s="67"/>
      <c r="D3768" s="13"/>
      <c r="E3768" s="13"/>
      <c r="F3768" s="13"/>
      <c r="G3768" s="13"/>
      <c r="H3768" s="13"/>
      <c r="I3768" s="13"/>
      <c r="J3768" s="13"/>
      <c r="K3768" s="13"/>
      <c r="L3768" s="13"/>
      <c r="M3768" s="13"/>
      <c r="N3768" s="13"/>
      <c r="O3768" s="13"/>
      <c r="P3768" s="13"/>
    </row>
    <row r="3769" spans="2:16" x14ac:dyDescent="0.3">
      <c r="B3769" s="67"/>
      <c r="C3769" s="67"/>
      <c r="D3769" s="13"/>
      <c r="E3769" s="13"/>
      <c r="F3769" s="13"/>
      <c r="G3769" s="13"/>
      <c r="H3769" s="13"/>
      <c r="I3769" s="13"/>
      <c r="J3769" s="13"/>
      <c r="K3769" s="13"/>
      <c r="L3769" s="13"/>
      <c r="M3769" s="13"/>
      <c r="N3769" s="13"/>
      <c r="O3769" s="13"/>
      <c r="P3769" s="13"/>
    </row>
    <row r="3770" spans="2:16" x14ac:dyDescent="0.3">
      <c r="B3770" s="67"/>
      <c r="C3770" s="67"/>
      <c r="D3770" s="13"/>
      <c r="E3770" s="13"/>
      <c r="F3770" s="13"/>
      <c r="G3770" s="13"/>
      <c r="H3770" s="13"/>
      <c r="I3770" s="13"/>
      <c r="J3770" s="13"/>
      <c r="K3770" s="13"/>
      <c r="L3770" s="13"/>
      <c r="M3770" s="13"/>
      <c r="N3770" s="13"/>
      <c r="O3770" s="13"/>
      <c r="P3770" s="13"/>
    </row>
    <row r="3771" spans="2:16" x14ac:dyDescent="0.3">
      <c r="B3771" s="67"/>
      <c r="C3771" s="67"/>
      <c r="D3771" s="13"/>
      <c r="E3771" s="13"/>
      <c r="F3771" s="13"/>
      <c r="G3771" s="13"/>
      <c r="H3771" s="13"/>
      <c r="I3771" s="13"/>
      <c r="J3771" s="13"/>
      <c r="K3771" s="13"/>
      <c r="L3771" s="13"/>
      <c r="M3771" s="13"/>
      <c r="N3771" s="13"/>
      <c r="O3771" s="13"/>
      <c r="P3771" s="13"/>
    </row>
    <row r="3772" spans="2:16" x14ac:dyDescent="0.3">
      <c r="B3772" s="67"/>
      <c r="C3772" s="67"/>
      <c r="D3772" s="13"/>
      <c r="E3772" s="13"/>
      <c r="F3772" s="13"/>
      <c r="G3772" s="13"/>
      <c r="H3772" s="13"/>
      <c r="I3772" s="13"/>
      <c r="J3772" s="13"/>
      <c r="K3772" s="13"/>
      <c r="L3772" s="13"/>
      <c r="M3772" s="13"/>
      <c r="N3772" s="13"/>
      <c r="O3772" s="13"/>
      <c r="P3772" s="13"/>
    </row>
    <row r="3773" spans="2:16" x14ac:dyDescent="0.3">
      <c r="B3773" s="67"/>
      <c r="C3773" s="67"/>
      <c r="D3773" s="13"/>
      <c r="E3773" s="13"/>
      <c r="F3773" s="13"/>
      <c r="G3773" s="13"/>
      <c r="H3773" s="13"/>
      <c r="I3773" s="13"/>
      <c r="J3773" s="13"/>
      <c r="K3773" s="13"/>
      <c r="L3773" s="13"/>
      <c r="M3773" s="13"/>
      <c r="N3773" s="13"/>
      <c r="O3773" s="13"/>
      <c r="P3773" s="13"/>
    </row>
    <row r="3774" spans="2:16" x14ac:dyDescent="0.3">
      <c r="B3774" s="67"/>
      <c r="C3774" s="67"/>
      <c r="D3774" s="13"/>
      <c r="E3774" s="13"/>
      <c r="F3774" s="13"/>
      <c r="G3774" s="13"/>
      <c r="H3774" s="13"/>
      <c r="I3774" s="13"/>
      <c r="J3774" s="13"/>
      <c r="K3774" s="13"/>
      <c r="L3774" s="13"/>
      <c r="M3774" s="13"/>
      <c r="N3774" s="13"/>
      <c r="O3774" s="13"/>
      <c r="P3774" s="13"/>
    </row>
    <row r="3775" spans="2:16" x14ac:dyDescent="0.3">
      <c r="B3775" s="67"/>
      <c r="C3775" s="67"/>
      <c r="D3775" s="13"/>
      <c r="E3775" s="13"/>
      <c r="F3775" s="13"/>
      <c r="G3775" s="13"/>
      <c r="H3775" s="13"/>
      <c r="I3775" s="13"/>
      <c r="J3775" s="13"/>
      <c r="K3775" s="13"/>
      <c r="L3775" s="13"/>
      <c r="M3775" s="13"/>
      <c r="N3775" s="13"/>
      <c r="O3775" s="13"/>
      <c r="P3775" s="13"/>
    </row>
    <row r="3776" spans="2:16" x14ac:dyDescent="0.3">
      <c r="B3776" s="67"/>
      <c r="C3776" s="67"/>
      <c r="D3776" s="13"/>
      <c r="E3776" s="13"/>
      <c r="F3776" s="13"/>
      <c r="G3776" s="13"/>
      <c r="H3776" s="13"/>
      <c r="I3776" s="13"/>
      <c r="J3776" s="13"/>
      <c r="K3776" s="13"/>
      <c r="L3776" s="13"/>
      <c r="M3776" s="13"/>
      <c r="N3776" s="13"/>
      <c r="O3776" s="13"/>
      <c r="P3776" s="13"/>
    </row>
    <row r="3777" spans="2:16" x14ac:dyDescent="0.3">
      <c r="B3777" s="67"/>
      <c r="C3777" s="67"/>
      <c r="D3777" s="13"/>
      <c r="E3777" s="13"/>
      <c r="F3777" s="13"/>
      <c r="G3777" s="13"/>
      <c r="H3777" s="13"/>
      <c r="I3777" s="13"/>
      <c r="J3777" s="13"/>
      <c r="K3777" s="13"/>
      <c r="L3777" s="13"/>
      <c r="M3777" s="13"/>
      <c r="N3777" s="13"/>
      <c r="O3777" s="13"/>
      <c r="P3777" s="13"/>
    </row>
    <row r="3778" spans="2:16" x14ac:dyDescent="0.3">
      <c r="B3778" s="67"/>
      <c r="C3778" s="67"/>
      <c r="D3778" s="13"/>
      <c r="E3778" s="13"/>
      <c r="F3778" s="13"/>
      <c r="G3778" s="13"/>
      <c r="H3778" s="13"/>
      <c r="I3778" s="13"/>
      <c r="J3778" s="13"/>
      <c r="K3778" s="13"/>
      <c r="L3778" s="13"/>
      <c r="M3778" s="13"/>
      <c r="N3778" s="13"/>
      <c r="O3778" s="13"/>
      <c r="P3778" s="13"/>
    </row>
    <row r="3779" spans="2:16" x14ac:dyDescent="0.3">
      <c r="B3779" s="67"/>
      <c r="C3779" s="67"/>
      <c r="D3779" s="13"/>
      <c r="E3779" s="13"/>
      <c r="F3779" s="13"/>
      <c r="G3779" s="13"/>
      <c r="H3779" s="13"/>
      <c r="I3779" s="13"/>
      <c r="J3779" s="13"/>
      <c r="K3779" s="13"/>
      <c r="L3779" s="13"/>
      <c r="M3779" s="13"/>
      <c r="N3779" s="13"/>
      <c r="O3779" s="13"/>
      <c r="P3779" s="13"/>
    </row>
    <row r="3780" spans="2:16" x14ac:dyDescent="0.3">
      <c r="B3780" s="67"/>
      <c r="C3780" s="67"/>
      <c r="D3780" s="13"/>
      <c r="E3780" s="13"/>
      <c r="F3780" s="13"/>
      <c r="G3780" s="13"/>
      <c r="H3780" s="13"/>
      <c r="I3780" s="13"/>
      <c r="J3780" s="13"/>
      <c r="K3780" s="13"/>
      <c r="L3780" s="13"/>
      <c r="M3780" s="13"/>
      <c r="N3780" s="13"/>
      <c r="O3780" s="13"/>
      <c r="P3780" s="13"/>
    </row>
    <row r="3781" spans="2:16" x14ac:dyDescent="0.3">
      <c r="B3781" s="67"/>
      <c r="C3781" s="67"/>
      <c r="D3781" s="13"/>
      <c r="E3781" s="13"/>
      <c r="F3781" s="13"/>
      <c r="G3781" s="13"/>
      <c r="H3781" s="13"/>
      <c r="I3781" s="13"/>
      <c r="J3781" s="13"/>
      <c r="K3781" s="13"/>
      <c r="L3781" s="13"/>
      <c r="M3781" s="13"/>
      <c r="N3781" s="13"/>
      <c r="O3781" s="13"/>
      <c r="P3781" s="13"/>
    </row>
    <row r="3782" spans="2:16" x14ac:dyDescent="0.3">
      <c r="B3782" s="67"/>
      <c r="C3782" s="67"/>
      <c r="D3782" s="13"/>
      <c r="E3782" s="13"/>
      <c r="F3782" s="13"/>
      <c r="G3782" s="13"/>
      <c r="H3782" s="13"/>
      <c r="I3782" s="13"/>
      <c r="J3782" s="13"/>
      <c r="K3782" s="13"/>
      <c r="L3782" s="13"/>
      <c r="M3782" s="13"/>
      <c r="N3782" s="13"/>
      <c r="O3782" s="13"/>
      <c r="P3782" s="13"/>
    </row>
    <row r="3783" spans="2:16" x14ac:dyDescent="0.3">
      <c r="B3783" s="67"/>
      <c r="C3783" s="67"/>
      <c r="D3783" s="13"/>
      <c r="E3783" s="13"/>
      <c r="F3783" s="13"/>
      <c r="G3783" s="13"/>
      <c r="H3783" s="13"/>
      <c r="I3783" s="13"/>
      <c r="J3783" s="13"/>
      <c r="K3783" s="13"/>
      <c r="L3783" s="13"/>
      <c r="M3783" s="13"/>
      <c r="N3783" s="13"/>
      <c r="O3783" s="13"/>
      <c r="P3783" s="13"/>
    </row>
    <row r="3784" spans="2:16" x14ac:dyDescent="0.3">
      <c r="B3784" s="67"/>
      <c r="C3784" s="67"/>
      <c r="D3784" s="13"/>
      <c r="E3784" s="13"/>
      <c r="F3784" s="13"/>
      <c r="G3784" s="13"/>
      <c r="H3784" s="13"/>
      <c r="I3784" s="13"/>
      <c r="J3784" s="13"/>
      <c r="K3784" s="13"/>
      <c r="L3784" s="13"/>
      <c r="M3784" s="13"/>
      <c r="N3784" s="13"/>
      <c r="O3784" s="13"/>
      <c r="P3784" s="13"/>
    </row>
    <row r="3785" spans="2:16" x14ac:dyDescent="0.3">
      <c r="B3785" s="67"/>
      <c r="C3785" s="67"/>
      <c r="D3785" s="13"/>
      <c r="E3785" s="13"/>
      <c r="F3785" s="13"/>
      <c r="G3785" s="13"/>
      <c r="H3785" s="13"/>
      <c r="I3785" s="13"/>
      <c r="J3785" s="13"/>
      <c r="K3785" s="13"/>
      <c r="L3785" s="13"/>
      <c r="M3785" s="13"/>
      <c r="N3785" s="13"/>
      <c r="O3785" s="13"/>
      <c r="P3785" s="13"/>
    </row>
    <row r="3786" spans="2:16" x14ac:dyDescent="0.3">
      <c r="B3786" s="67"/>
      <c r="C3786" s="67"/>
      <c r="D3786" s="13"/>
      <c r="E3786" s="13"/>
      <c r="F3786" s="13"/>
      <c r="G3786" s="13"/>
      <c r="H3786" s="13"/>
      <c r="I3786" s="13"/>
      <c r="J3786" s="13"/>
      <c r="K3786" s="13"/>
      <c r="L3786" s="13"/>
      <c r="M3786" s="13"/>
      <c r="N3786" s="13"/>
      <c r="O3786" s="13"/>
      <c r="P3786" s="13"/>
    </row>
    <row r="3787" spans="2:16" x14ac:dyDescent="0.3">
      <c r="B3787" s="67"/>
      <c r="C3787" s="67"/>
      <c r="D3787" s="13"/>
      <c r="E3787" s="13"/>
      <c r="F3787" s="13"/>
      <c r="G3787" s="13"/>
      <c r="H3787" s="13"/>
      <c r="I3787" s="13"/>
      <c r="J3787" s="13"/>
      <c r="K3787" s="13"/>
      <c r="L3787" s="13"/>
      <c r="M3787" s="13"/>
      <c r="N3787" s="13"/>
      <c r="O3787" s="13"/>
      <c r="P3787" s="13"/>
    </row>
    <row r="3788" spans="2:16" x14ac:dyDescent="0.3">
      <c r="B3788" s="67"/>
      <c r="C3788" s="67"/>
      <c r="D3788" s="13"/>
      <c r="E3788" s="13"/>
      <c r="F3788" s="13"/>
      <c r="G3788" s="13"/>
      <c r="H3788" s="13"/>
      <c r="I3788" s="13"/>
      <c r="J3788" s="13"/>
      <c r="K3788" s="13"/>
      <c r="L3788" s="13"/>
      <c r="M3788" s="13"/>
      <c r="N3788" s="13"/>
      <c r="O3788" s="13"/>
      <c r="P3788" s="13"/>
    </row>
    <row r="3789" spans="2:16" x14ac:dyDescent="0.3">
      <c r="B3789" s="67"/>
      <c r="C3789" s="67"/>
      <c r="D3789" s="13"/>
      <c r="E3789" s="13"/>
      <c r="F3789" s="13"/>
      <c r="G3789" s="13"/>
      <c r="H3789" s="13"/>
      <c r="I3789" s="13"/>
      <c r="J3789" s="13"/>
      <c r="K3789" s="13"/>
      <c r="L3789" s="13"/>
      <c r="M3789" s="13"/>
      <c r="N3789" s="13"/>
      <c r="O3789" s="13"/>
      <c r="P3789" s="13"/>
    </row>
    <row r="3790" spans="2:16" x14ac:dyDescent="0.3">
      <c r="B3790" s="67"/>
      <c r="C3790" s="67"/>
      <c r="D3790" s="13"/>
      <c r="E3790" s="13"/>
      <c r="F3790" s="13"/>
      <c r="G3790" s="13"/>
      <c r="H3790" s="13"/>
      <c r="I3790" s="13"/>
      <c r="J3790" s="13"/>
      <c r="K3790" s="13"/>
      <c r="L3790" s="13"/>
      <c r="M3790" s="13"/>
      <c r="N3790" s="13"/>
      <c r="O3790" s="13"/>
      <c r="P3790" s="13"/>
    </row>
    <row r="3791" spans="2:16" x14ac:dyDescent="0.3">
      <c r="B3791" s="67"/>
      <c r="C3791" s="67"/>
      <c r="D3791" s="13"/>
      <c r="E3791" s="13"/>
      <c r="F3791" s="13"/>
      <c r="G3791" s="13"/>
      <c r="H3791" s="13"/>
      <c r="I3791" s="13"/>
      <c r="J3791" s="13"/>
      <c r="K3791" s="13"/>
      <c r="L3791" s="13"/>
      <c r="M3791" s="13"/>
      <c r="N3791" s="13"/>
      <c r="O3791" s="13"/>
      <c r="P3791" s="13"/>
    </row>
    <row r="3792" spans="2:16" x14ac:dyDescent="0.3">
      <c r="B3792" s="67"/>
      <c r="C3792" s="67"/>
      <c r="D3792" s="13"/>
      <c r="E3792" s="13"/>
      <c r="F3792" s="13"/>
      <c r="G3792" s="13"/>
      <c r="H3792" s="13"/>
      <c r="I3792" s="13"/>
      <c r="J3792" s="13"/>
      <c r="K3792" s="13"/>
      <c r="L3792" s="13"/>
      <c r="M3792" s="13"/>
      <c r="N3792" s="13"/>
      <c r="O3792" s="13"/>
      <c r="P3792" s="13"/>
    </row>
    <row r="3793" spans="2:16" x14ac:dyDescent="0.3">
      <c r="B3793" s="67"/>
      <c r="C3793" s="67"/>
      <c r="D3793" s="13"/>
      <c r="E3793" s="13"/>
      <c r="F3793" s="13"/>
      <c r="G3793" s="13"/>
      <c r="H3793" s="13"/>
      <c r="I3793" s="13"/>
      <c r="J3793" s="13"/>
      <c r="K3793" s="13"/>
      <c r="L3793" s="13"/>
      <c r="M3793" s="13"/>
      <c r="N3793" s="13"/>
      <c r="O3793" s="13"/>
      <c r="P3793" s="13"/>
    </row>
    <row r="3794" spans="2:16" x14ac:dyDescent="0.3">
      <c r="B3794" s="67"/>
      <c r="C3794" s="67"/>
      <c r="D3794" s="13"/>
      <c r="E3794" s="13"/>
      <c r="F3794" s="13"/>
      <c r="G3794" s="13"/>
      <c r="H3794" s="13"/>
      <c r="I3794" s="13"/>
      <c r="J3794" s="13"/>
      <c r="K3794" s="13"/>
      <c r="L3794" s="13"/>
      <c r="M3794" s="13"/>
      <c r="N3794" s="13"/>
      <c r="O3794" s="13"/>
      <c r="P3794" s="13"/>
    </row>
    <row r="3795" spans="2:16" x14ac:dyDescent="0.3">
      <c r="B3795" s="67"/>
      <c r="C3795" s="67"/>
      <c r="D3795" s="13"/>
      <c r="E3795" s="13"/>
      <c r="F3795" s="13"/>
      <c r="G3795" s="13"/>
      <c r="H3795" s="13"/>
      <c r="I3795" s="13"/>
      <c r="J3795" s="13"/>
      <c r="K3795" s="13"/>
      <c r="L3795" s="13"/>
      <c r="M3795" s="13"/>
      <c r="N3795" s="13"/>
      <c r="O3795" s="13"/>
      <c r="P3795" s="13"/>
    </row>
    <row r="3796" spans="2:16" x14ac:dyDescent="0.3">
      <c r="B3796" s="67"/>
      <c r="C3796" s="67"/>
      <c r="D3796" s="13"/>
      <c r="E3796" s="13"/>
      <c r="F3796" s="13"/>
      <c r="G3796" s="13"/>
      <c r="H3796" s="13"/>
      <c r="I3796" s="13"/>
      <c r="J3796" s="13"/>
      <c r="K3796" s="13"/>
      <c r="L3796" s="13"/>
      <c r="M3796" s="13"/>
      <c r="N3796" s="13"/>
      <c r="O3796" s="13"/>
      <c r="P3796" s="13"/>
    </row>
    <row r="3797" spans="2:16" x14ac:dyDescent="0.3">
      <c r="B3797" s="67"/>
      <c r="C3797" s="67"/>
      <c r="D3797" s="13"/>
      <c r="E3797" s="13"/>
      <c r="F3797" s="13"/>
      <c r="G3797" s="13"/>
      <c r="H3797" s="13"/>
      <c r="I3797" s="13"/>
      <c r="J3797" s="13"/>
      <c r="K3797" s="13"/>
      <c r="L3797" s="13"/>
      <c r="M3797" s="13"/>
      <c r="N3797" s="13"/>
      <c r="O3797" s="13"/>
      <c r="P3797" s="13"/>
    </row>
    <row r="3798" spans="2:16" x14ac:dyDescent="0.3">
      <c r="B3798" s="67"/>
      <c r="C3798" s="67"/>
      <c r="D3798" s="13"/>
      <c r="E3798" s="13"/>
      <c r="F3798" s="13"/>
      <c r="G3798" s="13"/>
      <c r="H3798" s="13"/>
      <c r="I3798" s="13"/>
      <c r="J3798" s="13"/>
      <c r="K3798" s="13"/>
      <c r="L3798" s="13"/>
      <c r="M3798" s="13"/>
      <c r="N3798" s="13"/>
      <c r="O3798" s="13"/>
      <c r="P3798" s="13"/>
    </row>
    <row r="3799" spans="2:16" x14ac:dyDescent="0.3">
      <c r="B3799" s="67"/>
      <c r="C3799" s="67"/>
      <c r="D3799" s="13"/>
      <c r="E3799" s="13"/>
      <c r="F3799" s="13"/>
      <c r="G3799" s="13"/>
      <c r="H3799" s="13"/>
      <c r="I3799" s="13"/>
      <c r="J3799" s="13"/>
      <c r="K3799" s="13"/>
      <c r="L3799" s="13"/>
      <c r="M3799" s="13"/>
      <c r="N3799" s="13"/>
      <c r="O3799" s="13"/>
      <c r="P3799" s="13"/>
    </row>
    <row r="3800" spans="2:16" x14ac:dyDescent="0.3">
      <c r="B3800" s="67"/>
      <c r="C3800" s="67"/>
      <c r="D3800" s="13"/>
      <c r="E3800" s="13"/>
      <c r="F3800" s="13"/>
      <c r="G3800" s="13"/>
      <c r="H3800" s="13"/>
      <c r="I3800" s="13"/>
      <c r="J3800" s="13"/>
      <c r="K3800" s="13"/>
      <c r="L3800" s="13"/>
      <c r="M3800" s="13"/>
      <c r="N3800" s="13"/>
      <c r="O3800" s="13"/>
      <c r="P3800" s="13"/>
    </row>
    <row r="3801" spans="2:16" x14ac:dyDescent="0.3">
      <c r="B3801" s="67"/>
      <c r="C3801" s="67"/>
      <c r="D3801" s="13"/>
      <c r="E3801" s="13"/>
      <c r="F3801" s="13"/>
      <c r="G3801" s="13"/>
      <c r="H3801" s="13"/>
      <c r="I3801" s="13"/>
      <c r="J3801" s="13"/>
      <c r="K3801" s="13"/>
      <c r="L3801" s="13"/>
      <c r="M3801" s="13"/>
      <c r="N3801" s="13"/>
      <c r="O3801" s="13"/>
      <c r="P3801" s="13"/>
    </row>
    <row r="3802" spans="2:16" x14ac:dyDescent="0.3">
      <c r="B3802" s="67"/>
      <c r="C3802" s="67"/>
      <c r="D3802" s="13"/>
      <c r="E3802" s="13"/>
      <c r="F3802" s="13"/>
      <c r="G3802" s="13"/>
      <c r="H3802" s="13"/>
      <c r="I3802" s="13"/>
      <c r="J3802" s="13"/>
      <c r="K3802" s="13"/>
      <c r="L3802" s="13"/>
      <c r="M3802" s="13"/>
      <c r="N3802" s="13"/>
      <c r="O3802" s="13"/>
      <c r="P3802" s="13"/>
    </row>
    <row r="3803" spans="2:16" x14ac:dyDescent="0.3">
      <c r="B3803" s="67"/>
      <c r="C3803" s="67"/>
      <c r="D3803" s="13"/>
      <c r="E3803" s="13"/>
      <c r="F3803" s="13"/>
      <c r="G3803" s="13"/>
      <c r="H3803" s="13"/>
      <c r="I3803" s="13"/>
      <c r="J3803" s="13"/>
      <c r="K3803" s="13"/>
      <c r="L3803" s="13"/>
      <c r="M3803" s="13"/>
      <c r="N3803" s="13"/>
      <c r="O3803" s="13"/>
      <c r="P3803" s="13"/>
    </row>
    <row r="3804" spans="2:16" x14ac:dyDescent="0.3">
      <c r="B3804" s="67"/>
      <c r="C3804" s="67"/>
      <c r="D3804" s="13"/>
      <c r="E3804" s="13"/>
      <c r="F3804" s="13"/>
      <c r="G3804" s="13"/>
      <c r="H3804" s="13"/>
      <c r="I3804" s="13"/>
      <c r="J3804" s="13"/>
      <c r="K3804" s="13"/>
      <c r="L3804" s="13"/>
      <c r="M3804" s="13"/>
      <c r="N3804" s="13"/>
      <c r="O3804" s="13"/>
      <c r="P3804" s="13"/>
    </row>
    <row r="3805" spans="2:16" x14ac:dyDescent="0.3">
      <c r="B3805" s="67"/>
      <c r="C3805" s="67"/>
      <c r="D3805" s="13"/>
      <c r="E3805" s="13"/>
      <c r="F3805" s="13"/>
      <c r="G3805" s="13"/>
      <c r="H3805" s="13"/>
      <c r="I3805" s="13"/>
      <c r="J3805" s="13"/>
      <c r="K3805" s="13"/>
      <c r="L3805" s="13"/>
      <c r="M3805" s="13"/>
      <c r="N3805" s="13"/>
      <c r="O3805" s="13"/>
      <c r="P3805" s="13"/>
    </row>
    <row r="3806" spans="2:16" x14ac:dyDescent="0.3">
      <c r="B3806" s="67"/>
      <c r="C3806" s="67"/>
      <c r="D3806" s="13"/>
      <c r="E3806" s="13"/>
      <c r="F3806" s="13"/>
      <c r="G3806" s="13"/>
      <c r="H3806" s="13"/>
      <c r="I3806" s="13"/>
      <c r="J3806" s="13"/>
      <c r="K3806" s="13"/>
      <c r="L3806" s="13"/>
      <c r="M3806" s="13"/>
      <c r="N3806" s="13"/>
      <c r="O3806" s="13"/>
      <c r="P3806" s="13"/>
    </row>
    <row r="3807" spans="2:16" x14ac:dyDescent="0.3">
      <c r="B3807" s="67"/>
      <c r="C3807" s="67"/>
      <c r="D3807" s="13"/>
      <c r="E3807" s="13"/>
      <c r="F3807" s="13"/>
      <c r="G3807" s="13"/>
      <c r="H3807" s="13"/>
      <c r="I3807" s="13"/>
      <c r="J3807" s="13"/>
      <c r="K3807" s="13"/>
      <c r="L3807" s="13"/>
      <c r="M3807" s="13"/>
      <c r="N3807" s="13"/>
      <c r="O3807" s="13"/>
      <c r="P3807" s="13"/>
    </row>
    <row r="3808" spans="2:16" x14ac:dyDescent="0.3">
      <c r="B3808" s="67"/>
      <c r="C3808" s="67"/>
      <c r="D3808" s="13"/>
      <c r="E3808" s="13"/>
      <c r="F3808" s="13"/>
      <c r="G3808" s="13"/>
      <c r="H3808" s="13"/>
      <c r="I3808" s="13"/>
      <c r="J3808" s="13"/>
      <c r="K3808" s="13"/>
      <c r="L3808" s="13"/>
      <c r="M3808" s="13"/>
      <c r="N3808" s="13"/>
      <c r="O3808" s="13"/>
      <c r="P3808" s="13"/>
    </row>
    <row r="3809" spans="2:16" x14ac:dyDescent="0.3">
      <c r="B3809" s="67"/>
      <c r="C3809" s="67"/>
      <c r="D3809" s="13"/>
      <c r="E3809" s="13"/>
      <c r="F3809" s="13"/>
      <c r="G3809" s="13"/>
      <c r="H3809" s="13"/>
      <c r="I3809" s="13"/>
      <c r="J3809" s="13"/>
      <c r="K3809" s="13"/>
      <c r="L3809" s="13"/>
      <c r="M3809" s="13"/>
      <c r="N3809" s="13"/>
      <c r="O3809" s="13"/>
      <c r="P3809" s="13"/>
    </row>
    <row r="3810" spans="2:16" x14ac:dyDescent="0.3">
      <c r="B3810" s="67"/>
      <c r="C3810" s="67"/>
      <c r="D3810" s="13"/>
      <c r="E3810" s="13"/>
      <c r="F3810" s="13"/>
      <c r="G3810" s="13"/>
      <c r="H3810" s="13"/>
      <c r="I3810" s="13"/>
      <c r="J3810" s="13"/>
      <c r="K3810" s="13"/>
      <c r="L3810" s="13"/>
      <c r="M3810" s="13"/>
      <c r="N3810" s="13"/>
      <c r="O3810" s="13"/>
      <c r="P3810" s="13"/>
    </row>
    <row r="3811" spans="2:16" x14ac:dyDescent="0.3">
      <c r="B3811" s="67"/>
      <c r="C3811" s="67"/>
      <c r="D3811" s="13"/>
      <c r="E3811" s="13"/>
      <c r="F3811" s="13"/>
      <c r="G3811" s="13"/>
      <c r="H3811" s="13"/>
      <c r="I3811" s="13"/>
      <c r="J3811" s="13"/>
      <c r="K3811" s="13"/>
      <c r="L3811" s="13"/>
      <c r="M3811" s="13"/>
      <c r="N3811" s="13"/>
      <c r="O3811" s="13"/>
      <c r="P3811" s="13"/>
    </row>
    <row r="3812" spans="2:16" x14ac:dyDescent="0.3">
      <c r="B3812" s="67"/>
      <c r="C3812" s="67"/>
      <c r="D3812" s="13"/>
      <c r="E3812" s="13"/>
      <c r="F3812" s="13"/>
      <c r="G3812" s="13"/>
      <c r="H3812" s="13"/>
      <c r="I3812" s="13"/>
      <c r="J3812" s="13"/>
      <c r="K3812" s="13"/>
      <c r="L3812" s="13"/>
      <c r="M3812" s="13"/>
      <c r="N3812" s="13"/>
      <c r="O3812" s="13"/>
      <c r="P3812" s="13"/>
    </row>
    <row r="3813" spans="2:16" x14ac:dyDescent="0.3">
      <c r="B3813" s="67"/>
      <c r="C3813" s="67"/>
      <c r="D3813" s="13"/>
      <c r="E3813" s="13"/>
      <c r="F3813" s="13"/>
      <c r="G3813" s="13"/>
      <c r="H3813" s="13"/>
      <c r="I3813" s="13"/>
      <c r="J3813" s="13"/>
      <c r="K3813" s="13"/>
      <c r="L3813" s="13"/>
      <c r="M3813" s="13"/>
      <c r="N3813" s="13"/>
      <c r="O3813" s="13"/>
      <c r="P3813" s="13"/>
    </row>
    <row r="3814" spans="2:16" x14ac:dyDescent="0.3">
      <c r="B3814" s="67"/>
      <c r="C3814" s="67"/>
      <c r="D3814" s="13"/>
      <c r="E3814" s="13"/>
      <c r="F3814" s="13"/>
      <c r="G3814" s="13"/>
      <c r="H3814" s="13"/>
      <c r="I3814" s="13"/>
      <c r="J3814" s="13"/>
      <c r="K3814" s="13"/>
      <c r="L3814" s="13"/>
      <c r="M3814" s="13"/>
      <c r="N3814" s="13"/>
      <c r="O3814" s="13"/>
      <c r="P3814" s="13"/>
    </row>
    <row r="3815" spans="2:16" x14ac:dyDescent="0.3">
      <c r="B3815" s="67"/>
      <c r="C3815" s="67"/>
      <c r="D3815" s="13"/>
      <c r="E3815" s="13"/>
      <c r="F3815" s="13"/>
      <c r="G3815" s="13"/>
      <c r="H3815" s="13"/>
      <c r="I3815" s="13"/>
      <c r="J3815" s="13"/>
      <c r="K3815" s="13"/>
      <c r="L3815" s="13"/>
      <c r="M3815" s="13"/>
      <c r="N3815" s="13"/>
      <c r="O3815" s="13"/>
      <c r="P3815" s="13"/>
    </row>
    <row r="3816" spans="2:16" x14ac:dyDescent="0.3">
      <c r="B3816" s="67"/>
      <c r="C3816" s="67"/>
      <c r="D3816" s="13"/>
      <c r="E3816" s="13"/>
      <c r="F3816" s="13"/>
      <c r="G3816" s="13"/>
      <c r="H3816" s="13"/>
      <c r="I3816" s="13"/>
      <c r="J3816" s="13"/>
      <c r="K3816" s="13"/>
      <c r="L3816" s="13"/>
      <c r="M3816" s="13"/>
      <c r="N3816" s="13"/>
      <c r="O3816" s="13"/>
      <c r="P3816" s="13"/>
    </row>
    <row r="3817" spans="2:16" x14ac:dyDescent="0.3">
      <c r="B3817" s="67"/>
      <c r="C3817" s="67"/>
      <c r="D3817" s="13"/>
      <c r="E3817" s="13"/>
      <c r="F3817" s="13"/>
      <c r="G3817" s="13"/>
      <c r="H3817" s="13"/>
      <c r="I3817" s="13"/>
      <c r="J3817" s="13"/>
      <c r="K3817" s="13"/>
      <c r="L3817" s="13"/>
      <c r="M3817" s="13"/>
      <c r="N3817" s="13"/>
      <c r="O3817" s="13"/>
      <c r="P3817" s="13"/>
    </row>
    <row r="3818" spans="2:16" x14ac:dyDescent="0.3">
      <c r="B3818" s="67"/>
      <c r="C3818" s="67"/>
      <c r="D3818" s="13"/>
      <c r="E3818" s="13"/>
      <c r="F3818" s="13"/>
      <c r="G3818" s="13"/>
      <c r="H3818" s="13"/>
      <c r="I3818" s="13"/>
      <c r="J3818" s="13"/>
      <c r="K3818" s="13"/>
      <c r="L3818" s="13"/>
      <c r="M3818" s="13"/>
      <c r="N3818" s="13"/>
      <c r="O3818" s="13"/>
      <c r="P3818" s="13"/>
    </row>
    <row r="3819" spans="2:16" x14ac:dyDescent="0.3">
      <c r="B3819" s="67"/>
      <c r="C3819" s="67"/>
      <c r="D3819" s="13"/>
      <c r="E3819" s="13"/>
      <c r="F3819" s="13"/>
      <c r="G3819" s="13"/>
      <c r="H3819" s="13"/>
      <c r="I3819" s="13"/>
      <c r="J3819" s="13"/>
      <c r="K3819" s="13"/>
      <c r="L3819" s="13"/>
      <c r="M3819" s="13"/>
      <c r="N3819" s="13"/>
      <c r="O3819" s="13"/>
      <c r="P3819" s="13"/>
    </row>
    <row r="3820" spans="2:16" x14ac:dyDescent="0.3">
      <c r="B3820" s="67"/>
      <c r="C3820" s="67"/>
      <c r="D3820" s="13"/>
      <c r="E3820" s="13"/>
      <c r="F3820" s="13"/>
      <c r="G3820" s="13"/>
      <c r="H3820" s="13"/>
      <c r="I3820" s="13"/>
      <c r="J3820" s="13"/>
      <c r="K3820" s="13"/>
      <c r="L3820" s="13"/>
      <c r="M3820" s="13"/>
      <c r="N3820" s="13"/>
      <c r="O3820" s="13"/>
      <c r="P3820" s="13"/>
    </row>
    <row r="3821" spans="2:16" x14ac:dyDescent="0.3">
      <c r="B3821" s="67"/>
      <c r="C3821" s="67"/>
      <c r="D3821" s="13"/>
      <c r="E3821" s="13"/>
      <c r="F3821" s="13"/>
      <c r="G3821" s="13"/>
      <c r="H3821" s="13"/>
      <c r="I3821" s="13"/>
      <c r="J3821" s="13"/>
      <c r="K3821" s="13"/>
      <c r="L3821" s="13"/>
      <c r="M3821" s="13"/>
      <c r="N3821" s="13"/>
      <c r="O3821" s="13"/>
      <c r="P3821" s="13"/>
    </row>
    <row r="3822" spans="2:16" x14ac:dyDescent="0.3">
      <c r="B3822" s="67"/>
      <c r="C3822" s="67"/>
      <c r="D3822" s="13"/>
      <c r="E3822" s="13"/>
      <c r="F3822" s="13"/>
      <c r="G3822" s="13"/>
      <c r="H3822" s="13"/>
      <c r="I3822" s="13"/>
      <c r="J3822" s="13"/>
      <c r="K3822" s="13"/>
      <c r="L3822" s="13"/>
      <c r="M3822" s="13"/>
      <c r="N3822" s="13"/>
      <c r="O3822" s="13"/>
      <c r="P3822" s="13"/>
    </row>
    <row r="3823" spans="2:16" x14ac:dyDescent="0.3">
      <c r="B3823" s="67"/>
      <c r="C3823" s="67"/>
      <c r="D3823" s="13"/>
      <c r="E3823" s="13"/>
      <c r="F3823" s="13"/>
      <c r="G3823" s="13"/>
      <c r="H3823" s="13"/>
      <c r="I3823" s="13"/>
      <c r="J3823" s="13"/>
      <c r="K3823" s="13"/>
      <c r="L3823" s="13"/>
      <c r="M3823" s="13"/>
      <c r="N3823" s="13"/>
      <c r="O3823" s="13"/>
      <c r="P3823" s="13"/>
    </row>
    <row r="3824" spans="2:16" x14ac:dyDescent="0.3">
      <c r="B3824" s="67"/>
      <c r="C3824" s="67"/>
      <c r="D3824" s="13"/>
      <c r="E3824" s="13"/>
      <c r="F3824" s="13"/>
      <c r="G3824" s="13"/>
      <c r="H3824" s="13"/>
      <c r="I3824" s="13"/>
      <c r="J3824" s="13"/>
      <c r="K3824" s="13"/>
      <c r="L3824" s="13"/>
      <c r="M3824" s="13"/>
      <c r="N3824" s="13"/>
      <c r="O3824" s="13"/>
      <c r="P3824" s="13"/>
    </row>
    <row r="3825" spans="2:16" x14ac:dyDescent="0.3">
      <c r="B3825" s="67"/>
      <c r="C3825" s="67"/>
      <c r="D3825" s="13"/>
      <c r="E3825" s="13"/>
      <c r="F3825" s="13"/>
      <c r="G3825" s="13"/>
      <c r="H3825" s="13"/>
      <c r="I3825" s="13"/>
      <c r="J3825" s="13"/>
      <c r="K3825" s="13"/>
      <c r="L3825" s="13"/>
      <c r="M3825" s="13"/>
      <c r="N3825" s="13"/>
      <c r="O3825" s="13"/>
      <c r="P3825" s="13"/>
    </row>
    <row r="3826" spans="2:16" x14ac:dyDescent="0.3">
      <c r="B3826" s="67"/>
      <c r="C3826" s="67"/>
      <c r="D3826" s="13"/>
      <c r="E3826" s="13"/>
      <c r="F3826" s="13"/>
      <c r="G3826" s="13"/>
      <c r="H3826" s="13"/>
      <c r="I3826" s="13"/>
      <c r="J3826" s="13"/>
      <c r="K3826" s="13"/>
      <c r="L3826" s="13"/>
      <c r="M3826" s="13"/>
      <c r="N3826" s="13"/>
      <c r="O3826" s="13"/>
      <c r="P3826" s="13"/>
    </row>
    <row r="3827" spans="2:16" x14ac:dyDescent="0.3">
      <c r="B3827" s="67"/>
      <c r="C3827" s="67"/>
      <c r="D3827" s="13"/>
      <c r="E3827" s="13"/>
      <c r="F3827" s="13"/>
      <c r="G3827" s="13"/>
      <c r="H3827" s="13"/>
      <c r="I3827" s="13"/>
      <c r="J3827" s="13"/>
      <c r="K3827" s="13"/>
      <c r="L3827" s="13"/>
      <c r="M3827" s="13"/>
      <c r="N3827" s="13"/>
      <c r="O3827" s="13"/>
      <c r="P3827" s="13"/>
    </row>
    <row r="3828" spans="2:16" x14ac:dyDescent="0.3">
      <c r="B3828" s="67"/>
      <c r="C3828" s="67"/>
      <c r="D3828" s="13"/>
      <c r="E3828" s="13"/>
      <c r="F3828" s="13"/>
      <c r="G3828" s="13"/>
      <c r="H3828" s="13"/>
      <c r="I3828" s="13"/>
      <c r="J3828" s="13"/>
      <c r="K3828" s="13"/>
      <c r="L3828" s="13"/>
      <c r="M3828" s="13"/>
      <c r="N3828" s="13"/>
      <c r="O3828" s="13"/>
      <c r="P3828" s="13"/>
    </row>
    <row r="3829" spans="2:16" x14ac:dyDescent="0.3">
      <c r="B3829" s="67"/>
      <c r="C3829" s="67"/>
      <c r="D3829" s="13"/>
      <c r="E3829" s="13"/>
      <c r="F3829" s="13"/>
      <c r="G3829" s="13"/>
      <c r="H3829" s="13"/>
      <c r="I3829" s="13"/>
      <c r="J3829" s="13"/>
      <c r="K3829" s="13"/>
      <c r="L3829" s="13"/>
      <c r="M3829" s="13"/>
      <c r="N3829" s="13"/>
      <c r="O3829" s="13"/>
      <c r="P3829" s="13"/>
    </row>
    <row r="3830" spans="2:16" x14ac:dyDescent="0.3">
      <c r="B3830" s="67"/>
      <c r="C3830" s="67"/>
      <c r="D3830" s="13"/>
      <c r="E3830" s="13"/>
      <c r="F3830" s="13"/>
      <c r="G3830" s="13"/>
      <c r="H3830" s="13"/>
      <c r="I3830" s="13"/>
      <c r="J3830" s="13"/>
      <c r="K3830" s="13"/>
      <c r="L3830" s="13"/>
      <c r="M3830" s="13"/>
      <c r="N3830" s="13"/>
      <c r="O3830" s="13"/>
      <c r="P3830" s="13"/>
    </row>
    <row r="3831" spans="2:16" x14ac:dyDescent="0.3">
      <c r="B3831" s="67"/>
      <c r="C3831" s="67"/>
      <c r="D3831" s="13"/>
      <c r="E3831" s="13"/>
      <c r="F3831" s="13"/>
      <c r="G3831" s="13"/>
      <c r="H3831" s="13"/>
      <c r="I3831" s="13"/>
      <c r="J3831" s="13"/>
      <c r="K3831" s="13"/>
      <c r="L3831" s="13"/>
      <c r="M3831" s="13"/>
      <c r="N3831" s="13"/>
      <c r="O3831" s="13"/>
      <c r="P3831" s="13"/>
    </row>
    <row r="3832" spans="2:16" x14ac:dyDescent="0.3">
      <c r="B3832" s="67"/>
      <c r="C3832" s="67"/>
      <c r="D3832" s="13"/>
      <c r="E3832" s="13"/>
      <c r="F3832" s="13"/>
      <c r="G3832" s="13"/>
      <c r="H3832" s="13"/>
      <c r="I3832" s="13"/>
      <c r="J3832" s="13"/>
      <c r="K3832" s="13"/>
      <c r="L3832" s="13"/>
      <c r="M3832" s="13"/>
      <c r="N3832" s="13"/>
      <c r="O3832" s="13"/>
      <c r="P3832" s="13"/>
    </row>
    <row r="3833" spans="2:16" x14ac:dyDescent="0.3">
      <c r="B3833" s="67"/>
      <c r="C3833" s="67"/>
      <c r="D3833" s="13"/>
      <c r="E3833" s="13"/>
      <c r="F3833" s="13"/>
      <c r="G3833" s="13"/>
      <c r="H3833" s="13"/>
      <c r="I3833" s="13"/>
      <c r="J3833" s="13"/>
      <c r="K3833" s="13"/>
      <c r="L3833" s="13"/>
      <c r="M3833" s="13"/>
      <c r="N3833" s="13"/>
      <c r="O3833" s="13"/>
      <c r="P3833" s="13"/>
    </row>
    <row r="3834" spans="2:16" x14ac:dyDescent="0.3">
      <c r="B3834" s="67"/>
      <c r="C3834" s="67"/>
      <c r="D3834" s="13"/>
      <c r="E3834" s="13"/>
      <c r="F3834" s="13"/>
      <c r="G3834" s="13"/>
      <c r="H3834" s="13"/>
      <c r="I3834" s="13"/>
      <c r="J3834" s="13"/>
      <c r="K3834" s="13"/>
      <c r="L3834" s="13"/>
      <c r="M3834" s="13"/>
      <c r="N3834" s="13"/>
      <c r="O3834" s="13"/>
      <c r="P3834" s="13"/>
    </row>
    <row r="3835" spans="2:16" x14ac:dyDescent="0.3">
      <c r="B3835" s="67"/>
      <c r="C3835" s="67"/>
      <c r="D3835" s="13"/>
      <c r="E3835" s="13"/>
      <c r="F3835" s="13"/>
      <c r="G3835" s="13"/>
      <c r="H3835" s="13"/>
      <c r="I3835" s="13"/>
      <c r="J3835" s="13"/>
      <c r="K3835" s="13"/>
      <c r="L3835" s="13"/>
      <c r="M3835" s="13"/>
      <c r="N3835" s="13"/>
      <c r="O3835" s="13"/>
      <c r="P3835" s="13"/>
    </row>
    <row r="3836" spans="2:16" x14ac:dyDescent="0.3">
      <c r="B3836" s="67"/>
      <c r="C3836" s="67"/>
      <c r="D3836" s="13"/>
      <c r="E3836" s="13"/>
      <c r="F3836" s="13"/>
      <c r="G3836" s="13"/>
      <c r="H3836" s="13"/>
      <c r="I3836" s="13"/>
      <c r="J3836" s="13"/>
      <c r="K3836" s="13"/>
      <c r="L3836" s="13"/>
      <c r="M3836" s="13"/>
      <c r="N3836" s="13"/>
      <c r="O3836" s="13"/>
      <c r="P3836" s="13"/>
    </row>
    <row r="3837" spans="2:16" x14ac:dyDescent="0.3">
      <c r="B3837" s="67"/>
      <c r="C3837" s="67"/>
      <c r="D3837" s="13"/>
      <c r="E3837" s="13"/>
      <c r="F3837" s="13"/>
      <c r="G3837" s="13"/>
      <c r="H3837" s="13"/>
      <c r="I3837" s="13"/>
      <c r="J3837" s="13"/>
      <c r="K3837" s="13"/>
      <c r="L3837" s="13"/>
      <c r="M3837" s="13"/>
      <c r="N3837" s="13"/>
      <c r="O3837" s="13"/>
      <c r="P3837" s="13"/>
    </row>
    <row r="3838" spans="2:16" x14ac:dyDescent="0.3">
      <c r="B3838" s="67"/>
      <c r="C3838" s="67"/>
      <c r="D3838" s="13"/>
      <c r="E3838" s="13"/>
      <c r="F3838" s="13"/>
      <c r="G3838" s="13"/>
      <c r="H3838" s="13"/>
      <c r="I3838" s="13"/>
      <c r="J3838" s="13"/>
      <c r="K3838" s="13"/>
      <c r="L3838" s="13"/>
      <c r="M3838" s="13"/>
      <c r="N3838" s="13"/>
      <c r="O3838" s="13"/>
      <c r="P3838" s="13"/>
    </row>
    <row r="3839" spans="2:16" x14ac:dyDescent="0.3">
      <c r="B3839" s="67"/>
      <c r="C3839" s="67"/>
      <c r="D3839" s="13"/>
      <c r="E3839" s="13"/>
      <c r="F3839" s="13"/>
      <c r="G3839" s="13"/>
      <c r="H3839" s="13"/>
      <c r="I3839" s="13"/>
      <c r="J3839" s="13"/>
      <c r="K3839" s="13"/>
      <c r="L3839" s="13"/>
      <c r="M3839" s="13"/>
      <c r="N3839" s="13"/>
      <c r="O3839" s="13"/>
      <c r="P3839" s="13"/>
    </row>
    <row r="3840" spans="2:16" x14ac:dyDescent="0.3">
      <c r="B3840" s="67"/>
      <c r="C3840" s="67"/>
      <c r="D3840" s="13"/>
      <c r="E3840" s="13"/>
      <c r="F3840" s="13"/>
      <c r="G3840" s="13"/>
      <c r="H3840" s="13"/>
      <c r="I3840" s="13"/>
      <c r="J3840" s="13"/>
      <c r="K3840" s="13"/>
      <c r="L3840" s="13"/>
      <c r="M3840" s="13"/>
      <c r="N3840" s="13"/>
      <c r="O3840" s="13"/>
      <c r="P3840" s="13"/>
    </row>
    <row r="3841" spans="2:16" x14ac:dyDescent="0.3">
      <c r="B3841" s="67"/>
      <c r="C3841" s="67"/>
      <c r="D3841" s="13"/>
      <c r="E3841" s="13"/>
      <c r="F3841" s="13"/>
      <c r="G3841" s="13"/>
      <c r="H3841" s="13"/>
      <c r="I3841" s="13"/>
      <c r="J3841" s="13"/>
      <c r="K3841" s="13"/>
      <c r="L3841" s="13"/>
      <c r="M3841" s="13"/>
      <c r="N3841" s="13"/>
      <c r="O3841" s="13"/>
      <c r="P3841" s="13"/>
    </row>
    <row r="3842" spans="2:16" x14ac:dyDescent="0.3">
      <c r="B3842" s="67"/>
      <c r="C3842" s="67"/>
      <c r="D3842" s="13"/>
      <c r="E3842" s="13"/>
      <c r="F3842" s="13"/>
      <c r="G3842" s="13"/>
      <c r="H3842" s="13"/>
      <c r="I3842" s="13"/>
      <c r="J3842" s="13"/>
      <c r="K3842" s="13"/>
      <c r="L3842" s="13"/>
      <c r="M3842" s="13"/>
      <c r="N3842" s="13"/>
      <c r="O3842" s="13"/>
      <c r="P3842" s="13"/>
    </row>
    <row r="3843" spans="2:16" x14ac:dyDescent="0.3">
      <c r="B3843" s="67"/>
      <c r="C3843" s="67"/>
      <c r="D3843" s="13"/>
      <c r="E3843" s="13"/>
      <c r="F3843" s="13"/>
      <c r="G3843" s="13"/>
      <c r="H3843" s="13"/>
      <c r="I3843" s="13"/>
      <c r="J3843" s="13"/>
      <c r="K3843" s="13"/>
      <c r="L3843" s="13"/>
      <c r="M3843" s="13"/>
      <c r="N3843" s="13"/>
      <c r="O3843" s="13"/>
      <c r="P3843" s="13"/>
    </row>
    <row r="3844" spans="2:16" x14ac:dyDescent="0.3">
      <c r="B3844" s="67"/>
      <c r="C3844" s="67"/>
      <c r="D3844" s="13"/>
      <c r="E3844" s="13"/>
      <c r="F3844" s="13"/>
      <c r="G3844" s="13"/>
      <c r="H3844" s="13"/>
      <c r="I3844" s="13"/>
      <c r="J3844" s="13"/>
      <c r="K3844" s="13"/>
      <c r="L3844" s="13"/>
      <c r="M3844" s="13"/>
      <c r="N3844" s="13"/>
      <c r="O3844" s="13"/>
      <c r="P3844" s="13"/>
    </row>
    <row r="3845" spans="2:16" x14ac:dyDescent="0.3">
      <c r="B3845" s="67"/>
      <c r="C3845" s="67"/>
      <c r="D3845" s="13"/>
      <c r="E3845" s="13"/>
      <c r="F3845" s="13"/>
      <c r="G3845" s="13"/>
      <c r="H3845" s="13"/>
      <c r="I3845" s="13"/>
      <c r="J3845" s="13"/>
      <c r="K3845" s="13"/>
      <c r="L3845" s="13"/>
      <c r="M3845" s="13"/>
      <c r="N3845" s="13"/>
      <c r="O3845" s="13"/>
      <c r="P3845" s="13"/>
    </row>
    <row r="3846" spans="2:16" x14ac:dyDescent="0.3">
      <c r="B3846" s="67"/>
      <c r="C3846" s="67"/>
      <c r="D3846" s="13"/>
      <c r="E3846" s="13"/>
      <c r="F3846" s="13"/>
      <c r="G3846" s="13"/>
      <c r="H3846" s="13"/>
      <c r="I3846" s="13"/>
      <c r="J3846" s="13"/>
      <c r="K3846" s="13"/>
      <c r="L3846" s="13"/>
      <c r="M3846" s="13"/>
      <c r="N3846" s="13"/>
      <c r="O3846" s="13"/>
      <c r="P3846" s="13"/>
    </row>
    <row r="3847" spans="2:16" x14ac:dyDescent="0.3">
      <c r="B3847" s="67"/>
      <c r="C3847" s="67"/>
      <c r="D3847" s="13"/>
      <c r="E3847" s="13"/>
      <c r="F3847" s="13"/>
      <c r="G3847" s="13"/>
      <c r="H3847" s="13"/>
      <c r="I3847" s="13"/>
      <c r="J3847" s="13"/>
      <c r="K3847" s="13"/>
      <c r="L3847" s="13"/>
      <c r="M3847" s="13"/>
      <c r="N3847" s="13"/>
      <c r="O3847" s="13"/>
      <c r="P3847" s="13"/>
    </row>
    <row r="3848" spans="2:16" x14ac:dyDescent="0.3">
      <c r="B3848" s="67"/>
      <c r="C3848" s="67"/>
      <c r="D3848" s="13"/>
      <c r="E3848" s="13"/>
      <c r="F3848" s="13"/>
      <c r="G3848" s="13"/>
      <c r="H3848" s="13"/>
      <c r="I3848" s="13"/>
      <c r="J3848" s="13"/>
      <c r="K3848" s="13"/>
      <c r="L3848" s="13"/>
      <c r="M3848" s="13"/>
      <c r="N3848" s="13"/>
      <c r="O3848" s="13"/>
      <c r="P3848" s="13"/>
    </row>
    <row r="3849" spans="2:16" x14ac:dyDescent="0.3">
      <c r="B3849" s="67"/>
      <c r="C3849" s="67"/>
      <c r="D3849" s="13"/>
      <c r="E3849" s="13"/>
      <c r="F3849" s="13"/>
      <c r="G3849" s="13"/>
      <c r="H3849" s="13"/>
      <c r="I3849" s="13"/>
      <c r="J3849" s="13"/>
      <c r="K3849" s="13"/>
      <c r="L3849" s="13"/>
      <c r="M3849" s="13"/>
      <c r="N3849" s="13"/>
      <c r="O3849" s="13"/>
      <c r="P3849" s="13"/>
    </row>
    <row r="3850" spans="2:16" x14ac:dyDescent="0.3">
      <c r="B3850" s="67"/>
      <c r="C3850" s="67"/>
      <c r="D3850" s="13"/>
      <c r="E3850" s="13"/>
      <c r="F3850" s="13"/>
      <c r="G3850" s="13"/>
      <c r="H3850" s="13"/>
      <c r="I3850" s="13"/>
      <c r="J3850" s="13"/>
      <c r="K3850" s="13"/>
      <c r="L3850" s="13"/>
      <c r="M3850" s="13"/>
      <c r="N3850" s="13"/>
      <c r="O3850" s="13"/>
      <c r="P3850" s="13"/>
    </row>
    <row r="3851" spans="2:16" x14ac:dyDescent="0.3">
      <c r="B3851" s="67"/>
      <c r="C3851" s="67"/>
      <c r="D3851" s="13"/>
      <c r="E3851" s="13"/>
      <c r="F3851" s="13"/>
      <c r="G3851" s="13"/>
      <c r="H3851" s="13"/>
      <c r="I3851" s="13"/>
      <c r="J3851" s="13"/>
      <c r="K3851" s="13"/>
      <c r="L3851" s="13"/>
      <c r="M3851" s="13"/>
      <c r="N3851" s="13"/>
      <c r="O3851" s="13"/>
      <c r="P3851" s="13"/>
    </row>
    <row r="3852" spans="2:16" x14ac:dyDescent="0.3">
      <c r="B3852" s="67"/>
      <c r="C3852" s="67"/>
      <c r="D3852" s="13"/>
      <c r="E3852" s="13"/>
      <c r="F3852" s="13"/>
      <c r="G3852" s="13"/>
      <c r="H3852" s="13"/>
      <c r="I3852" s="13"/>
      <c r="J3852" s="13"/>
      <c r="K3852" s="13"/>
      <c r="L3852" s="13"/>
      <c r="M3852" s="13"/>
      <c r="N3852" s="13"/>
      <c r="O3852" s="13"/>
      <c r="P3852" s="13"/>
    </row>
    <row r="3853" spans="2:16" x14ac:dyDescent="0.3">
      <c r="B3853" s="67"/>
      <c r="C3853" s="67"/>
      <c r="D3853" s="13"/>
      <c r="E3853" s="13"/>
      <c r="F3853" s="13"/>
      <c r="G3853" s="13"/>
      <c r="H3853" s="13"/>
      <c r="I3853" s="13"/>
      <c r="J3853" s="13"/>
      <c r="K3853" s="13"/>
      <c r="L3853" s="13"/>
      <c r="M3853" s="13"/>
      <c r="N3853" s="13"/>
      <c r="O3853" s="13"/>
      <c r="P3853" s="13"/>
    </row>
    <row r="3854" spans="2:16" x14ac:dyDescent="0.3">
      <c r="B3854" s="67"/>
      <c r="C3854" s="67"/>
      <c r="D3854" s="13"/>
      <c r="E3854" s="13"/>
      <c r="F3854" s="13"/>
      <c r="G3854" s="13"/>
      <c r="H3854" s="13"/>
      <c r="I3854" s="13"/>
      <c r="J3854" s="13"/>
      <c r="K3854" s="13"/>
      <c r="L3854" s="13"/>
      <c r="M3854" s="13"/>
      <c r="N3854" s="13"/>
      <c r="O3854" s="13"/>
      <c r="P3854" s="13"/>
    </row>
    <row r="3855" spans="2:16" x14ac:dyDescent="0.3">
      <c r="B3855" s="67"/>
      <c r="C3855" s="67"/>
      <c r="D3855" s="13"/>
      <c r="E3855" s="13"/>
      <c r="F3855" s="13"/>
      <c r="G3855" s="13"/>
      <c r="H3855" s="13"/>
      <c r="I3855" s="13"/>
      <c r="J3855" s="13"/>
      <c r="K3855" s="13"/>
      <c r="L3855" s="13"/>
      <c r="M3855" s="13"/>
      <c r="N3855" s="13"/>
      <c r="O3855" s="13"/>
      <c r="P3855" s="13"/>
    </row>
    <row r="3856" spans="2:16" x14ac:dyDescent="0.3">
      <c r="B3856" s="67"/>
      <c r="C3856" s="67"/>
      <c r="D3856" s="13"/>
      <c r="E3856" s="13"/>
      <c r="F3856" s="13"/>
      <c r="G3856" s="13"/>
      <c r="H3856" s="13"/>
      <c r="I3856" s="13"/>
      <c r="J3856" s="13"/>
      <c r="K3856" s="13"/>
      <c r="L3856" s="13"/>
      <c r="M3856" s="13"/>
      <c r="N3856" s="13"/>
      <c r="O3856" s="13"/>
      <c r="P3856" s="13"/>
    </row>
    <row r="3857" spans="2:16" x14ac:dyDescent="0.3">
      <c r="B3857" s="67"/>
      <c r="C3857" s="67"/>
      <c r="D3857" s="13"/>
      <c r="E3857" s="13"/>
      <c r="F3857" s="13"/>
      <c r="G3857" s="13"/>
      <c r="H3857" s="13"/>
      <c r="I3857" s="13"/>
      <c r="J3857" s="13"/>
      <c r="K3857" s="13"/>
      <c r="L3857" s="13"/>
      <c r="M3857" s="13"/>
      <c r="N3857" s="13"/>
      <c r="O3857" s="13"/>
      <c r="P3857" s="13"/>
    </row>
    <row r="3858" spans="2:16" x14ac:dyDescent="0.3">
      <c r="B3858" s="67"/>
      <c r="C3858" s="67"/>
      <c r="D3858" s="13"/>
      <c r="E3858" s="13"/>
      <c r="F3858" s="13"/>
      <c r="G3858" s="13"/>
      <c r="H3858" s="13"/>
      <c r="I3858" s="13"/>
      <c r="J3858" s="13"/>
      <c r="K3858" s="13"/>
      <c r="L3858" s="13"/>
      <c r="M3858" s="13"/>
      <c r="N3858" s="13"/>
      <c r="O3858" s="13"/>
      <c r="P3858" s="13"/>
    </row>
    <row r="3859" spans="2:16" x14ac:dyDescent="0.3">
      <c r="B3859" s="67"/>
      <c r="C3859" s="67"/>
      <c r="D3859" s="13"/>
      <c r="E3859" s="13"/>
      <c r="F3859" s="13"/>
      <c r="G3859" s="13"/>
      <c r="H3859" s="13"/>
      <c r="I3859" s="13"/>
      <c r="J3859" s="13"/>
      <c r="K3859" s="13"/>
      <c r="L3859" s="13"/>
      <c r="M3859" s="13"/>
      <c r="N3859" s="13"/>
      <c r="O3859" s="13"/>
      <c r="P3859" s="13"/>
    </row>
    <row r="3860" spans="2:16" x14ac:dyDescent="0.3">
      <c r="B3860" s="67"/>
      <c r="C3860" s="67"/>
      <c r="D3860" s="13"/>
      <c r="E3860" s="13"/>
      <c r="F3860" s="13"/>
      <c r="G3860" s="13"/>
      <c r="H3860" s="13"/>
      <c r="I3860" s="13"/>
      <c r="J3860" s="13"/>
      <c r="K3860" s="13"/>
      <c r="L3860" s="13"/>
      <c r="M3860" s="13"/>
      <c r="N3860" s="13"/>
      <c r="O3860" s="13"/>
      <c r="P3860" s="13"/>
    </row>
    <row r="3861" spans="2:16" x14ac:dyDescent="0.3">
      <c r="B3861" s="67"/>
      <c r="C3861" s="67"/>
      <c r="D3861" s="13"/>
      <c r="E3861" s="13"/>
      <c r="F3861" s="13"/>
      <c r="G3861" s="13"/>
      <c r="H3861" s="13"/>
      <c r="I3861" s="13"/>
      <c r="J3861" s="13"/>
      <c r="K3861" s="13"/>
      <c r="L3861" s="13"/>
      <c r="M3861" s="13"/>
      <c r="N3861" s="13"/>
      <c r="O3861" s="13"/>
      <c r="P3861" s="13"/>
    </row>
    <row r="3862" spans="2:16" x14ac:dyDescent="0.3">
      <c r="B3862" s="67"/>
      <c r="C3862" s="67"/>
      <c r="D3862" s="13"/>
      <c r="E3862" s="13"/>
      <c r="F3862" s="13"/>
      <c r="G3862" s="13"/>
      <c r="H3862" s="13"/>
      <c r="I3862" s="13"/>
      <c r="J3862" s="13"/>
      <c r="K3862" s="13"/>
      <c r="L3862" s="13"/>
      <c r="M3862" s="13"/>
      <c r="N3862" s="13"/>
      <c r="O3862" s="13"/>
      <c r="P3862" s="13"/>
    </row>
    <row r="3863" spans="2:16" x14ac:dyDescent="0.3">
      <c r="B3863" s="67"/>
      <c r="C3863" s="67"/>
      <c r="D3863" s="13"/>
      <c r="E3863" s="13"/>
      <c r="F3863" s="13"/>
      <c r="G3863" s="13"/>
      <c r="H3863" s="13"/>
      <c r="I3863" s="13"/>
      <c r="J3863" s="13"/>
      <c r="K3863" s="13"/>
      <c r="L3863" s="13"/>
      <c r="M3863" s="13"/>
      <c r="N3863" s="13"/>
      <c r="O3863" s="13"/>
      <c r="P3863" s="13"/>
    </row>
    <row r="3864" spans="2:16" x14ac:dyDescent="0.3">
      <c r="B3864" s="67"/>
      <c r="C3864" s="67"/>
      <c r="D3864" s="13"/>
      <c r="E3864" s="13"/>
      <c r="F3864" s="13"/>
      <c r="G3864" s="13"/>
      <c r="H3864" s="13"/>
      <c r="I3864" s="13"/>
      <c r="J3864" s="13"/>
      <c r="K3864" s="13"/>
      <c r="L3864" s="13"/>
      <c r="M3864" s="13"/>
      <c r="N3864" s="13"/>
      <c r="O3864" s="13"/>
      <c r="P3864" s="13"/>
    </row>
    <row r="3865" spans="2:16" x14ac:dyDescent="0.3">
      <c r="B3865" s="67"/>
      <c r="C3865" s="67"/>
      <c r="D3865" s="13"/>
      <c r="E3865" s="13"/>
      <c r="F3865" s="13"/>
      <c r="G3865" s="13"/>
      <c r="H3865" s="13"/>
      <c r="I3865" s="13"/>
      <c r="J3865" s="13"/>
      <c r="K3865" s="13"/>
      <c r="L3865" s="13"/>
      <c r="M3865" s="13"/>
      <c r="N3865" s="13"/>
      <c r="O3865" s="13"/>
      <c r="P3865" s="13"/>
    </row>
    <row r="3866" spans="2:16" x14ac:dyDescent="0.3">
      <c r="B3866" s="67"/>
      <c r="C3866" s="67"/>
      <c r="D3866" s="13"/>
      <c r="E3866" s="13"/>
      <c r="F3866" s="13"/>
      <c r="G3866" s="13"/>
      <c r="H3866" s="13"/>
      <c r="I3866" s="13"/>
      <c r="J3866" s="13"/>
      <c r="K3866" s="13"/>
      <c r="L3866" s="13"/>
      <c r="M3866" s="13"/>
      <c r="N3866" s="13"/>
      <c r="O3866" s="13"/>
      <c r="P3866" s="13"/>
    </row>
    <row r="3867" spans="2:16" x14ac:dyDescent="0.3">
      <c r="B3867" s="67"/>
      <c r="C3867" s="67"/>
      <c r="D3867" s="13"/>
      <c r="E3867" s="13"/>
      <c r="F3867" s="13"/>
      <c r="G3867" s="13"/>
      <c r="H3867" s="13"/>
      <c r="I3867" s="13"/>
      <c r="J3867" s="13"/>
      <c r="K3867" s="13"/>
      <c r="L3867" s="13"/>
      <c r="M3867" s="13"/>
      <c r="N3867" s="13"/>
      <c r="O3867" s="13"/>
      <c r="P3867" s="13"/>
    </row>
    <row r="3868" spans="2:16" x14ac:dyDescent="0.3">
      <c r="B3868" s="67"/>
      <c r="C3868" s="67"/>
      <c r="D3868" s="13"/>
      <c r="E3868" s="13"/>
      <c r="F3868" s="13"/>
      <c r="G3868" s="13"/>
      <c r="H3868" s="13"/>
      <c r="I3868" s="13"/>
      <c r="J3868" s="13"/>
      <c r="K3868" s="13"/>
      <c r="L3868" s="13"/>
      <c r="M3868" s="13"/>
      <c r="N3868" s="13"/>
      <c r="O3868" s="13"/>
      <c r="P3868" s="13"/>
    </row>
    <row r="3869" spans="2:16" x14ac:dyDescent="0.3">
      <c r="B3869" s="67"/>
      <c r="C3869" s="67"/>
      <c r="D3869" s="13"/>
      <c r="E3869" s="13"/>
      <c r="F3869" s="13"/>
      <c r="G3869" s="13"/>
      <c r="H3869" s="13"/>
      <c r="I3869" s="13"/>
      <c r="J3869" s="13"/>
      <c r="K3869" s="13"/>
      <c r="L3869" s="13"/>
      <c r="M3869" s="13"/>
      <c r="N3869" s="13"/>
      <c r="O3869" s="13"/>
      <c r="P3869" s="13"/>
    </row>
    <row r="3870" spans="2:16" x14ac:dyDescent="0.3">
      <c r="B3870" s="67"/>
      <c r="C3870" s="67"/>
      <c r="D3870" s="13"/>
      <c r="E3870" s="13"/>
      <c r="F3870" s="13"/>
      <c r="G3870" s="13"/>
      <c r="H3870" s="13"/>
      <c r="I3870" s="13"/>
      <c r="J3870" s="13"/>
      <c r="K3870" s="13"/>
      <c r="L3870" s="13"/>
      <c r="M3870" s="13"/>
      <c r="N3870" s="13"/>
      <c r="O3870" s="13"/>
      <c r="P3870" s="13"/>
    </row>
    <row r="3871" spans="2:16" x14ac:dyDescent="0.3">
      <c r="B3871" s="67"/>
      <c r="C3871" s="67"/>
      <c r="D3871" s="13"/>
      <c r="E3871" s="13"/>
      <c r="F3871" s="13"/>
      <c r="G3871" s="13"/>
      <c r="H3871" s="13"/>
      <c r="I3871" s="13"/>
      <c r="J3871" s="13"/>
      <c r="K3871" s="13"/>
      <c r="L3871" s="13"/>
      <c r="M3871" s="13"/>
      <c r="N3871" s="13"/>
      <c r="O3871" s="13"/>
      <c r="P3871" s="13"/>
    </row>
    <row r="3872" spans="2:16" x14ac:dyDescent="0.3">
      <c r="B3872" s="67"/>
      <c r="C3872" s="67"/>
      <c r="D3872" s="13"/>
      <c r="E3872" s="13"/>
      <c r="F3872" s="13"/>
      <c r="G3872" s="13"/>
      <c r="H3872" s="13"/>
      <c r="I3872" s="13"/>
      <c r="J3872" s="13"/>
      <c r="K3872" s="13"/>
      <c r="L3872" s="13"/>
      <c r="M3872" s="13"/>
      <c r="N3872" s="13"/>
      <c r="O3872" s="13"/>
      <c r="P3872" s="13"/>
    </row>
    <row r="3873" spans="2:16" x14ac:dyDescent="0.3">
      <c r="B3873" s="67"/>
      <c r="C3873" s="67"/>
      <c r="D3873" s="13"/>
      <c r="E3873" s="13"/>
      <c r="F3873" s="13"/>
      <c r="G3873" s="13"/>
      <c r="H3873" s="13"/>
      <c r="I3873" s="13"/>
      <c r="J3873" s="13"/>
      <c r="K3873" s="13"/>
      <c r="L3873" s="13"/>
      <c r="M3873" s="13"/>
      <c r="N3873" s="13"/>
      <c r="O3873" s="13"/>
      <c r="P3873" s="13"/>
    </row>
    <row r="3874" spans="2:16" x14ac:dyDescent="0.3">
      <c r="B3874" s="67"/>
      <c r="C3874" s="67"/>
      <c r="D3874" s="13"/>
      <c r="E3874" s="13"/>
      <c r="F3874" s="13"/>
      <c r="G3874" s="13"/>
      <c r="H3874" s="13"/>
      <c r="I3874" s="13"/>
      <c r="J3874" s="13"/>
      <c r="K3874" s="13"/>
      <c r="L3874" s="13"/>
      <c r="M3874" s="13"/>
      <c r="N3874" s="13"/>
      <c r="O3874" s="13"/>
      <c r="P3874" s="13"/>
    </row>
    <row r="3875" spans="2:16" x14ac:dyDescent="0.3">
      <c r="B3875" s="67"/>
      <c r="C3875" s="67"/>
      <c r="D3875" s="13"/>
      <c r="E3875" s="13"/>
      <c r="F3875" s="13"/>
      <c r="G3875" s="13"/>
      <c r="H3875" s="13"/>
      <c r="I3875" s="13"/>
      <c r="J3875" s="13"/>
      <c r="K3875" s="13"/>
      <c r="L3875" s="13"/>
      <c r="M3875" s="13"/>
      <c r="N3875" s="13"/>
      <c r="O3875" s="13"/>
      <c r="P3875" s="13"/>
    </row>
    <row r="3876" spans="2:16" x14ac:dyDescent="0.3">
      <c r="B3876" s="67"/>
      <c r="C3876" s="67"/>
      <c r="D3876" s="13"/>
      <c r="E3876" s="13"/>
      <c r="F3876" s="13"/>
      <c r="G3876" s="13"/>
      <c r="H3876" s="13"/>
      <c r="I3876" s="13"/>
      <c r="J3876" s="13"/>
      <c r="K3876" s="13"/>
      <c r="L3876" s="13"/>
      <c r="M3876" s="13"/>
      <c r="N3876" s="13"/>
      <c r="O3876" s="13"/>
      <c r="P3876" s="13"/>
    </row>
    <row r="3877" spans="2:16" x14ac:dyDescent="0.3">
      <c r="B3877" s="67"/>
      <c r="C3877" s="67"/>
      <c r="D3877" s="13"/>
      <c r="E3877" s="13"/>
      <c r="F3877" s="13"/>
      <c r="G3877" s="13"/>
      <c r="H3877" s="13"/>
      <c r="I3877" s="13"/>
      <c r="J3877" s="13"/>
      <c r="K3877" s="13"/>
      <c r="L3877" s="13"/>
      <c r="M3877" s="13"/>
      <c r="N3877" s="13"/>
      <c r="O3877" s="13"/>
      <c r="P3877" s="13"/>
    </row>
    <row r="3878" spans="2:16" x14ac:dyDescent="0.3">
      <c r="B3878" s="67"/>
      <c r="C3878" s="67"/>
      <c r="D3878" s="13"/>
      <c r="E3878" s="13"/>
      <c r="F3878" s="13"/>
      <c r="G3878" s="13"/>
      <c r="H3878" s="13"/>
      <c r="I3878" s="13"/>
      <c r="J3878" s="13"/>
      <c r="K3878" s="13"/>
      <c r="L3878" s="13"/>
      <c r="M3878" s="13"/>
      <c r="N3878" s="13"/>
      <c r="O3878" s="13"/>
      <c r="P3878" s="13"/>
    </row>
    <row r="3879" spans="2:16" x14ac:dyDescent="0.3">
      <c r="B3879" s="67"/>
      <c r="C3879" s="67"/>
      <c r="D3879" s="13"/>
      <c r="E3879" s="13"/>
      <c r="F3879" s="13"/>
      <c r="G3879" s="13"/>
      <c r="H3879" s="13"/>
      <c r="I3879" s="13"/>
      <c r="J3879" s="13"/>
      <c r="K3879" s="13"/>
      <c r="L3879" s="13"/>
      <c r="M3879" s="13"/>
      <c r="N3879" s="13"/>
      <c r="O3879" s="13"/>
      <c r="P3879" s="13"/>
    </row>
    <row r="3880" spans="2:16" x14ac:dyDescent="0.3">
      <c r="B3880" s="67"/>
      <c r="C3880" s="67"/>
      <c r="D3880" s="13"/>
      <c r="E3880" s="13"/>
      <c r="F3880" s="13"/>
      <c r="G3880" s="13"/>
      <c r="H3880" s="13"/>
      <c r="I3880" s="13"/>
      <c r="J3880" s="13"/>
      <c r="K3880" s="13"/>
      <c r="L3880" s="13"/>
      <c r="M3880" s="13"/>
      <c r="N3880" s="13"/>
      <c r="O3880" s="13"/>
      <c r="P3880" s="13"/>
    </row>
    <row r="3881" spans="2:16" x14ac:dyDescent="0.3">
      <c r="B3881" s="67"/>
      <c r="C3881" s="67"/>
      <c r="D3881" s="13"/>
      <c r="E3881" s="13"/>
      <c r="F3881" s="13"/>
      <c r="G3881" s="13"/>
      <c r="H3881" s="13"/>
      <c r="I3881" s="13"/>
      <c r="J3881" s="13"/>
      <c r="K3881" s="13"/>
      <c r="L3881" s="13"/>
      <c r="M3881" s="13"/>
      <c r="N3881" s="13"/>
      <c r="O3881" s="13"/>
      <c r="P3881" s="13"/>
    </row>
    <row r="3882" spans="2:16" x14ac:dyDescent="0.3">
      <c r="B3882" s="67"/>
      <c r="C3882" s="67"/>
      <c r="D3882" s="13"/>
      <c r="E3882" s="13"/>
      <c r="F3882" s="13"/>
      <c r="G3882" s="13"/>
      <c r="H3882" s="13"/>
      <c r="I3882" s="13"/>
      <c r="J3882" s="13"/>
      <c r="K3882" s="13"/>
      <c r="L3882" s="13"/>
      <c r="M3882" s="13"/>
      <c r="N3882" s="13"/>
      <c r="O3882" s="13"/>
      <c r="P3882" s="13"/>
    </row>
    <row r="3883" spans="2:16" x14ac:dyDescent="0.3">
      <c r="B3883" s="67"/>
      <c r="C3883" s="67"/>
      <c r="D3883" s="13"/>
      <c r="E3883" s="13"/>
      <c r="F3883" s="13"/>
      <c r="G3883" s="13"/>
      <c r="H3883" s="13"/>
      <c r="I3883" s="13"/>
      <c r="J3883" s="13"/>
      <c r="K3883" s="13"/>
      <c r="L3883" s="13"/>
      <c r="M3883" s="13"/>
      <c r="N3883" s="13"/>
      <c r="O3883" s="13"/>
      <c r="P3883" s="13"/>
    </row>
    <row r="3884" spans="2:16" x14ac:dyDescent="0.3">
      <c r="B3884" s="67"/>
      <c r="C3884" s="67"/>
      <c r="D3884" s="13"/>
      <c r="E3884" s="13"/>
      <c r="F3884" s="13"/>
      <c r="G3884" s="13"/>
      <c r="H3884" s="13"/>
      <c r="I3884" s="13"/>
      <c r="J3884" s="13"/>
      <c r="K3884" s="13"/>
      <c r="L3884" s="13"/>
      <c r="M3884" s="13"/>
      <c r="N3884" s="13"/>
      <c r="O3884" s="13"/>
      <c r="P3884" s="13"/>
    </row>
    <row r="3885" spans="2:16" x14ac:dyDescent="0.3">
      <c r="B3885" s="67"/>
      <c r="C3885" s="67"/>
      <c r="D3885" s="13"/>
      <c r="E3885" s="13"/>
      <c r="F3885" s="13"/>
      <c r="G3885" s="13"/>
      <c r="H3885" s="13"/>
      <c r="I3885" s="13"/>
      <c r="J3885" s="13"/>
      <c r="K3885" s="13"/>
      <c r="L3885" s="13"/>
      <c r="M3885" s="13"/>
      <c r="N3885" s="13"/>
      <c r="O3885" s="13"/>
      <c r="P3885" s="13"/>
    </row>
    <row r="3886" spans="2:16" x14ac:dyDescent="0.3">
      <c r="B3886" s="67"/>
      <c r="C3886" s="67"/>
      <c r="D3886" s="13"/>
      <c r="E3886" s="13"/>
      <c r="F3886" s="13"/>
      <c r="G3886" s="13"/>
      <c r="H3886" s="13"/>
      <c r="I3886" s="13"/>
      <c r="J3886" s="13"/>
      <c r="K3886" s="13"/>
      <c r="L3886" s="13"/>
      <c r="M3886" s="13"/>
      <c r="N3886" s="13"/>
      <c r="O3886" s="13"/>
      <c r="P3886" s="13"/>
    </row>
    <row r="3887" spans="2:16" x14ac:dyDescent="0.3">
      <c r="B3887" s="67"/>
      <c r="C3887" s="67"/>
      <c r="D3887" s="13"/>
      <c r="E3887" s="13"/>
      <c r="F3887" s="13"/>
      <c r="G3887" s="13"/>
      <c r="H3887" s="13"/>
      <c r="I3887" s="13"/>
      <c r="J3887" s="13"/>
      <c r="K3887" s="13"/>
      <c r="L3887" s="13"/>
      <c r="M3887" s="13"/>
      <c r="N3887" s="13"/>
      <c r="O3887" s="13"/>
      <c r="P3887" s="13"/>
    </row>
    <row r="3888" spans="2:16" x14ac:dyDescent="0.3">
      <c r="B3888" s="67"/>
      <c r="C3888" s="67"/>
      <c r="D3888" s="13"/>
      <c r="E3888" s="13"/>
      <c r="F3888" s="13"/>
      <c r="G3888" s="13"/>
      <c r="H3888" s="13"/>
      <c r="I3888" s="13"/>
      <c r="J3888" s="13"/>
      <c r="K3888" s="13"/>
      <c r="L3888" s="13"/>
      <c r="M3888" s="13"/>
      <c r="N3888" s="13"/>
      <c r="O3888" s="13"/>
      <c r="P3888" s="13"/>
    </row>
    <row r="3889" spans="2:16" x14ac:dyDescent="0.3">
      <c r="B3889" s="67"/>
      <c r="C3889" s="67"/>
      <c r="D3889" s="13"/>
      <c r="E3889" s="13"/>
      <c r="F3889" s="13"/>
      <c r="G3889" s="13"/>
      <c r="H3889" s="13"/>
      <c r="I3889" s="13"/>
      <c r="J3889" s="13"/>
      <c r="K3889" s="13"/>
      <c r="L3889" s="13"/>
      <c r="M3889" s="13"/>
      <c r="N3889" s="13"/>
      <c r="O3889" s="13"/>
      <c r="P3889" s="13"/>
    </row>
    <row r="3890" spans="2:16" x14ac:dyDescent="0.3">
      <c r="B3890" s="67"/>
      <c r="C3890" s="67"/>
      <c r="D3890" s="13"/>
      <c r="E3890" s="13"/>
      <c r="F3890" s="13"/>
      <c r="G3890" s="13"/>
      <c r="H3890" s="13"/>
      <c r="I3890" s="13"/>
      <c r="J3890" s="13"/>
      <c r="K3890" s="13"/>
      <c r="L3890" s="13"/>
      <c r="M3890" s="13"/>
      <c r="N3890" s="13"/>
      <c r="O3890" s="13"/>
      <c r="P3890" s="13"/>
    </row>
    <row r="3891" spans="2:16" x14ac:dyDescent="0.3">
      <c r="B3891" s="67"/>
      <c r="C3891" s="67"/>
      <c r="D3891" s="13"/>
      <c r="E3891" s="13"/>
      <c r="F3891" s="13"/>
      <c r="G3891" s="13"/>
      <c r="H3891" s="13"/>
      <c r="I3891" s="13"/>
      <c r="J3891" s="13"/>
      <c r="K3891" s="13"/>
      <c r="L3891" s="13"/>
      <c r="M3891" s="13"/>
      <c r="N3891" s="13"/>
      <c r="O3891" s="13"/>
      <c r="P3891" s="13"/>
    </row>
    <row r="3892" spans="2:16" x14ac:dyDescent="0.3">
      <c r="B3892" s="67"/>
      <c r="C3892" s="67"/>
      <c r="D3892" s="13"/>
      <c r="E3892" s="13"/>
      <c r="F3892" s="13"/>
      <c r="G3892" s="13"/>
      <c r="H3892" s="13"/>
      <c r="I3892" s="13"/>
      <c r="J3892" s="13"/>
      <c r="K3892" s="13"/>
      <c r="L3892" s="13"/>
      <c r="M3892" s="13"/>
      <c r="N3892" s="13"/>
      <c r="O3892" s="13"/>
      <c r="P3892" s="13"/>
    </row>
    <row r="3893" spans="2:16" x14ac:dyDescent="0.3">
      <c r="B3893" s="67"/>
      <c r="C3893" s="67"/>
      <c r="D3893" s="13"/>
      <c r="E3893" s="13"/>
      <c r="F3893" s="13"/>
      <c r="G3893" s="13"/>
      <c r="H3893" s="13"/>
      <c r="I3893" s="13"/>
      <c r="J3893" s="13"/>
      <c r="K3893" s="13"/>
      <c r="L3893" s="13"/>
      <c r="M3893" s="13"/>
      <c r="N3893" s="13"/>
      <c r="O3893" s="13"/>
      <c r="P3893" s="13"/>
    </row>
    <row r="3894" spans="2:16" x14ac:dyDescent="0.3">
      <c r="B3894" s="67"/>
      <c r="C3894" s="67"/>
      <c r="D3894" s="13"/>
      <c r="E3894" s="13"/>
      <c r="F3894" s="13"/>
      <c r="G3894" s="13"/>
      <c r="H3894" s="13"/>
      <c r="I3894" s="13"/>
      <c r="J3894" s="13"/>
      <c r="K3894" s="13"/>
      <c r="L3894" s="13"/>
      <c r="M3894" s="13"/>
      <c r="N3894" s="13"/>
      <c r="O3894" s="13"/>
      <c r="P3894" s="13"/>
    </row>
    <row r="3895" spans="2:16" x14ac:dyDescent="0.3">
      <c r="B3895" s="67"/>
      <c r="C3895" s="67"/>
      <c r="D3895" s="13"/>
      <c r="E3895" s="13"/>
      <c r="F3895" s="13"/>
      <c r="G3895" s="13"/>
      <c r="H3895" s="13"/>
      <c r="I3895" s="13"/>
      <c r="J3895" s="13"/>
      <c r="K3895" s="13"/>
      <c r="L3895" s="13"/>
      <c r="M3895" s="13"/>
      <c r="N3895" s="13"/>
      <c r="O3895" s="13"/>
      <c r="P3895" s="13"/>
    </row>
    <row r="3896" spans="2:16" x14ac:dyDescent="0.3">
      <c r="B3896" s="67"/>
      <c r="C3896" s="67"/>
      <c r="D3896" s="13"/>
      <c r="E3896" s="13"/>
      <c r="F3896" s="13"/>
      <c r="G3896" s="13"/>
      <c r="H3896" s="13"/>
      <c r="I3896" s="13"/>
      <c r="J3896" s="13"/>
      <c r="K3896" s="13"/>
      <c r="L3896" s="13"/>
      <c r="M3896" s="13"/>
      <c r="N3896" s="13"/>
      <c r="O3896" s="13"/>
      <c r="P3896" s="13"/>
    </row>
    <row r="3897" spans="2:16" x14ac:dyDescent="0.3">
      <c r="B3897" s="67"/>
      <c r="C3897" s="67"/>
      <c r="D3897" s="13"/>
      <c r="E3897" s="13"/>
      <c r="F3897" s="13"/>
      <c r="G3897" s="13"/>
      <c r="H3897" s="13"/>
      <c r="I3897" s="13"/>
      <c r="J3897" s="13"/>
      <c r="K3897" s="13"/>
      <c r="L3897" s="13"/>
      <c r="M3897" s="13"/>
      <c r="N3897" s="13"/>
      <c r="O3897" s="13"/>
      <c r="P3897" s="13"/>
    </row>
    <row r="3898" spans="2:16" x14ac:dyDescent="0.3">
      <c r="B3898" s="67"/>
      <c r="C3898" s="67"/>
      <c r="D3898" s="13"/>
      <c r="E3898" s="13"/>
      <c r="F3898" s="13"/>
      <c r="G3898" s="13"/>
      <c r="H3898" s="13"/>
      <c r="I3898" s="13"/>
      <c r="J3898" s="13"/>
      <c r="K3898" s="13"/>
      <c r="L3898" s="13"/>
      <c r="M3898" s="13"/>
      <c r="N3898" s="13"/>
      <c r="O3898" s="13"/>
      <c r="P3898" s="13"/>
    </row>
    <row r="3899" spans="2:16" x14ac:dyDescent="0.3">
      <c r="B3899" s="67"/>
      <c r="C3899" s="67"/>
      <c r="D3899" s="13"/>
      <c r="E3899" s="13"/>
      <c r="F3899" s="13"/>
      <c r="G3899" s="13"/>
      <c r="H3899" s="13"/>
      <c r="I3899" s="13"/>
      <c r="J3899" s="13"/>
      <c r="K3899" s="13"/>
      <c r="L3899" s="13"/>
      <c r="M3899" s="13"/>
      <c r="N3899" s="13"/>
      <c r="O3899" s="13"/>
      <c r="P3899" s="13"/>
    </row>
    <row r="3900" spans="2:16" x14ac:dyDescent="0.3">
      <c r="B3900" s="67"/>
      <c r="C3900" s="67"/>
      <c r="D3900" s="13"/>
      <c r="E3900" s="13"/>
      <c r="F3900" s="13"/>
      <c r="G3900" s="13"/>
      <c r="H3900" s="13"/>
      <c r="I3900" s="13"/>
      <c r="J3900" s="13"/>
      <c r="K3900" s="13"/>
      <c r="L3900" s="13"/>
      <c r="M3900" s="13"/>
      <c r="N3900" s="13"/>
      <c r="O3900" s="13"/>
      <c r="P3900" s="13"/>
    </row>
    <row r="3901" spans="2:16" x14ac:dyDescent="0.3">
      <c r="B3901" s="67"/>
      <c r="C3901" s="67"/>
      <c r="D3901" s="13"/>
      <c r="E3901" s="13"/>
      <c r="F3901" s="13"/>
      <c r="G3901" s="13"/>
      <c r="H3901" s="13"/>
      <c r="I3901" s="13"/>
      <c r="J3901" s="13"/>
      <c r="K3901" s="13"/>
      <c r="L3901" s="13"/>
      <c r="M3901" s="13"/>
      <c r="N3901" s="13"/>
      <c r="O3901" s="13"/>
      <c r="P3901" s="13"/>
    </row>
    <row r="3902" spans="2:16" x14ac:dyDescent="0.3">
      <c r="B3902" s="67"/>
      <c r="C3902" s="67"/>
      <c r="D3902" s="13"/>
      <c r="E3902" s="13"/>
      <c r="F3902" s="13"/>
      <c r="G3902" s="13"/>
      <c r="H3902" s="13"/>
      <c r="I3902" s="13"/>
      <c r="J3902" s="13"/>
      <c r="K3902" s="13"/>
      <c r="L3902" s="13"/>
      <c r="M3902" s="13"/>
      <c r="N3902" s="13"/>
      <c r="O3902" s="13"/>
      <c r="P3902" s="13"/>
    </row>
    <row r="3903" spans="2:16" x14ac:dyDescent="0.3">
      <c r="B3903" s="67"/>
      <c r="C3903" s="67"/>
      <c r="D3903" s="13"/>
      <c r="E3903" s="13"/>
      <c r="F3903" s="13"/>
      <c r="G3903" s="13"/>
      <c r="H3903" s="13"/>
      <c r="I3903" s="13"/>
      <c r="J3903" s="13"/>
      <c r="K3903" s="13"/>
      <c r="L3903" s="13"/>
      <c r="M3903" s="13"/>
      <c r="N3903" s="13"/>
      <c r="O3903" s="13"/>
      <c r="P3903" s="13"/>
    </row>
    <row r="3904" spans="2:16" x14ac:dyDescent="0.3">
      <c r="B3904" s="67"/>
      <c r="C3904" s="67"/>
      <c r="D3904" s="13"/>
      <c r="E3904" s="13"/>
      <c r="F3904" s="13"/>
      <c r="G3904" s="13"/>
      <c r="H3904" s="13"/>
      <c r="I3904" s="13"/>
      <c r="J3904" s="13"/>
      <c r="K3904" s="13"/>
      <c r="L3904" s="13"/>
      <c r="M3904" s="13"/>
      <c r="N3904" s="13"/>
      <c r="O3904" s="13"/>
      <c r="P3904" s="13"/>
    </row>
    <row r="3905" spans="2:16" x14ac:dyDescent="0.3">
      <c r="B3905" s="67"/>
      <c r="C3905" s="67"/>
      <c r="D3905" s="13"/>
      <c r="E3905" s="13"/>
      <c r="F3905" s="13"/>
      <c r="G3905" s="13"/>
      <c r="H3905" s="13"/>
      <c r="I3905" s="13"/>
      <c r="J3905" s="13"/>
      <c r="K3905" s="13"/>
      <c r="L3905" s="13"/>
      <c r="M3905" s="13"/>
      <c r="N3905" s="13"/>
      <c r="O3905" s="13"/>
      <c r="P3905" s="13"/>
    </row>
    <row r="3906" spans="2:16" x14ac:dyDescent="0.3">
      <c r="B3906" s="67"/>
      <c r="C3906" s="67"/>
      <c r="D3906" s="13"/>
      <c r="E3906" s="13"/>
      <c r="F3906" s="13"/>
      <c r="G3906" s="13"/>
      <c r="H3906" s="13"/>
      <c r="I3906" s="13"/>
      <c r="J3906" s="13"/>
      <c r="K3906" s="13"/>
      <c r="L3906" s="13"/>
      <c r="M3906" s="13"/>
      <c r="N3906" s="13"/>
      <c r="O3906" s="13"/>
      <c r="P3906" s="13"/>
    </row>
    <row r="3907" spans="2:16" x14ac:dyDescent="0.3">
      <c r="B3907" s="67"/>
      <c r="C3907" s="67"/>
      <c r="D3907" s="13"/>
      <c r="E3907" s="13"/>
      <c r="F3907" s="13"/>
      <c r="G3907" s="13"/>
      <c r="H3907" s="13"/>
      <c r="I3907" s="13"/>
      <c r="J3907" s="13"/>
      <c r="K3907" s="13"/>
      <c r="L3907" s="13"/>
      <c r="M3907" s="13"/>
      <c r="N3907" s="13"/>
      <c r="O3907" s="13"/>
      <c r="P3907" s="13"/>
    </row>
    <row r="3908" spans="2:16" x14ac:dyDescent="0.3">
      <c r="B3908" s="67"/>
      <c r="C3908" s="67"/>
      <c r="D3908" s="13"/>
      <c r="E3908" s="13"/>
      <c r="F3908" s="13"/>
      <c r="G3908" s="13"/>
      <c r="H3908" s="13"/>
      <c r="I3908" s="13"/>
      <c r="J3908" s="13"/>
      <c r="K3908" s="13"/>
      <c r="L3908" s="13"/>
      <c r="M3908" s="13"/>
      <c r="N3908" s="13"/>
      <c r="O3908" s="13"/>
      <c r="P3908" s="13"/>
    </row>
    <row r="3909" spans="2:16" x14ac:dyDescent="0.3">
      <c r="B3909" s="67"/>
      <c r="C3909" s="67"/>
      <c r="D3909" s="13"/>
      <c r="E3909" s="13"/>
      <c r="F3909" s="13"/>
      <c r="G3909" s="13"/>
      <c r="H3909" s="13"/>
      <c r="I3909" s="13"/>
      <c r="J3909" s="13"/>
      <c r="K3909" s="13"/>
      <c r="L3909" s="13"/>
      <c r="M3909" s="13"/>
      <c r="N3909" s="13"/>
      <c r="O3909" s="13"/>
      <c r="P3909" s="13"/>
    </row>
    <row r="3910" spans="2:16" x14ac:dyDescent="0.3">
      <c r="B3910" s="67"/>
      <c r="C3910" s="67"/>
      <c r="D3910" s="13"/>
      <c r="E3910" s="13"/>
      <c r="F3910" s="13"/>
      <c r="G3910" s="13"/>
      <c r="H3910" s="13"/>
      <c r="I3910" s="13"/>
      <c r="J3910" s="13"/>
      <c r="K3910" s="13"/>
      <c r="L3910" s="13"/>
      <c r="M3910" s="13"/>
      <c r="N3910" s="13"/>
      <c r="O3910" s="13"/>
      <c r="P3910" s="13"/>
    </row>
    <row r="3911" spans="2:16" x14ac:dyDescent="0.3">
      <c r="B3911" s="67"/>
      <c r="C3911" s="67"/>
      <c r="D3911" s="13"/>
      <c r="E3911" s="13"/>
      <c r="F3911" s="13"/>
      <c r="G3911" s="13"/>
      <c r="H3911" s="13"/>
      <c r="I3911" s="13"/>
      <c r="J3911" s="13"/>
      <c r="K3911" s="13"/>
      <c r="L3911" s="13"/>
      <c r="M3911" s="13"/>
      <c r="N3911" s="13"/>
      <c r="O3911" s="13"/>
      <c r="P3911" s="13"/>
    </row>
    <row r="3912" spans="2:16" x14ac:dyDescent="0.3">
      <c r="B3912" s="67"/>
      <c r="C3912" s="67"/>
      <c r="D3912" s="13"/>
      <c r="E3912" s="13"/>
      <c r="F3912" s="13"/>
      <c r="G3912" s="13"/>
      <c r="H3912" s="13"/>
      <c r="I3912" s="13"/>
      <c r="J3912" s="13"/>
      <c r="K3912" s="13"/>
      <c r="L3912" s="13"/>
      <c r="M3912" s="13"/>
      <c r="N3912" s="13"/>
      <c r="O3912" s="13"/>
      <c r="P3912" s="13"/>
    </row>
    <row r="3913" spans="2:16" x14ac:dyDescent="0.3">
      <c r="B3913" s="67"/>
      <c r="C3913" s="67"/>
      <c r="D3913" s="13"/>
      <c r="E3913" s="13"/>
      <c r="F3913" s="13"/>
      <c r="G3913" s="13"/>
      <c r="H3913" s="13"/>
      <c r="I3913" s="13"/>
      <c r="J3913" s="13"/>
      <c r="K3913" s="13"/>
      <c r="L3913" s="13"/>
      <c r="M3913" s="13"/>
      <c r="N3913" s="13"/>
      <c r="O3913" s="13"/>
      <c r="P3913" s="13"/>
    </row>
    <row r="3914" spans="2:16" x14ac:dyDescent="0.3">
      <c r="B3914" s="67"/>
      <c r="C3914" s="67"/>
      <c r="D3914" s="13"/>
      <c r="E3914" s="13"/>
      <c r="F3914" s="13"/>
      <c r="G3914" s="13"/>
      <c r="H3914" s="13"/>
      <c r="I3914" s="13"/>
      <c r="J3914" s="13"/>
      <c r="K3914" s="13"/>
      <c r="L3914" s="13"/>
      <c r="M3914" s="13"/>
      <c r="N3914" s="13"/>
      <c r="O3914" s="13"/>
      <c r="P3914" s="13"/>
    </row>
    <row r="3915" spans="2:16" x14ac:dyDescent="0.3">
      <c r="B3915" s="67"/>
      <c r="C3915" s="67"/>
      <c r="D3915" s="13"/>
      <c r="E3915" s="13"/>
      <c r="F3915" s="13"/>
      <c r="G3915" s="13"/>
      <c r="H3915" s="13"/>
      <c r="I3915" s="13"/>
      <c r="J3915" s="13"/>
      <c r="K3915" s="13"/>
      <c r="L3915" s="13"/>
      <c r="M3915" s="13"/>
      <c r="N3915" s="13"/>
      <c r="O3915" s="13"/>
      <c r="P3915" s="13"/>
    </row>
    <row r="3916" spans="2:16" x14ac:dyDescent="0.3">
      <c r="B3916" s="67"/>
      <c r="C3916" s="67"/>
      <c r="D3916" s="13"/>
      <c r="E3916" s="13"/>
      <c r="F3916" s="13"/>
      <c r="G3916" s="13"/>
      <c r="H3916" s="13"/>
      <c r="I3916" s="13"/>
      <c r="J3916" s="13"/>
      <c r="K3916" s="13"/>
      <c r="L3916" s="13"/>
      <c r="M3916" s="13"/>
      <c r="N3916" s="13"/>
      <c r="O3916" s="13"/>
      <c r="P3916" s="13"/>
    </row>
    <row r="3917" spans="2:16" x14ac:dyDescent="0.3">
      <c r="B3917" s="67"/>
      <c r="C3917" s="67"/>
      <c r="D3917" s="13"/>
      <c r="E3917" s="13"/>
      <c r="F3917" s="13"/>
      <c r="G3917" s="13"/>
      <c r="H3917" s="13"/>
      <c r="I3917" s="13"/>
      <c r="J3917" s="13"/>
      <c r="K3917" s="13"/>
      <c r="L3917" s="13"/>
      <c r="M3917" s="13"/>
      <c r="N3917" s="13"/>
      <c r="O3917" s="13"/>
      <c r="P3917" s="13"/>
    </row>
    <row r="3918" spans="2:16" x14ac:dyDescent="0.3">
      <c r="B3918" s="67"/>
      <c r="C3918" s="67"/>
      <c r="D3918" s="13"/>
      <c r="E3918" s="13"/>
      <c r="F3918" s="13"/>
      <c r="G3918" s="13"/>
      <c r="H3918" s="13"/>
      <c r="I3918" s="13"/>
      <c r="J3918" s="13"/>
      <c r="K3918" s="13"/>
      <c r="L3918" s="13"/>
      <c r="M3918" s="13"/>
      <c r="N3918" s="13"/>
      <c r="O3918" s="13"/>
      <c r="P3918" s="13"/>
    </row>
    <row r="3919" spans="2:16" x14ac:dyDescent="0.3">
      <c r="B3919" s="67"/>
      <c r="C3919" s="67"/>
      <c r="D3919" s="13"/>
      <c r="E3919" s="13"/>
      <c r="F3919" s="13"/>
      <c r="G3919" s="13"/>
      <c r="H3919" s="13"/>
      <c r="I3919" s="13"/>
      <c r="J3919" s="13"/>
      <c r="K3919" s="13"/>
      <c r="L3919" s="13"/>
      <c r="M3919" s="13"/>
      <c r="N3919" s="13"/>
      <c r="O3919" s="13"/>
      <c r="P3919" s="13"/>
    </row>
    <row r="3920" spans="2:16" x14ac:dyDescent="0.3">
      <c r="B3920" s="67"/>
      <c r="C3920" s="67"/>
      <c r="D3920" s="13"/>
      <c r="E3920" s="13"/>
      <c r="F3920" s="13"/>
      <c r="G3920" s="13"/>
      <c r="H3920" s="13"/>
      <c r="I3920" s="13"/>
      <c r="J3920" s="13"/>
      <c r="K3920" s="13"/>
      <c r="L3920" s="13"/>
      <c r="M3920" s="13"/>
      <c r="N3920" s="13"/>
      <c r="O3920" s="13"/>
      <c r="P3920" s="13"/>
    </row>
    <row r="3921" spans="2:16" x14ac:dyDescent="0.3">
      <c r="B3921" s="67"/>
      <c r="C3921" s="67"/>
      <c r="D3921" s="13"/>
      <c r="E3921" s="13"/>
      <c r="F3921" s="13"/>
      <c r="G3921" s="13"/>
      <c r="H3921" s="13"/>
      <c r="I3921" s="13"/>
      <c r="J3921" s="13"/>
      <c r="K3921" s="13"/>
      <c r="L3921" s="13"/>
      <c r="M3921" s="13"/>
      <c r="N3921" s="13"/>
      <c r="O3921" s="13"/>
      <c r="P3921" s="13"/>
    </row>
    <row r="3922" spans="2:16" x14ac:dyDescent="0.3">
      <c r="B3922" s="67"/>
      <c r="C3922" s="67"/>
      <c r="D3922" s="13"/>
      <c r="E3922" s="13"/>
      <c r="F3922" s="13"/>
      <c r="G3922" s="13"/>
      <c r="H3922" s="13"/>
      <c r="I3922" s="13"/>
      <c r="J3922" s="13"/>
      <c r="K3922" s="13"/>
      <c r="L3922" s="13"/>
      <c r="M3922" s="13"/>
      <c r="N3922" s="13"/>
      <c r="O3922" s="13"/>
      <c r="P3922" s="13"/>
    </row>
    <row r="3923" spans="2:16" x14ac:dyDescent="0.3">
      <c r="B3923" s="67"/>
      <c r="C3923" s="67"/>
      <c r="D3923" s="13"/>
      <c r="E3923" s="13"/>
      <c r="F3923" s="13"/>
      <c r="G3923" s="13"/>
      <c r="H3923" s="13"/>
      <c r="I3923" s="13"/>
      <c r="J3923" s="13"/>
      <c r="K3923" s="13"/>
      <c r="L3923" s="13"/>
      <c r="M3923" s="13"/>
      <c r="N3923" s="13"/>
      <c r="O3923" s="13"/>
      <c r="P3923" s="13"/>
    </row>
    <row r="3924" spans="2:16" x14ac:dyDescent="0.3">
      <c r="B3924" s="67"/>
      <c r="C3924" s="67"/>
      <c r="D3924" s="13"/>
      <c r="E3924" s="13"/>
      <c r="F3924" s="13"/>
      <c r="G3924" s="13"/>
      <c r="H3924" s="13"/>
      <c r="I3924" s="13"/>
      <c r="J3924" s="13"/>
      <c r="K3924" s="13"/>
      <c r="L3924" s="13"/>
      <c r="M3924" s="13"/>
      <c r="N3924" s="13"/>
      <c r="O3924" s="13"/>
      <c r="P3924" s="13"/>
    </row>
    <row r="3925" spans="2:16" x14ac:dyDescent="0.3">
      <c r="B3925" s="67"/>
      <c r="C3925" s="67"/>
      <c r="D3925" s="13"/>
      <c r="E3925" s="13"/>
      <c r="F3925" s="13"/>
      <c r="G3925" s="13"/>
      <c r="H3925" s="13"/>
      <c r="I3925" s="13"/>
      <c r="J3925" s="13"/>
      <c r="K3925" s="13"/>
      <c r="L3925" s="13"/>
      <c r="M3925" s="13"/>
      <c r="N3925" s="13"/>
      <c r="O3925" s="13"/>
      <c r="P3925" s="13"/>
    </row>
    <row r="3926" spans="2:16" x14ac:dyDescent="0.3">
      <c r="B3926" s="67"/>
      <c r="C3926" s="67"/>
      <c r="D3926" s="13"/>
      <c r="E3926" s="13"/>
      <c r="F3926" s="13"/>
      <c r="G3926" s="13"/>
      <c r="H3926" s="13"/>
      <c r="I3926" s="13"/>
      <c r="J3926" s="13"/>
      <c r="K3926" s="13"/>
      <c r="L3926" s="13"/>
      <c r="M3926" s="13"/>
      <c r="N3926" s="13"/>
      <c r="O3926" s="13"/>
      <c r="P3926" s="13"/>
    </row>
    <row r="3927" spans="2:16" x14ac:dyDescent="0.3">
      <c r="B3927" s="67"/>
      <c r="C3927" s="67"/>
      <c r="D3927" s="13"/>
      <c r="E3927" s="13"/>
      <c r="F3927" s="13"/>
      <c r="G3927" s="13"/>
      <c r="H3927" s="13"/>
      <c r="I3927" s="13"/>
      <c r="J3927" s="13"/>
      <c r="K3927" s="13"/>
      <c r="L3927" s="13"/>
      <c r="M3927" s="13"/>
      <c r="N3927" s="13"/>
      <c r="O3927" s="13"/>
      <c r="P3927" s="13"/>
    </row>
    <row r="3928" spans="2:16" x14ac:dyDescent="0.3">
      <c r="B3928" s="67"/>
      <c r="C3928" s="67"/>
      <c r="D3928" s="13"/>
      <c r="E3928" s="13"/>
      <c r="F3928" s="13"/>
      <c r="G3928" s="13"/>
      <c r="H3928" s="13"/>
      <c r="I3928" s="13"/>
      <c r="J3928" s="13"/>
      <c r="K3928" s="13"/>
      <c r="L3928" s="13"/>
      <c r="M3928" s="13"/>
      <c r="N3928" s="13"/>
      <c r="O3928" s="13"/>
      <c r="P3928" s="13"/>
    </row>
    <row r="3929" spans="2:16" x14ac:dyDescent="0.3">
      <c r="B3929" s="67"/>
      <c r="C3929" s="67"/>
      <c r="D3929" s="13"/>
      <c r="E3929" s="13"/>
      <c r="F3929" s="13"/>
      <c r="G3929" s="13"/>
      <c r="H3929" s="13"/>
      <c r="I3929" s="13"/>
      <c r="J3929" s="13"/>
      <c r="K3929" s="13"/>
      <c r="L3929" s="13"/>
      <c r="M3929" s="13"/>
      <c r="N3929" s="13"/>
      <c r="O3929" s="13"/>
      <c r="P3929" s="13"/>
    </row>
    <row r="3930" spans="2:16" x14ac:dyDescent="0.3">
      <c r="B3930" s="67"/>
      <c r="C3930" s="67"/>
      <c r="D3930" s="13"/>
      <c r="E3930" s="13"/>
      <c r="F3930" s="13"/>
      <c r="G3930" s="13"/>
      <c r="H3930" s="13"/>
      <c r="I3930" s="13"/>
      <c r="J3930" s="13"/>
      <c r="K3930" s="13"/>
      <c r="L3930" s="13"/>
      <c r="M3930" s="13"/>
      <c r="N3930" s="13"/>
      <c r="O3930" s="13"/>
      <c r="P3930" s="13"/>
    </row>
    <row r="3931" spans="2:16" x14ac:dyDescent="0.3">
      <c r="B3931" s="67"/>
      <c r="C3931" s="67"/>
      <c r="D3931" s="13"/>
      <c r="E3931" s="13"/>
      <c r="F3931" s="13"/>
      <c r="G3931" s="13"/>
      <c r="H3931" s="13"/>
      <c r="I3931" s="13"/>
      <c r="J3931" s="13"/>
      <c r="K3931" s="13"/>
      <c r="L3931" s="13"/>
      <c r="M3931" s="13"/>
      <c r="N3931" s="13"/>
      <c r="O3931" s="13"/>
      <c r="P3931" s="13"/>
    </row>
    <row r="3932" spans="2:16" x14ac:dyDescent="0.3">
      <c r="B3932" s="67"/>
      <c r="C3932" s="67"/>
      <c r="D3932" s="13"/>
      <c r="E3932" s="13"/>
      <c r="F3932" s="13"/>
      <c r="G3932" s="13"/>
      <c r="H3932" s="13"/>
      <c r="I3932" s="13"/>
      <c r="J3932" s="13"/>
      <c r="K3932" s="13"/>
      <c r="L3932" s="13"/>
      <c r="M3932" s="13"/>
      <c r="N3932" s="13"/>
      <c r="O3932" s="13"/>
      <c r="P3932" s="13"/>
    </row>
    <row r="3933" spans="2:16" x14ac:dyDescent="0.3">
      <c r="B3933" s="67"/>
      <c r="C3933" s="67"/>
      <c r="D3933" s="13"/>
      <c r="E3933" s="13"/>
      <c r="F3933" s="13"/>
      <c r="G3933" s="13"/>
      <c r="H3933" s="13"/>
      <c r="I3933" s="13"/>
      <c r="J3933" s="13"/>
      <c r="K3933" s="13"/>
      <c r="L3933" s="13"/>
      <c r="M3933" s="13"/>
      <c r="N3933" s="13"/>
      <c r="O3933" s="13"/>
      <c r="P3933" s="13"/>
    </row>
    <row r="3934" spans="2:16" x14ac:dyDescent="0.3">
      <c r="B3934" s="67"/>
      <c r="C3934" s="67"/>
      <c r="D3934" s="13"/>
      <c r="E3934" s="13"/>
      <c r="F3934" s="13"/>
      <c r="G3934" s="13"/>
      <c r="H3934" s="13"/>
      <c r="I3934" s="13"/>
      <c r="J3934" s="13"/>
      <c r="K3934" s="13"/>
      <c r="L3934" s="13"/>
      <c r="M3934" s="13"/>
      <c r="N3934" s="13"/>
      <c r="O3934" s="13"/>
      <c r="P3934" s="13"/>
    </row>
    <row r="3935" spans="2:16" x14ac:dyDescent="0.3">
      <c r="B3935" s="67"/>
      <c r="C3935" s="67"/>
      <c r="D3935" s="13"/>
      <c r="E3935" s="13"/>
      <c r="F3935" s="13"/>
      <c r="G3935" s="13"/>
      <c r="H3935" s="13"/>
      <c r="I3935" s="13"/>
      <c r="J3935" s="13"/>
      <c r="K3935" s="13"/>
      <c r="L3935" s="13"/>
      <c r="M3935" s="13"/>
      <c r="N3935" s="13"/>
      <c r="O3935" s="13"/>
      <c r="P3935" s="13"/>
    </row>
    <row r="3936" spans="2:16" x14ac:dyDescent="0.3">
      <c r="B3936" s="67"/>
      <c r="C3936" s="67"/>
      <c r="D3936" s="13"/>
      <c r="E3936" s="13"/>
      <c r="F3936" s="13"/>
      <c r="G3936" s="13"/>
      <c r="H3936" s="13"/>
      <c r="I3936" s="13"/>
      <c r="J3936" s="13"/>
      <c r="K3936" s="13"/>
      <c r="L3936" s="13"/>
      <c r="M3936" s="13"/>
      <c r="N3936" s="13"/>
      <c r="O3936" s="13"/>
      <c r="P3936" s="13"/>
    </row>
    <row r="3937" spans="2:16" x14ac:dyDescent="0.3">
      <c r="B3937" s="67"/>
      <c r="C3937" s="67"/>
      <c r="D3937" s="13"/>
      <c r="E3937" s="13"/>
      <c r="F3937" s="13"/>
      <c r="G3937" s="13"/>
      <c r="H3937" s="13"/>
      <c r="I3937" s="13"/>
      <c r="J3937" s="13"/>
      <c r="K3937" s="13"/>
      <c r="L3937" s="13"/>
      <c r="M3937" s="13"/>
      <c r="N3937" s="13"/>
      <c r="O3937" s="13"/>
      <c r="P3937" s="13"/>
    </row>
    <row r="3938" spans="2:16" x14ac:dyDescent="0.3">
      <c r="B3938" s="67"/>
      <c r="C3938" s="67"/>
      <c r="D3938" s="13"/>
      <c r="E3938" s="13"/>
      <c r="F3938" s="13"/>
      <c r="G3938" s="13"/>
      <c r="H3938" s="13"/>
      <c r="I3938" s="13"/>
      <c r="J3938" s="13"/>
      <c r="K3938" s="13"/>
      <c r="L3938" s="13"/>
      <c r="M3938" s="13"/>
      <c r="N3938" s="13"/>
      <c r="O3938" s="13"/>
      <c r="P3938" s="13"/>
    </row>
    <row r="3939" spans="2:16" x14ac:dyDescent="0.3">
      <c r="B3939" s="67"/>
      <c r="C3939" s="67"/>
      <c r="D3939" s="13"/>
      <c r="E3939" s="13"/>
      <c r="F3939" s="13"/>
      <c r="G3939" s="13"/>
      <c r="H3939" s="13"/>
      <c r="I3939" s="13"/>
      <c r="J3939" s="13"/>
      <c r="K3939" s="13"/>
      <c r="L3939" s="13"/>
      <c r="M3939" s="13"/>
      <c r="N3939" s="13"/>
      <c r="O3939" s="13"/>
      <c r="P3939" s="13"/>
    </row>
    <row r="3940" spans="2:16" x14ac:dyDescent="0.3">
      <c r="B3940" s="67"/>
      <c r="C3940" s="67"/>
      <c r="D3940" s="13"/>
      <c r="E3940" s="13"/>
      <c r="F3940" s="13"/>
      <c r="G3940" s="13"/>
      <c r="H3940" s="13"/>
      <c r="I3940" s="13"/>
      <c r="J3940" s="13"/>
      <c r="K3940" s="13"/>
      <c r="L3940" s="13"/>
      <c r="M3940" s="13"/>
      <c r="N3940" s="13"/>
      <c r="O3940" s="13"/>
      <c r="P3940" s="13"/>
    </row>
    <row r="3941" spans="2:16" x14ac:dyDescent="0.3">
      <c r="B3941" s="67"/>
      <c r="C3941" s="67"/>
      <c r="D3941" s="13"/>
      <c r="E3941" s="13"/>
      <c r="F3941" s="13"/>
      <c r="G3941" s="13"/>
      <c r="H3941" s="13"/>
      <c r="I3941" s="13"/>
      <c r="J3941" s="13"/>
      <c r="K3941" s="13"/>
      <c r="L3941" s="13"/>
      <c r="M3941" s="13"/>
      <c r="N3941" s="13"/>
      <c r="O3941" s="13"/>
      <c r="P3941" s="13"/>
    </row>
    <row r="3942" spans="2:16" x14ac:dyDescent="0.3">
      <c r="B3942" s="67"/>
      <c r="C3942" s="67"/>
      <c r="D3942" s="13"/>
      <c r="E3942" s="13"/>
      <c r="F3942" s="13"/>
      <c r="G3942" s="13"/>
      <c r="H3942" s="13"/>
      <c r="I3942" s="13"/>
      <c r="J3942" s="13"/>
      <c r="K3942" s="13"/>
      <c r="L3942" s="13"/>
      <c r="M3942" s="13"/>
      <c r="N3942" s="13"/>
      <c r="O3942" s="13"/>
      <c r="P3942" s="13"/>
    </row>
    <row r="3943" spans="2:16" x14ac:dyDescent="0.3">
      <c r="B3943" s="67"/>
      <c r="C3943" s="67"/>
      <c r="D3943" s="13"/>
      <c r="E3943" s="13"/>
      <c r="F3943" s="13"/>
      <c r="G3943" s="13"/>
      <c r="H3943" s="13"/>
      <c r="I3943" s="13"/>
      <c r="J3943" s="13"/>
      <c r="K3943" s="13"/>
      <c r="L3943" s="13"/>
      <c r="M3943" s="13"/>
      <c r="N3943" s="13"/>
      <c r="O3943" s="13"/>
      <c r="P3943" s="13"/>
    </row>
    <row r="3944" spans="2:16" x14ac:dyDescent="0.3">
      <c r="B3944" s="67"/>
      <c r="C3944" s="67"/>
      <c r="D3944" s="13"/>
      <c r="E3944" s="13"/>
      <c r="F3944" s="13"/>
      <c r="G3944" s="13"/>
      <c r="H3944" s="13"/>
      <c r="I3944" s="13"/>
      <c r="J3944" s="13"/>
      <c r="K3944" s="13"/>
      <c r="L3944" s="13"/>
      <c r="M3944" s="13"/>
      <c r="N3944" s="13"/>
      <c r="O3944" s="13"/>
      <c r="P3944" s="13"/>
    </row>
    <row r="3945" spans="2:16" x14ac:dyDescent="0.3">
      <c r="B3945" s="67"/>
      <c r="C3945" s="67"/>
      <c r="D3945" s="13"/>
      <c r="E3945" s="13"/>
      <c r="F3945" s="13"/>
      <c r="G3945" s="13"/>
      <c r="H3945" s="13"/>
      <c r="I3945" s="13"/>
      <c r="J3945" s="13"/>
      <c r="K3945" s="13"/>
      <c r="L3945" s="13"/>
      <c r="M3945" s="13"/>
      <c r="N3945" s="13"/>
      <c r="O3945" s="13"/>
      <c r="P3945" s="13"/>
    </row>
    <row r="3946" spans="2:16" x14ac:dyDescent="0.3">
      <c r="B3946" s="67"/>
      <c r="C3946" s="67"/>
      <c r="D3946" s="13"/>
      <c r="E3946" s="13"/>
      <c r="F3946" s="13"/>
      <c r="G3946" s="13"/>
      <c r="H3946" s="13"/>
      <c r="I3946" s="13"/>
      <c r="J3946" s="13"/>
      <c r="K3946" s="13"/>
      <c r="L3946" s="13"/>
      <c r="M3946" s="13"/>
      <c r="N3946" s="13"/>
      <c r="O3946" s="13"/>
      <c r="P3946" s="13"/>
    </row>
    <row r="3947" spans="2:16" x14ac:dyDescent="0.3">
      <c r="B3947" s="67"/>
      <c r="C3947" s="67"/>
      <c r="D3947" s="13"/>
      <c r="E3947" s="13"/>
      <c r="F3947" s="13"/>
      <c r="G3947" s="13"/>
      <c r="H3947" s="13"/>
      <c r="I3947" s="13"/>
      <c r="J3947" s="13"/>
      <c r="K3947" s="13"/>
      <c r="L3947" s="13"/>
      <c r="M3947" s="13"/>
      <c r="N3947" s="13"/>
      <c r="O3947" s="13"/>
      <c r="P3947" s="13"/>
    </row>
    <row r="3948" spans="2:16" x14ac:dyDescent="0.3">
      <c r="B3948" s="67"/>
      <c r="C3948" s="67"/>
      <c r="D3948" s="13"/>
      <c r="E3948" s="13"/>
      <c r="F3948" s="13"/>
      <c r="G3948" s="13"/>
      <c r="H3948" s="13"/>
      <c r="I3948" s="13"/>
      <c r="J3948" s="13"/>
      <c r="K3948" s="13"/>
      <c r="L3948" s="13"/>
      <c r="M3948" s="13"/>
      <c r="N3948" s="13"/>
      <c r="O3948" s="13"/>
      <c r="P3948" s="13"/>
    </row>
    <row r="3949" spans="2:16" x14ac:dyDescent="0.3">
      <c r="B3949" s="67"/>
      <c r="C3949" s="67"/>
      <c r="D3949" s="13"/>
      <c r="E3949" s="13"/>
      <c r="F3949" s="13"/>
      <c r="G3949" s="13"/>
      <c r="H3949" s="13"/>
      <c r="I3949" s="13"/>
      <c r="J3949" s="13"/>
      <c r="K3949" s="13"/>
      <c r="L3949" s="13"/>
      <c r="M3949" s="13"/>
      <c r="N3949" s="13"/>
      <c r="O3949" s="13"/>
      <c r="P3949" s="13"/>
    </row>
    <row r="3950" spans="2:16" x14ac:dyDescent="0.3">
      <c r="B3950" s="67"/>
      <c r="C3950" s="67"/>
      <c r="D3950" s="13"/>
      <c r="E3950" s="13"/>
      <c r="F3950" s="13"/>
      <c r="G3950" s="13"/>
      <c r="H3950" s="13"/>
      <c r="I3950" s="13"/>
      <c r="J3950" s="13"/>
      <c r="K3950" s="13"/>
      <c r="L3950" s="13"/>
      <c r="M3950" s="13"/>
      <c r="N3950" s="13"/>
      <c r="O3950" s="13"/>
      <c r="P3950" s="13"/>
    </row>
    <row r="3951" spans="2:16" x14ac:dyDescent="0.3">
      <c r="B3951" s="67"/>
      <c r="C3951" s="67"/>
      <c r="D3951" s="13"/>
      <c r="E3951" s="13"/>
      <c r="F3951" s="13"/>
      <c r="G3951" s="13"/>
      <c r="H3951" s="13"/>
      <c r="I3951" s="13"/>
      <c r="J3951" s="13"/>
      <c r="K3951" s="13"/>
      <c r="L3951" s="13"/>
      <c r="M3951" s="13"/>
      <c r="N3951" s="13"/>
      <c r="O3951" s="13"/>
      <c r="P3951" s="13"/>
    </row>
    <row r="3952" spans="2:16" x14ac:dyDescent="0.3">
      <c r="B3952" s="67"/>
      <c r="C3952" s="67"/>
      <c r="D3952" s="13"/>
      <c r="E3952" s="13"/>
      <c r="F3952" s="13"/>
      <c r="G3952" s="13"/>
      <c r="H3952" s="13"/>
      <c r="I3952" s="13"/>
      <c r="J3952" s="13"/>
      <c r="K3952" s="13"/>
      <c r="L3952" s="13"/>
      <c r="M3952" s="13"/>
      <c r="N3952" s="13"/>
      <c r="O3952" s="13"/>
      <c r="P3952" s="13"/>
    </row>
    <row r="3953" spans="2:16" x14ac:dyDescent="0.3">
      <c r="B3953" s="67"/>
      <c r="C3953" s="67"/>
      <c r="D3953" s="13"/>
      <c r="E3953" s="13"/>
      <c r="F3953" s="13"/>
      <c r="G3953" s="13"/>
      <c r="H3953" s="13"/>
      <c r="I3953" s="13"/>
      <c r="J3953" s="13"/>
      <c r="K3953" s="13"/>
      <c r="L3953" s="13"/>
      <c r="M3953" s="13"/>
      <c r="N3953" s="13"/>
      <c r="O3953" s="13"/>
      <c r="P3953" s="13"/>
    </row>
    <row r="3954" spans="2:16" x14ac:dyDescent="0.3">
      <c r="B3954" s="67"/>
      <c r="C3954" s="67"/>
      <c r="D3954" s="13"/>
      <c r="E3954" s="13"/>
      <c r="F3954" s="13"/>
      <c r="G3954" s="13"/>
      <c r="H3954" s="13"/>
      <c r="I3954" s="13"/>
      <c r="J3954" s="13"/>
      <c r="K3954" s="13"/>
      <c r="L3954" s="13"/>
      <c r="M3954" s="13"/>
      <c r="N3954" s="13"/>
      <c r="O3954" s="13"/>
      <c r="P3954" s="13"/>
    </row>
    <row r="3955" spans="2:16" x14ac:dyDescent="0.3">
      <c r="B3955" s="67"/>
      <c r="C3955" s="67"/>
      <c r="D3955" s="13"/>
      <c r="E3955" s="13"/>
      <c r="F3955" s="13"/>
      <c r="G3955" s="13"/>
      <c r="H3955" s="13"/>
      <c r="I3955" s="13"/>
      <c r="J3955" s="13"/>
      <c r="K3955" s="13"/>
      <c r="L3955" s="13"/>
      <c r="M3955" s="13"/>
      <c r="N3955" s="13"/>
      <c r="O3955" s="13"/>
      <c r="P3955" s="13"/>
    </row>
    <row r="3956" spans="2:16" x14ac:dyDescent="0.3">
      <c r="B3956" s="67"/>
      <c r="C3956" s="67"/>
      <c r="D3956" s="13"/>
      <c r="E3956" s="13"/>
      <c r="F3956" s="13"/>
      <c r="G3956" s="13"/>
      <c r="H3956" s="13"/>
      <c r="I3956" s="13"/>
      <c r="J3956" s="13"/>
      <c r="K3956" s="13"/>
      <c r="L3956" s="13"/>
      <c r="M3956" s="13"/>
      <c r="N3956" s="13"/>
      <c r="O3956" s="13"/>
      <c r="P3956" s="13"/>
    </row>
    <row r="3957" spans="2:16" x14ac:dyDescent="0.3">
      <c r="B3957" s="67"/>
      <c r="C3957" s="67"/>
      <c r="D3957" s="13"/>
      <c r="E3957" s="13"/>
      <c r="F3957" s="13"/>
      <c r="G3957" s="13"/>
      <c r="H3957" s="13"/>
      <c r="I3957" s="13"/>
      <c r="J3957" s="13"/>
      <c r="K3957" s="13"/>
      <c r="L3957" s="13"/>
      <c r="M3957" s="13"/>
      <c r="N3957" s="13"/>
      <c r="O3957" s="13"/>
      <c r="P3957" s="13"/>
    </row>
    <row r="3958" spans="2:16" x14ac:dyDescent="0.3">
      <c r="B3958" s="67"/>
      <c r="C3958" s="67"/>
      <c r="D3958" s="13"/>
      <c r="E3958" s="13"/>
      <c r="F3958" s="13"/>
      <c r="G3958" s="13"/>
      <c r="H3958" s="13"/>
      <c r="I3958" s="13"/>
      <c r="J3958" s="13"/>
      <c r="K3958" s="13"/>
      <c r="L3958" s="13"/>
      <c r="M3958" s="13"/>
      <c r="N3958" s="13"/>
      <c r="O3958" s="13"/>
      <c r="P3958" s="13"/>
    </row>
    <row r="3959" spans="2:16" x14ac:dyDescent="0.3">
      <c r="B3959" s="67"/>
      <c r="C3959" s="67"/>
      <c r="D3959" s="13"/>
      <c r="E3959" s="13"/>
      <c r="F3959" s="13"/>
      <c r="G3959" s="13"/>
      <c r="H3959" s="13"/>
      <c r="I3959" s="13"/>
      <c r="J3959" s="13"/>
      <c r="K3959" s="13"/>
      <c r="L3959" s="13"/>
      <c r="M3959" s="13"/>
      <c r="N3959" s="13"/>
      <c r="O3959" s="13"/>
      <c r="P3959" s="13"/>
    </row>
    <row r="3960" spans="2:16" x14ac:dyDescent="0.3">
      <c r="B3960" s="67"/>
      <c r="C3960" s="67"/>
      <c r="D3960" s="13"/>
      <c r="E3960" s="13"/>
      <c r="F3960" s="13"/>
      <c r="G3960" s="13"/>
      <c r="H3960" s="13"/>
      <c r="I3960" s="13"/>
      <c r="J3960" s="13"/>
      <c r="K3960" s="13"/>
      <c r="L3960" s="13"/>
      <c r="M3960" s="13"/>
      <c r="N3960" s="13"/>
      <c r="O3960" s="13"/>
      <c r="P3960" s="13"/>
    </row>
    <row r="3961" spans="2:16" x14ac:dyDescent="0.3">
      <c r="B3961" s="67"/>
      <c r="C3961" s="67"/>
      <c r="D3961" s="13"/>
      <c r="E3961" s="13"/>
      <c r="F3961" s="13"/>
      <c r="G3961" s="13"/>
      <c r="H3961" s="13"/>
      <c r="I3961" s="13"/>
      <c r="J3961" s="13"/>
      <c r="K3961" s="13"/>
      <c r="L3961" s="13"/>
      <c r="M3961" s="13"/>
      <c r="N3961" s="13"/>
      <c r="O3961" s="13"/>
      <c r="P3961" s="13"/>
    </row>
    <row r="3962" spans="2:16" x14ac:dyDescent="0.3">
      <c r="B3962" s="67"/>
      <c r="C3962" s="67"/>
      <c r="D3962" s="13"/>
      <c r="E3962" s="13"/>
      <c r="F3962" s="13"/>
      <c r="G3962" s="13"/>
      <c r="H3962" s="13"/>
      <c r="I3962" s="13"/>
      <c r="J3962" s="13"/>
      <c r="K3962" s="13"/>
      <c r="L3962" s="13"/>
      <c r="M3962" s="13"/>
      <c r="N3962" s="13"/>
      <c r="O3962" s="13"/>
      <c r="P3962" s="13"/>
    </row>
    <row r="3963" spans="2:16" x14ac:dyDescent="0.3">
      <c r="B3963" s="67"/>
      <c r="C3963" s="67"/>
      <c r="D3963" s="13"/>
      <c r="E3963" s="13"/>
      <c r="F3963" s="13"/>
      <c r="G3963" s="13"/>
      <c r="H3963" s="13"/>
      <c r="I3963" s="13"/>
      <c r="J3963" s="13"/>
      <c r="K3963" s="13"/>
      <c r="L3963" s="13"/>
      <c r="M3963" s="13"/>
      <c r="N3963" s="13"/>
      <c r="O3963" s="13"/>
      <c r="P3963" s="13"/>
    </row>
    <row r="3964" spans="2:16" x14ac:dyDescent="0.3">
      <c r="B3964" s="67"/>
      <c r="C3964" s="67"/>
      <c r="D3964" s="13"/>
      <c r="E3964" s="13"/>
      <c r="F3964" s="13"/>
      <c r="G3964" s="13"/>
      <c r="H3964" s="13"/>
      <c r="I3964" s="13"/>
      <c r="J3964" s="13"/>
      <c r="K3964" s="13"/>
      <c r="L3964" s="13"/>
      <c r="M3964" s="13"/>
      <c r="N3964" s="13"/>
      <c r="O3964" s="13"/>
      <c r="P3964" s="13"/>
    </row>
    <row r="3965" spans="2:16" x14ac:dyDescent="0.3">
      <c r="B3965" s="67"/>
      <c r="C3965" s="67"/>
      <c r="D3965" s="13"/>
      <c r="E3965" s="13"/>
      <c r="F3965" s="13"/>
      <c r="G3965" s="13"/>
      <c r="H3965" s="13"/>
      <c r="I3965" s="13"/>
      <c r="J3965" s="13"/>
      <c r="K3965" s="13"/>
      <c r="L3965" s="13"/>
      <c r="M3965" s="13"/>
      <c r="N3965" s="13"/>
      <c r="O3965" s="13"/>
      <c r="P3965" s="13"/>
    </row>
    <row r="3966" spans="2:16" x14ac:dyDescent="0.3">
      <c r="B3966" s="67"/>
      <c r="C3966" s="67"/>
      <c r="D3966" s="13"/>
      <c r="E3966" s="13"/>
      <c r="F3966" s="13"/>
      <c r="G3966" s="13"/>
      <c r="H3966" s="13"/>
      <c r="I3966" s="13"/>
      <c r="J3966" s="13"/>
      <c r="K3966" s="13"/>
      <c r="L3966" s="13"/>
      <c r="M3966" s="13"/>
      <c r="N3966" s="13"/>
      <c r="O3966" s="13"/>
      <c r="P3966" s="13"/>
    </row>
    <row r="3967" spans="2:16" x14ac:dyDescent="0.3">
      <c r="B3967" s="67"/>
      <c r="C3967" s="67"/>
      <c r="D3967" s="13"/>
      <c r="E3967" s="13"/>
      <c r="F3967" s="13"/>
      <c r="G3967" s="13"/>
      <c r="H3967" s="13"/>
      <c r="I3967" s="13"/>
      <c r="J3967" s="13"/>
      <c r="K3967" s="13"/>
      <c r="L3967" s="13"/>
      <c r="M3967" s="13"/>
      <c r="N3967" s="13"/>
      <c r="O3967" s="13"/>
      <c r="P3967" s="13"/>
    </row>
    <row r="3968" spans="2:16" x14ac:dyDescent="0.3">
      <c r="B3968" s="67"/>
      <c r="C3968" s="67"/>
      <c r="D3968" s="13"/>
      <c r="E3968" s="13"/>
      <c r="F3968" s="13"/>
      <c r="G3968" s="13"/>
      <c r="H3968" s="13"/>
      <c r="I3968" s="13"/>
      <c r="J3968" s="13"/>
      <c r="K3968" s="13"/>
      <c r="L3968" s="13"/>
      <c r="M3968" s="13"/>
      <c r="N3968" s="13"/>
      <c r="O3968" s="13"/>
      <c r="P3968" s="13"/>
    </row>
    <row r="3969" spans="2:16" x14ac:dyDescent="0.3">
      <c r="B3969" s="67"/>
      <c r="C3969" s="67"/>
      <c r="D3969" s="13"/>
      <c r="E3969" s="13"/>
      <c r="F3969" s="13"/>
      <c r="G3969" s="13"/>
      <c r="H3969" s="13"/>
      <c r="I3969" s="13"/>
      <c r="J3969" s="13"/>
      <c r="K3969" s="13"/>
      <c r="L3969" s="13"/>
      <c r="M3969" s="13"/>
      <c r="N3969" s="13"/>
      <c r="O3969" s="13"/>
      <c r="P3969" s="13"/>
    </row>
    <row r="3970" spans="2:16" x14ac:dyDescent="0.3">
      <c r="B3970" s="67"/>
      <c r="C3970" s="67"/>
      <c r="D3970" s="13"/>
      <c r="E3970" s="13"/>
      <c r="F3970" s="13"/>
      <c r="G3970" s="13"/>
      <c r="H3970" s="13"/>
      <c r="I3970" s="13"/>
      <c r="J3970" s="13"/>
      <c r="K3970" s="13"/>
      <c r="L3970" s="13"/>
      <c r="M3970" s="13"/>
      <c r="N3970" s="13"/>
      <c r="O3970" s="13"/>
      <c r="P3970" s="13"/>
    </row>
    <row r="3971" spans="2:16" x14ac:dyDescent="0.3">
      <c r="B3971" s="67"/>
      <c r="C3971" s="67"/>
      <c r="D3971" s="13"/>
      <c r="E3971" s="13"/>
      <c r="F3971" s="13"/>
      <c r="G3971" s="13"/>
      <c r="H3971" s="13"/>
      <c r="I3971" s="13"/>
      <c r="J3971" s="13"/>
      <c r="K3971" s="13"/>
      <c r="L3971" s="13"/>
      <c r="M3971" s="13"/>
      <c r="N3971" s="13"/>
      <c r="O3971" s="13"/>
      <c r="P3971" s="13"/>
    </row>
    <row r="3972" spans="2:16" x14ac:dyDescent="0.3">
      <c r="B3972" s="67"/>
      <c r="C3972" s="67"/>
      <c r="D3972" s="13"/>
      <c r="E3972" s="13"/>
      <c r="F3972" s="13"/>
      <c r="G3972" s="13"/>
      <c r="H3972" s="13"/>
      <c r="I3972" s="13"/>
      <c r="J3972" s="13"/>
      <c r="K3972" s="13"/>
      <c r="L3972" s="13"/>
      <c r="M3972" s="13"/>
      <c r="N3972" s="13"/>
      <c r="O3972" s="13"/>
      <c r="P3972" s="13"/>
    </row>
    <row r="3973" spans="2:16" x14ac:dyDescent="0.3">
      <c r="B3973" s="67"/>
      <c r="C3973" s="67"/>
      <c r="D3973" s="13"/>
      <c r="E3973" s="13"/>
      <c r="F3973" s="13"/>
      <c r="G3973" s="13"/>
      <c r="H3973" s="13"/>
      <c r="I3973" s="13"/>
      <c r="J3973" s="13"/>
      <c r="K3973" s="13"/>
      <c r="L3973" s="13"/>
      <c r="M3973" s="13"/>
      <c r="N3973" s="13"/>
      <c r="O3973" s="13"/>
      <c r="P3973" s="13"/>
    </row>
    <row r="3974" spans="2:16" x14ac:dyDescent="0.3">
      <c r="B3974" s="67"/>
      <c r="C3974" s="67"/>
      <c r="D3974" s="13"/>
      <c r="E3974" s="13"/>
      <c r="F3974" s="13"/>
      <c r="G3974" s="13"/>
      <c r="H3974" s="13"/>
      <c r="I3974" s="13"/>
      <c r="J3974" s="13"/>
      <c r="K3974" s="13"/>
      <c r="L3974" s="13"/>
      <c r="M3974" s="13"/>
      <c r="N3974" s="13"/>
      <c r="O3974" s="13"/>
      <c r="P3974" s="13"/>
    </row>
    <row r="3975" spans="2:16" x14ac:dyDescent="0.3">
      <c r="B3975" s="67"/>
      <c r="C3975" s="67"/>
      <c r="D3975" s="13"/>
      <c r="E3975" s="13"/>
      <c r="F3975" s="13"/>
      <c r="G3975" s="13"/>
      <c r="H3975" s="13"/>
      <c r="I3975" s="13"/>
      <c r="J3975" s="13"/>
      <c r="K3975" s="13"/>
      <c r="L3975" s="13"/>
      <c r="M3975" s="13"/>
      <c r="N3975" s="13"/>
      <c r="O3975" s="13"/>
      <c r="P3975" s="13"/>
    </row>
    <row r="3976" spans="2:16" x14ac:dyDescent="0.3">
      <c r="B3976" s="67"/>
      <c r="C3976" s="67"/>
      <c r="D3976" s="13"/>
      <c r="E3976" s="13"/>
      <c r="F3976" s="13"/>
      <c r="G3976" s="13"/>
      <c r="H3976" s="13"/>
      <c r="I3976" s="13"/>
      <c r="J3976" s="13"/>
      <c r="K3976" s="13"/>
      <c r="L3976" s="13"/>
      <c r="M3976" s="13"/>
      <c r="N3976" s="13"/>
      <c r="O3976" s="13"/>
      <c r="P3976" s="13"/>
    </row>
    <row r="3977" spans="2:16" x14ac:dyDescent="0.3">
      <c r="B3977" s="67"/>
      <c r="C3977" s="67"/>
      <c r="D3977" s="13"/>
      <c r="E3977" s="13"/>
      <c r="F3977" s="13"/>
      <c r="G3977" s="13"/>
      <c r="H3977" s="13"/>
      <c r="I3977" s="13"/>
      <c r="J3977" s="13"/>
      <c r="K3977" s="13"/>
      <c r="L3977" s="13"/>
      <c r="M3977" s="13"/>
      <c r="N3977" s="13"/>
      <c r="O3977" s="13"/>
      <c r="P3977" s="13"/>
    </row>
    <row r="3978" spans="2:16" x14ac:dyDescent="0.3">
      <c r="B3978" s="67"/>
      <c r="C3978" s="67"/>
      <c r="D3978" s="13"/>
      <c r="E3978" s="13"/>
      <c r="F3978" s="13"/>
      <c r="G3978" s="13"/>
      <c r="H3978" s="13"/>
      <c r="I3978" s="13"/>
      <c r="J3978" s="13"/>
      <c r="K3978" s="13"/>
      <c r="L3978" s="13"/>
      <c r="M3978" s="13"/>
      <c r="N3978" s="13"/>
      <c r="O3978" s="13"/>
      <c r="P3978" s="13"/>
    </row>
    <row r="3979" spans="2:16" x14ac:dyDescent="0.3">
      <c r="B3979" s="67"/>
      <c r="C3979" s="67"/>
      <c r="D3979" s="13"/>
      <c r="E3979" s="13"/>
      <c r="F3979" s="13"/>
      <c r="G3979" s="13"/>
      <c r="H3979" s="13"/>
      <c r="I3979" s="13"/>
      <c r="J3979" s="13"/>
      <c r="K3979" s="13"/>
      <c r="L3979" s="13"/>
      <c r="M3979" s="13"/>
      <c r="N3979" s="13"/>
      <c r="O3979" s="13"/>
      <c r="P3979" s="13"/>
    </row>
    <row r="3980" spans="2:16" x14ac:dyDescent="0.3">
      <c r="B3980" s="67"/>
      <c r="C3980" s="67"/>
      <c r="D3980" s="13"/>
      <c r="E3980" s="13"/>
      <c r="F3980" s="13"/>
      <c r="G3980" s="13"/>
      <c r="H3980" s="13"/>
      <c r="I3980" s="13"/>
      <c r="J3980" s="13"/>
      <c r="K3980" s="13"/>
      <c r="L3980" s="13"/>
      <c r="M3980" s="13"/>
      <c r="N3980" s="13"/>
      <c r="O3980" s="13"/>
      <c r="P3980" s="13"/>
    </row>
    <row r="3981" spans="2:16" x14ac:dyDescent="0.3">
      <c r="B3981" s="67"/>
      <c r="C3981" s="67"/>
      <c r="D3981" s="13"/>
      <c r="E3981" s="13"/>
      <c r="F3981" s="13"/>
      <c r="G3981" s="13"/>
      <c r="H3981" s="13"/>
      <c r="I3981" s="13"/>
      <c r="J3981" s="13"/>
      <c r="K3981" s="13"/>
      <c r="L3981" s="13"/>
      <c r="M3981" s="13"/>
      <c r="N3981" s="13"/>
      <c r="O3981" s="13"/>
      <c r="P3981" s="13"/>
    </row>
    <row r="3982" spans="2:16" x14ac:dyDescent="0.3">
      <c r="B3982" s="67"/>
      <c r="C3982" s="67"/>
      <c r="D3982" s="13"/>
      <c r="E3982" s="13"/>
      <c r="F3982" s="13"/>
      <c r="G3982" s="13"/>
      <c r="H3982" s="13"/>
      <c r="I3982" s="13"/>
      <c r="J3982" s="13"/>
      <c r="K3982" s="13"/>
      <c r="L3982" s="13"/>
      <c r="M3982" s="13"/>
      <c r="N3982" s="13"/>
      <c r="O3982" s="13"/>
      <c r="P3982" s="13"/>
    </row>
    <row r="3983" spans="2:16" x14ac:dyDescent="0.3">
      <c r="B3983" s="67"/>
      <c r="C3983" s="67"/>
      <c r="D3983" s="13"/>
      <c r="E3983" s="13"/>
      <c r="F3983" s="13"/>
      <c r="G3983" s="13"/>
      <c r="H3983" s="13"/>
      <c r="I3983" s="13"/>
      <c r="J3983" s="13"/>
      <c r="K3983" s="13"/>
      <c r="L3983" s="13"/>
      <c r="M3983" s="13"/>
      <c r="N3983" s="13"/>
      <c r="O3983" s="13"/>
      <c r="P3983" s="13"/>
    </row>
    <row r="3984" spans="2:16" x14ac:dyDescent="0.3">
      <c r="B3984" s="67"/>
      <c r="C3984" s="67"/>
      <c r="D3984" s="13"/>
      <c r="E3984" s="13"/>
      <c r="F3984" s="13"/>
      <c r="G3984" s="13"/>
      <c r="H3984" s="13"/>
      <c r="I3984" s="13"/>
      <c r="J3984" s="13"/>
      <c r="K3984" s="13"/>
      <c r="L3984" s="13"/>
      <c r="M3984" s="13"/>
      <c r="N3984" s="13"/>
      <c r="O3984" s="13"/>
      <c r="P3984" s="13"/>
    </row>
    <row r="3985" spans="2:16" x14ac:dyDescent="0.3">
      <c r="B3985" s="67"/>
      <c r="C3985" s="67"/>
      <c r="D3985" s="13"/>
      <c r="E3985" s="13"/>
      <c r="F3985" s="13"/>
      <c r="G3985" s="13"/>
      <c r="H3985" s="13"/>
      <c r="I3985" s="13"/>
      <c r="J3985" s="13"/>
      <c r="K3985" s="13"/>
      <c r="L3985" s="13"/>
      <c r="M3985" s="13"/>
      <c r="N3985" s="13"/>
      <c r="O3985" s="13"/>
      <c r="P3985" s="13"/>
    </row>
    <row r="3986" spans="2:16" x14ac:dyDescent="0.3">
      <c r="B3986" s="67"/>
      <c r="C3986" s="67"/>
      <c r="D3986" s="13"/>
      <c r="E3986" s="13"/>
      <c r="F3986" s="13"/>
      <c r="G3986" s="13"/>
      <c r="H3986" s="13"/>
      <c r="I3986" s="13"/>
      <c r="J3986" s="13"/>
      <c r="K3986" s="13"/>
      <c r="L3986" s="13"/>
      <c r="M3986" s="13"/>
      <c r="N3986" s="13"/>
      <c r="O3986" s="13"/>
      <c r="P3986" s="13"/>
    </row>
    <row r="3987" spans="2:16" x14ac:dyDescent="0.3">
      <c r="B3987" s="67"/>
      <c r="C3987" s="67"/>
      <c r="D3987" s="13"/>
      <c r="E3987" s="13"/>
      <c r="F3987" s="13"/>
      <c r="G3987" s="13"/>
      <c r="H3987" s="13"/>
      <c r="I3987" s="13"/>
      <c r="J3987" s="13"/>
      <c r="K3987" s="13"/>
      <c r="L3987" s="13"/>
      <c r="M3987" s="13"/>
      <c r="N3987" s="13"/>
      <c r="O3987" s="13"/>
      <c r="P3987" s="13"/>
    </row>
    <row r="3988" spans="2:16" x14ac:dyDescent="0.3">
      <c r="B3988" s="67"/>
      <c r="C3988" s="67"/>
      <c r="D3988" s="13"/>
      <c r="E3988" s="13"/>
      <c r="F3988" s="13"/>
      <c r="G3988" s="13"/>
      <c r="H3988" s="13"/>
      <c r="I3988" s="13"/>
      <c r="J3988" s="13"/>
      <c r="K3988" s="13"/>
      <c r="L3988" s="13"/>
      <c r="M3988" s="13"/>
      <c r="N3988" s="13"/>
      <c r="O3988" s="13"/>
      <c r="P3988" s="13"/>
    </row>
    <row r="3989" spans="2:16" x14ac:dyDescent="0.3">
      <c r="B3989" s="67"/>
      <c r="C3989" s="67"/>
      <c r="D3989" s="13"/>
      <c r="E3989" s="13"/>
      <c r="F3989" s="13"/>
      <c r="G3989" s="13"/>
      <c r="H3989" s="13"/>
      <c r="I3989" s="13"/>
      <c r="J3989" s="13"/>
      <c r="K3989" s="13"/>
      <c r="L3989" s="13"/>
      <c r="M3989" s="13"/>
      <c r="N3989" s="13"/>
      <c r="O3989" s="13"/>
      <c r="P3989" s="13"/>
    </row>
    <row r="3990" spans="2:16" x14ac:dyDescent="0.3">
      <c r="B3990" s="67"/>
      <c r="C3990" s="67"/>
      <c r="D3990" s="13"/>
      <c r="E3990" s="13"/>
      <c r="F3990" s="13"/>
      <c r="G3990" s="13"/>
      <c r="H3990" s="13"/>
      <c r="I3990" s="13"/>
      <c r="J3990" s="13"/>
      <c r="K3990" s="13"/>
      <c r="L3990" s="13"/>
      <c r="M3990" s="13"/>
      <c r="N3990" s="13"/>
      <c r="O3990" s="13"/>
      <c r="P3990" s="13"/>
    </row>
    <row r="3991" spans="2:16" x14ac:dyDescent="0.3">
      <c r="B3991" s="67"/>
      <c r="C3991" s="67"/>
      <c r="D3991" s="13"/>
      <c r="E3991" s="13"/>
      <c r="F3991" s="13"/>
      <c r="G3991" s="13"/>
      <c r="H3991" s="13"/>
      <c r="I3991" s="13"/>
      <c r="J3991" s="13"/>
      <c r="K3991" s="13"/>
      <c r="L3991" s="13"/>
      <c r="M3991" s="13"/>
      <c r="N3991" s="13"/>
      <c r="O3991" s="13"/>
      <c r="P3991" s="13"/>
    </row>
    <row r="3992" spans="2:16" x14ac:dyDescent="0.3">
      <c r="B3992" s="67"/>
      <c r="C3992" s="67"/>
      <c r="D3992" s="13"/>
      <c r="E3992" s="13"/>
      <c r="F3992" s="13"/>
      <c r="G3992" s="13"/>
      <c r="H3992" s="13"/>
      <c r="I3992" s="13"/>
      <c r="J3992" s="13"/>
      <c r="K3992" s="13"/>
      <c r="L3992" s="13"/>
      <c r="M3992" s="13"/>
      <c r="N3992" s="13"/>
      <c r="O3992" s="13"/>
      <c r="P3992" s="13"/>
    </row>
    <row r="3993" spans="2:16" x14ac:dyDescent="0.3">
      <c r="B3993" s="67"/>
      <c r="C3993" s="67"/>
      <c r="D3993" s="13"/>
      <c r="E3993" s="13"/>
      <c r="F3993" s="13"/>
      <c r="G3993" s="13"/>
      <c r="H3993" s="13"/>
      <c r="I3993" s="13"/>
      <c r="J3993" s="13"/>
      <c r="K3993" s="13"/>
      <c r="L3993" s="13"/>
      <c r="M3993" s="13"/>
      <c r="N3993" s="13"/>
      <c r="O3993" s="13"/>
      <c r="P3993" s="13"/>
    </row>
    <row r="3994" spans="2:16" x14ac:dyDescent="0.3">
      <c r="B3994" s="67"/>
      <c r="C3994" s="67"/>
      <c r="D3994" s="13"/>
      <c r="E3994" s="13"/>
      <c r="F3994" s="13"/>
      <c r="G3994" s="13"/>
      <c r="H3994" s="13"/>
      <c r="I3994" s="13"/>
      <c r="J3994" s="13"/>
      <c r="K3994" s="13"/>
      <c r="L3994" s="13"/>
      <c r="M3994" s="13"/>
      <c r="N3994" s="13"/>
      <c r="O3994" s="13"/>
      <c r="P3994" s="13"/>
    </row>
    <row r="3995" spans="2:16" x14ac:dyDescent="0.3">
      <c r="B3995" s="67"/>
      <c r="C3995" s="67"/>
      <c r="D3995" s="13"/>
      <c r="E3995" s="13"/>
      <c r="F3995" s="13"/>
      <c r="G3995" s="13"/>
      <c r="H3995" s="13"/>
      <c r="I3995" s="13"/>
      <c r="J3995" s="13"/>
      <c r="K3995" s="13"/>
      <c r="L3995" s="13"/>
      <c r="M3995" s="13"/>
      <c r="N3995" s="13"/>
      <c r="O3995" s="13"/>
      <c r="P3995" s="13"/>
    </row>
    <row r="3996" spans="2:16" x14ac:dyDescent="0.3">
      <c r="B3996" s="67"/>
      <c r="C3996" s="67"/>
      <c r="D3996" s="13"/>
      <c r="E3996" s="13"/>
      <c r="F3996" s="13"/>
      <c r="G3996" s="13"/>
      <c r="H3996" s="13"/>
      <c r="I3996" s="13"/>
      <c r="J3996" s="13"/>
      <c r="K3996" s="13"/>
      <c r="L3996" s="13"/>
      <c r="M3996" s="13"/>
      <c r="N3996" s="13"/>
      <c r="O3996" s="13"/>
      <c r="P3996" s="13"/>
    </row>
    <row r="3997" spans="2:16" x14ac:dyDescent="0.3">
      <c r="B3997" s="67"/>
      <c r="C3997" s="67"/>
      <c r="D3997" s="13"/>
      <c r="E3997" s="13"/>
      <c r="F3997" s="13"/>
      <c r="G3997" s="13"/>
      <c r="H3997" s="13"/>
      <c r="I3997" s="13"/>
      <c r="J3997" s="13"/>
      <c r="K3997" s="13"/>
      <c r="L3997" s="13"/>
      <c r="M3997" s="13"/>
      <c r="N3997" s="13"/>
      <c r="O3997" s="13"/>
      <c r="P3997" s="13"/>
    </row>
    <row r="3998" spans="2:16" x14ac:dyDescent="0.3">
      <c r="B3998" s="67"/>
      <c r="C3998" s="67"/>
      <c r="D3998" s="13"/>
      <c r="E3998" s="13"/>
      <c r="F3998" s="13"/>
      <c r="G3998" s="13"/>
      <c r="H3998" s="13"/>
      <c r="I3998" s="13"/>
      <c r="J3998" s="13"/>
      <c r="K3998" s="13"/>
      <c r="L3998" s="13"/>
      <c r="M3998" s="13"/>
      <c r="N3998" s="13"/>
      <c r="O3998" s="13"/>
      <c r="P3998" s="13"/>
    </row>
    <row r="3999" spans="2:16" x14ac:dyDescent="0.3">
      <c r="B3999" s="67"/>
      <c r="C3999" s="67"/>
      <c r="D3999" s="13"/>
      <c r="E3999" s="13"/>
      <c r="F3999" s="13"/>
      <c r="G3999" s="13"/>
      <c r="H3999" s="13"/>
      <c r="I3999" s="13"/>
      <c r="J3999" s="13"/>
      <c r="K3999" s="13"/>
      <c r="L3999" s="13"/>
      <c r="M3999" s="13"/>
      <c r="N3999" s="13"/>
      <c r="O3999" s="13"/>
      <c r="P3999" s="13"/>
    </row>
    <row r="4000" spans="2:16" x14ac:dyDescent="0.3">
      <c r="B4000" s="67"/>
      <c r="C4000" s="67"/>
      <c r="D4000" s="13"/>
      <c r="E4000" s="13"/>
      <c r="F4000" s="13"/>
      <c r="G4000" s="13"/>
      <c r="H4000" s="13"/>
      <c r="I4000" s="13"/>
      <c r="J4000" s="13"/>
      <c r="K4000" s="13"/>
      <c r="L4000" s="13"/>
      <c r="M4000" s="13"/>
      <c r="N4000" s="13"/>
      <c r="O4000" s="13"/>
      <c r="P4000" s="13"/>
    </row>
    <row r="4001" spans="2:16" x14ac:dyDescent="0.3">
      <c r="B4001" s="67"/>
      <c r="C4001" s="67"/>
      <c r="D4001" s="13"/>
      <c r="E4001" s="13"/>
      <c r="F4001" s="13"/>
      <c r="G4001" s="13"/>
      <c r="H4001" s="13"/>
      <c r="I4001" s="13"/>
      <c r="J4001" s="13"/>
      <c r="K4001" s="13"/>
      <c r="L4001" s="13"/>
      <c r="M4001" s="13"/>
      <c r="N4001" s="13"/>
      <c r="O4001" s="13"/>
      <c r="P4001" s="13"/>
    </row>
    <row r="4002" spans="2:16" x14ac:dyDescent="0.3">
      <c r="B4002" s="67"/>
      <c r="C4002" s="67"/>
      <c r="D4002" s="13"/>
      <c r="E4002" s="13"/>
      <c r="F4002" s="13"/>
      <c r="G4002" s="13"/>
      <c r="H4002" s="13"/>
      <c r="I4002" s="13"/>
      <c r="J4002" s="13"/>
      <c r="K4002" s="13"/>
      <c r="L4002" s="13"/>
      <c r="M4002" s="13"/>
      <c r="N4002" s="13"/>
      <c r="O4002" s="13"/>
      <c r="P4002" s="13"/>
    </row>
    <row r="4003" spans="2:16" x14ac:dyDescent="0.3">
      <c r="B4003" s="67"/>
      <c r="C4003" s="67"/>
      <c r="D4003" s="13"/>
      <c r="E4003" s="13"/>
      <c r="F4003" s="13"/>
      <c r="G4003" s="13"/>
      <c r="H4003" s="13"/>
      <c r="I4003" s="13"/>
      <c r="J4003" s="13"/>
      <c r="K4003" s="13"/>
      <c r="L4003" s="13"/>
      <c r="M4003" s="13"/>
      <c r="N4003" s="13"/>
      <c r="O4003" s="13"/>
      <c r="P4003" s="13"/>
    </row>
    <row r="4004" spans="2:16" x14ac:dyDescent="0.3">
      <c r="B4004" s="67"/>
      <c r="C4004" s="67"/>
      <c r="D4004" s="13"/>
      <c r="E4004" s="13"/>
      <c r="F4004" s="13"/>
      <c r="G4004" s="13"/>
      <c r="H4004" s="13"/>
      <c r="I4004" s="13"/>
      <c r="J4004" s="13"/>
      <c r="K4004" s="13"/>
      <c r="L4004" s="13"/>
      <c r="M4004" s="13"/>
      <c r="N4004" s="13"/>
      <c r="O4004" s="13"/>
      <c r="P4004" s="13"/>
    </row>
    <row r="4005" spans="2:16" x14ac:dyDescent="0.3">
      <c r="B4005" s="67"/>
      <c r="C4005" s="67"/>
      <c r="D4005" s="13"/>
      <c r="E4005" s="13"/>
      <c r="F4005" s="13"/>
      <c r="G4005" s="13"/>
      <c r="H4005" s="13"/>
      <c r="I4005" s="13"/>
      <c r="J4005" s="13"/>
      <c r="K4005" s="13"/>
      <c r="L4005" s="13"/>
      <c r="M4005" s="13"/>
      <c r="N4005" s="13"/>
      <c r="O4005" s="13"/>
      <c r="P4005" s="13"/>
    </row>
    <row r="4006" spans="2:16" x14ac:dyDescent="0.3">
      <c r="B4006" s="67"/>
      <c r="C4006" s="67"/>
      <c r="D4006" s="13"/>
      <c r="E4006" s="13"/>
      <c r="F4006" s="13"/>
      <c r="G4006" s="13"/>
      <c r="H4006" s="13"/>
      <c r="I4006" s="13"/>
      <c r="J4006" s="13"/>
      <c r="K4006" s="13"/>
      <c r="L4006" s="13"/>
      <c r="M4006" s="13"/>
      <c r="N4006" s="13"/>
      <c r="O4006" s="13"/>
      <c r="P4006" s="13"/>
    </row>
    <row r="4007" spans="2:16" x14ac:dyDescent="0.3">
      <c r="B4007" s="67"/>
      <c r="C4007" s="67"/>
      <c r="D4007" s="13"/>
      <c r="E4007" s="13"/>
      <c r="F4007" s="13"/>
      <c r="G4007" s="13"/>
      <c r="H4007" s="13"/>
      <c r="I4007" s="13"/>
      <c r="J4007" s="13"/>
      <c r="K4007" s="13"/>
      <c r="L4007" s="13"/>
      <c r="M4007" s="13"/>
      <c r="N4007" s="13"/>
      <c r="O4007" s="13"/>
      <c r="P4007" s="13"/>
    </row>
    <row r="4008" spans="2:16" x14ac:dyDescent="0.3">
      <c r="B4008" s="67"/>
      <c r="C4008" s="67"/>
      <c r="D4008" s="13"/>
      <c r="E4008" s="13"/>
      <c r="F4008" s="13"/>
      <c r="G4008" s="13"/>
      <c r="H4008" s="13"/>
      <c r="I4008" s="13"/>
      <c r="J4008" s="13"/>
      <c r="K4008" s="13"/>
      <c r="L4008" s="13"/>
      <c r="M4008" s="13"/>
      <c r="N4008" s="13"/>
      <c r="O4008" s="13"/>
      <c r="P4008" s="13"/>
    </row>
    <row r="4009" spans="2:16" x14ac:dyDescent="0.3">
      <c r="B4009" s="67"/>
      <c r="C4009" s="67"/>
      <c r="D4009" s="13"/>
      <c r="E4009" s="13"/>
      <c r="F4009" s="13"/>
      <c r="G4009" s="13"/>
      <c r="H4009" s="13"/>
      <c r="I4009" s="13"/>
      <c r="J4009" s="13"/>
      <c r="K4009" s="13"/>
      <c r="L4009" s="13"/>
      <c r="M4009" s="13"/>
      <c r="N4009" s="13"/>
      <c r="O4009" s="13"/>
      <c r="P4009" s="13"/>
    </row>
    <row r="4010" spans="2:16" x14ac:dyDescent="0.3">
      <c r="B4010" s="67"/>
      <c r="C4010" s="67"/>
      <c r="D4010" s="13"/>
      <c r="E4010" s="13"/>
      <c r="F4010" s="13"/>
      <c r="G4010" s="13"/>
      <c r="H4010" s="13"/>
      <c r="I4010" s="13"/>
      <c r="J4010" s="13"/>
      <c r="K4010" s="13"/>
      <c r="L4010" s="13"/>
      <c r="M4010" s="13"/>
      <c r="N4010" s="13"/>
      <c r="O4010" s="13"/>
      <c r="P4010" s="13"/>
    </row>
    <row r="4011" spans="2:16" x14ac:dyDescent="0.3">
      <c r="B4011" s="67"/>
      <c r="C4011" s="67"/>
      <c r="D4011" s="13"/>
      <c r="E4011" s="13"/>
      <c r="F4011" s="13"/>
      <c r="G4011" s="13"/>
      <c r="H4011" s="13"/>
      <c r="I4011" s="13"/>
      <c r="J4011" s="13"/>
      <c r="K4011" s="13"/>
      <c r="L4011" s="13"/>
      <c r="M4011" s="13"/>
      <c r="N4011" s="13"/>
      <c r="O4011" s="13"/>
      <c r="P4011" s="13"/>
    </row>
    <row r="4012" spans="2:16" x14ac:dyDescent="0.3">
      <c r="B4012" s="67"/>
      <c r="C4012" s="67"/>
      <c r="D4012" s="13"/>
      <c r="E4012" s="13"/>
      <c r="F4012" s="13"/>
      <c r="G4012" s="13"/>
      <c r="H4012" s="13"/>
      <c r="I4012" s="13"/>
      <c r="J4012" s="13"/>
      <c r="K4012" s="13"/>
      <c r="L4012" s="13"/>
      <c r="M4012" s="13"/>
      <c r="N4012" s="13"/>
      <c r="O4012" s="13"/>
      <c r="P4012" s="13"/>
    </row>
    <row r="4013" spans="2:16" x14ac:dyDescent="0.3">
      <c r="B4013" s="67"/>
      <c r="C4013" s="67"/>
      <c r="D4013" s="13"/>
      <c r="E4013" s="13"/>
      <c r="F4013" s="13"/>
      <c r="G4013" s="13"/>
      <c r="H4013" s="13"/>
      <c r="I4013" s="13"/>
      <c r="J4013" s="13"/>
      <c r="K4013" s="13"/>
      <c r="L4013" s="13"/>
      <c r="M4013" s="13"/>
      <c r="N4013" s="13"/>
      <c r="O4013" s="13"/>
      <c r="P4013" s="13"/>
    </row>
    <row r="4014" spans="2:16" x14ac:dyDescent="0.3">
      <c r="B4014" s="67"/>
      <c r="C4014" s="67"/>
      <c r="D4014" s="13"/>
      <c r="E4014" s="13"/>
      <c r="F4014" s="13"/>
      <c r="G4014" s="13"/>
      <c r="H4014" s="13"/>
      <c r="I4014" s="13"/>
      <c r="J4014" s="13"/>
      <c r="K4014" s="13"/>
      <c r="L4014" s="13"/>
      <c r="M4014" s="13"/>
      <c r="N4014" s="13"/>
      <c r="O4014" s="13"/>
      <c r="P4014" s="13"/>
    </row>
    <row r="4015" spans="2:16" x14ac:dyDescent="0.3">
      <c r="B4015" s="67"/>
      <c r="C4015" s="67"/>
      <c r="D4015" s="13"/>
      <c r="E4015" s="13"/>
      <c r="F4015" s="13"/>
      <c r="G4015" s="13"/>
      <c r="H4015" s="13"/>
      <c r="I4015" s="13"/>
      <c r="J4015" s="13"/>
      <c r="K4015" s="13"/>
      <c r="L4015" s="13"/>
      <c r="M4015" s="13"/>
      <c r="N4015" s="13"/>
      <c r="O4015" s="13"/>
      <c r="P4015" s="13"/>
    </row>
    <row r="4016" spans="2:16" x14ac:dyDescent="0.3">
      <c r="B4016" s="67"/>
      <c r="C4016" s="67"/>
      <c r="D4016" s="13"/>
      <c r="E4016" s="13"/>
      <c r="F4016" s="13"/>
      <c r="G4016" s="13"/>
      <c r="H4016" s="13"/>
      <c r="I4016" s="13"/>
      <c r="J4016" s="13"/>
      <c r="K4016" s="13"/>
      <c r="L4016" s="13"/>
      <c r="M4016" s="13"/>
      <c r="N4016" s="13"/>
      <c r="O4016" s="13"/>
      <c r="P4016" s="13"/>
    </row>
    <row r="4017" spans="2:16" x14ac:dyDescent="0.3">
      <c r="B4017" s="67"/>
      <c r="C4017" s="67"/>
      <c r="D4017" s="13"/>
      <c r="E4017" s="13"/>
      <c r="F4017" s="13"/>
      <c r="G4017" s="13"/>
      <c r="H4017" s="13"/>
      <c r="I4017" s="13"/>
      <c r="J4017" s="13"/>
      <c r="K4017" s="13"/>
      <c r="L4017" s="13"/>
      <c r="M4017" s="13"/>
      <c r="N4017" s="13"/>
      <c r="O4017" s="13"/>
      <c r="P4017" s="13"/>
    </row>
    <row r="4018" spans="2:16" x14ac:dyDescent="0.3">
      <c r="B4018" s="67"/>
      <c r="C4018" s="67"/>
      <c r="D4018" s="13"/>
      <c r="E4018" s="13"/>
      <c r="F4018" s="13"/>
      <c r="G4018" s="13"/>
      <c r="H4018" s="13"/>
      <c r="I4018" s="13"/>
      <c r="J4018" s="13"/>
      <c r="K4018" s="13"/>
      <c r="L4018" s="13"/>
      <c r="M4018" s="13"/>
      <c r="N4018" s="13"/>
      <c r="O4018" s="13"/>
      <c r="P4018" s="13"/>
    </row>
    <row r="4019" spans="2:16" x14ac:dyDescent="0.3">
      <c r="B4019" s="67"/>
      <c r="C4019" s="67"/>
      <c r="D4019" s="13"/>
      <c r="E4019" s="13"/>
      <c r="F4019" s="13"/>
      <c r="G4019" s="13"/>
      <c r="H4019" s="13"/>
      <c r="I4019" s="13"/>
      <c r="J4019" s="13"/>
      <c r="K4019" s="13"/>
      <c r="L4019" s="13"/>
      <c r="M4019" s="13"/>
      <c r="N4019" s="13"/>
      <c r="O4019" s="13"/>
      <c r="P4019" s="13"/>
    </row>
    <row r="4020" spans="2:16" x14ac:dyDescent="0.3">
      <c r="B4020" s="67"/>
      <c r="C4020" s="67"/>
      <c r="D4020" s="13"/>
      <c r="E4020" s="13"/>
      <c r="F4020" s="13"/>
      <c r="G4020" s="13"/>
      <c r="H4020" s="13"/>
      <c r="I4020" s="13"/>
      <c r="J4020" s="13"/>
      <c r="K4020" s="13"/>
      <c r="L4020" s="13"/>
      <c r="M4020" s="13"/>
      <c r="N4020" s="13"/>
      <c r="O4020" s="13"/>
      <c r="P4020" s="13"/>
    </row>
    <row r="4021" spans="2:16" x14ac:dyDescent="0.3">
      <c r="B4021" s="67"/>
      <c r="C4021" s="67"/>
      <c r="D4021" s="13"/>
      <c r="E4021" s="13"/>
      <c r="F4021" s="13"/>
      <c r="G4021" s="13"/>
      <c r="H4021" s="13"/>
      <c r="I4021" s="13"/>
      <c r="J4021" s="13"/>
      <c r="K4021" s="13"/>
      <c r="L4021" s="13"/>
      <c r="M4021" s="13"/>
      <c r="N4021" s="13"/>
      <c r="O4021" s="13"/>
      <c r="P4021" s="13"/>
    </row>
    <row r="4022" spans="2:16" x14ac:dyDescent="0.3">
      <c r="B4022" s="67"/>
      <c r="C4022" s="67"/>
      <c r="D4022" s="13"/>
      <c r="E4022" s="13"/>
      <c r="F4022" s="13"/>
      <c r="G4022" s="13"/>
      <c r="H4022" s="13"/>
      <c r="I4022" s="13"/>
      <c r="J4022" s="13"/>
      <c r="K4022" s="13"/>
      <c r="L4022" s="13"/>
      <c r="M4022" s="13"/>
      <c r="N4022" s="13"/>
      <c r="O4022" s="13"/>
      <c r="P4022" s="13"/>
    </row>
    <row r="4023" spans="2:16" x14ac:dyDescent="0.3">
      <c r="B4023" s="67"/>
      <c r="C4023" s="67"/>
      <c r="D4023" s="13"/>
      <c r="E4023" s="13"/>
      <c r="F4023" s="13"/>
      <c r="G4023" s="13"/>
      <c r="H4023" s="13"/>
      <c r="I4023" s="13"/>
      <c r="J4023" s="13"/>
      <c r="K4023" s="13"/>
      <c r="L4023" s="13"/>
      <c r="M4023" s="13"/>
      <c r="N4023" s="13"/>
      <c r="O4023" s="13"/>
      <c r="P4023" s="13"/>
    </row>
    <row r="4024" spans="2:16" x14ac:dyDescent="0.3">
      <c r="B4024" s="67"/>
      <c r="C4024" s="67"/>
      <c r="D4024" s="13"/>
      <c r="E4024" s="13"/>
      <c r="F4024" s="13"/>
      <c r="G4024" s="13"/>
      <c r="H4024" s="13"/>
      <c r="I4024" s="13"/>
      <c r="J4024" s="13"/>
      <c r="K4024" s="13"/>
      <c r="L4024" s="13"/>
      <c r="M4024" s="13"/>
      <c r="N4024" s="13"/>
      <c r="O4024" s="13"/>
      <c r="P4024" s="13"/>
    </row>
    <row r="4025" spans="2:16" x14ac:dyDescent="0.3">
      <c r="B4025" s="67"/>
      <c r="C4025" s="67"/>
      <c r="D4025" s="13"/>
      <c r="E4025" s="13"/>
      <c r="F4025" s="13"/>
      <c r="G4025" s="13"/>
      <c r="H4025" s="13"/>
      <c r="I4025" s="13"/>
      <c r="J4025" s="13"/>
      <c r="K4025" s="13"/>
      <c r="L4025" s="13"/>
      <c r="M4025" s="13"/>
      <c r="N4025" s="13"/>
      <c r="O4025" s="13"/>
      <c r="P4025" s="13"/>
    </row>
    <row r="4026" spans="2:16" x14ac:dyDescent="0.3">
      <c r="B4026" s="67"/>
      <c r="C4026" s="67"/>
      <c r="D4026" s="13"/>
      <c r="E4026" s="13"/>
      <c r="F4026" s="13"/>
      <c r="G4026" s="13"/>
      <c r="H4026" s="13"/>
      <c r="I4026" s="13"/>
      <c r="J4026" s="13"/>
      <c r="K4026" s="13"/>
      <c r="L4026" s="13"/>
      <c r="M4026" s="13"/>
      <c r="N4026" s="13"/>
      <c r="O4026" s="13"/>
      <c r="P4026" s="13"/>
    </row>
    <row r="4027" spans="2:16" x14ac:dyDescent="0.3">
      <c r="B4027" s="67"/>
      <c r="C4027" s="67"/>
      <c r="D4027" s="13"/>
      <c r="E4027" s="13"/>
      <c r="F4027" s="13"/>
      <c r="G4027" s="13"/>
      <c r="H4027" s="13"/>
      <c r="I4027" s="13"/>
      <c r="J4027" s="13"/>
      <c r="K4027" s="13"/>
      <c r="L4027" s="13"/>
      <c r="M4027" s="13"/>
      <c r="N4027" s="13"/>
      <c r="O4027" s="13"/>
      <c r="P4027" s="13"/>
    </row>
    <row r="4028" spans="2:16" x14ac:dyDescent="0.3">
      <c r="B4028" s="67"/>
      <c r="C4028" s="67"/>
      <c r="D4028" s="13"/>
      <c r="E4028" s="13"/>
      <c r="F4028" s="13"/>
      <c r="G4028" s="13"/>
      <c r="H4028" s="13"/>
      <c r="I4028" s="13"/>
      <c r="J4028" s="13"/>
      <c r="K4028" s="13"/>
      <c r="L4028" s="13"/>
      <c r="M4028" s="13"/>
      <c r="N4028" s="13"/>
      <c r="O4028" s="13"/>
      <c r="P4028" s="13"/>
    </row>
    <row r="4029" spans="2:16" x14ac:dyDescent="0.3">
      <c r="B4029" s="67"/>
      <c r="C4029" s="67"/>
      <c r="D4029" s="13"/>
      <c r="E4029" s="13"/>
      <c r="F4029" s="13"/>
      <c r="G4029" s="13"/>
      <c r="H4029" s="13"/>
      <c r="I4029" s="13"/>
      <c r="J4029" s="13"/>
      <c r="K4029" s="13"/>
      <c r="L4029" s="13"/>
      <c r="M4029" s="13"/>
      <c r="N4029" s="13"/>
      <c r="O4029" s="13"/>
      <c r="P4029" s="13"/>
    </row>
    <row r="4030" spans="2:16" x14ac:dyDescent="0.3">
      <c r="B4030" s="67"/>
      <c r="C4030" s="67"/>
      <c r="D4030" s="13"/>
      <c r="E4030" s="13"/>
      <c r="F4030" s="13"/>
      <c r="G4030" s="13"/>
      <c r="H4030" s="13"/>
      <c r="I4030" s="13"/>
      <c r="J4030" s="13"/>
      <c r="K4030" s="13"/>
      <c r="L4030" s="13"/>
      <c r="M4030" s="13"/>
      <c r="N4030" s="13"/>
      <c r="O4030" s="13"/>
      <c r="P4030" s="13"/>
    </row>
    <row r="4031" spans="2:16" x14ac:dyDescent="0.3">
      <c r="B4031" s="67"/>
      <c r="C4031" s="67"/>
      <c r="D4031" s="13"/>
      <c r="E4031" s="13"/>
      <c r="F4031" s="13"/>
      <c r="G4031" s="13"/>
      <c r="H4031" s="13"/>
      <c r="I4031" s="13"/>
      <c r="J4031" s="13"/>
      <c r="K4031" s="13"/>
      <c r="L4031" s="13"/>
      <c r="M4031" s="13"/>
      <c r="N4031" s="13"/>
      <c r="O4031" s="13"/>
      <c r="P4031" s="13"/>
    </row>
    <row r="4032" spans="2:16" x14ac:dyDescent="0.3">
      <c r="B4032" s="67"/>
      <c r="C4032" s="67"/>
      <c r="D4032" s="13"/>
      <c r="E4032" s="13"/>
      <c r="F4032" s="13"/>
      <c r="G4032" s="13"/>
      <c r="H4032" s="13"/>
      <c r="I4032" s="13"/>
      <c r="J4032" s="13"/>
      <c r="K4032" s="13"/>
      <c r="L4032" s="13"/>
      <c r="M4032" s="13"/>
      <c r="N4032" s="13"/>
      <c r="O4032" s="13"/>
      <c r="P4032" s="13"/>
    </row>
    <row r="4033" spans="2:16" x14ac:dyDescent="0.3">
      <c r="B4033" s="67"/>
      <c r="C4033" s="67"/>
      <c r="D4033" s="13"/>
      <c r="E4033" s="13"/>
      <c r="F4033" s="13"/>
      <c r="G4033" s="13"/>
      <c r="H4033" s="13"/>
      <c r="I4033" s="13"/>
      <c r="J4033" s="13"/>
      <c r="K4033" s="13"/>
      <c r="L4033" s="13"/>
      <c r="M4033" s="13"/>
      <c r="N4033" s="13"/>
      <c r="O4033" s="13"/>
      <c r="P4033" s="13"/>
    </row>
    <row r="4034" spans="2:16" x14ac:dyDescent="0.3">
      <c r="B4034" s="67"/>
      <c r="C4034" s="67"/>
      <c r="D4034" s="13"/>
      <c r="E4034" s="13"/>
      <c r="F4034" s="13"/>
      <c r="G4034" s="13"/>
      <c r="H4034" s="13"/>
      <c r="I4034" s="13"/>
      <c r="J4034" s="13"/>
      <c r="K4034" s="13"/>
      <c r="L4034" s="13"/>
      <c r="M4034" s="13"/>
      <c r="N4034" s="13"/>
      <c r="O4034" s="13"/>
      <c r="P4034" s="13"/>
    </row>
    <row r="4035" spans="2:16" x14ac:dyDescent="0.3">
      <c r="B4035" s="67"/>
      <c r="C4035" s="67"/>
      <c r="D4035" s="13"/>
      <c r="E4035" s="13"/>
      <c r="F4035" s="13"/>
      <c r="G4035" s="13"/>
      <c r="H4035" s="13"/>
      <c r="I4035" s="13"/>
      <c r="J4035" s="13"/>
      <c r="K4035" s="13"/>
      <c r="L4035" s="13"/>
      <c r="M4035" s="13"/>
      <c r="N4035" s="13"/>
      <c r="O4035" s="13"/>
      <c r="P4035" s="13"/>
    </row>
    <row r="4036" spans="2:16" x14ac:dyDescent="0.3">
      <c r="B4036" s="67"/>
      <c r="C4036" s="67"/>
      <c r="D4036" s="13"/>
      <c r="E4036" s="13"/>
      <c r="F4036" s="13"/>
      <c r="G4036" s="13"/>
      <c r="H4036" s="13"/>
      <c r="I4036" s="13"/>
      <c r="J4036" s="13"/>
      <c r="K4036" s="13"/>
      <c r="L4036" s="13"/>
      <c r="M4036" s="13"/>
      <c r="N4036" s="13"/>
      <c r="O4036" s="13"/>
      <c r="P4036" s="13"/>
    </row>
    <row r="4037" spans="2:16" x14ac:dyDescent="0.3">
      <c r="B4037" s="67"/>
      <c r="C4037" s="67"/>
      <c r="D4037" s="13"/>
      <c r="E4037" s="13"/>
      <c r="F4037" s="13"/>
      <c r="G4037" s="13"/>
      <c r="H4037" s="13"/>
      <c r="I4037" s="13"/>
      <c r="J4037" s="13"/>
      <c r="K4037" s="13"/>
      <c r="L4037" s="13"/>
      <c r="M4037" s="13"/>
      <c r="N4037" s="13"/>
      <c r="O4037" s="13"/>
      <c r="P4037" s="13"/>
    </row>
    <row r="4038" spans="2:16" x14ac:dyDescent="0.3">
      <c r="B4038" s="67"/>
      <c r="C4038" s="67"/>
      <c r="D4038" s="13"/>
      <c r="E4038" s="13"/>
      <c r="F4038" s="13"/>
      <c r="G4038" s="13"/>
      <c r="H4038" s="13"/>
      <c r="I4038" s="13"/>
      <c r="J4038" s="13"/>
      <c r="K4038" s="13"/>
      <c r="L4038" s="13"/>
      <c r="M4038" s="13"/>
      <c r="N4038" s="13"/>
      <c r="O4038" s="13"/>
      <c r="P4038" s="13"/>
    </row>
    <row r="4039" spans="2:16" x14ac:dyDescent="0.3">
      <c r="B4039" s="67"/>
      <c r="C4039" s="67"/>
      <c r="D4039" s="13"/>
      <c r="E4039" s="13"/>
      <c r="F4039" s="13"/>
      <c r="G4039" s="13"/>
      <c r="H4039" s="13"/>
      <c r="I4039" s="13"/>
      <c r="J4039" s="13"/>
      <c r="K4039" s="13"/>
      <c r="L4039" s="13"/>
      <c r="M4039" s="13"/>
      <c r="N4039" s="13"/>
      <c r="O4039" s="13"/>
      <c r="P4039" s="13"/>
    </row>
    <row r="4040" spans="2:16" x14ac:dyDescent="0.3">
      <c r="B4040" s="67"/>
      <c r="C4040" s="67"/>
      <c r="D4040" s="13"/>
      <c r="E4040" s="13"/>
      <c r="F4040" s="13"/>
      <c r="G4040" s="13"/>
      <c r="H4040" s="13"/>
      <c r="I4040" s="13"/>
      <c r="J4040" s="13"/>
      <c r="K4040" s="13"/>
      <c r="L4040" s="13"/>
      <c r="M4040" s="13"/>
      <c r="N4040" s="13"/>
      <c r="O4040" s="13"/>
      <c r="P4040" s="13"/>
    </row>
    <row r="4041" spans="2:16" x14ac:dyDescent="0.3">
      <c r="B4041" s="67"/>
      <c r="C4041" s="67"/>
      <c r="D4041" s="13"/>
      <c r="E4041" s="13"/>
      <c r="F4041" s="13"/>
      <c r="G4041" s="13"/>
      <c r="H4041" s="13"/>
      <c r="I4041" s="13"/>
      <c r="J4041" s="13"/>
      <c r="K4041" s="13"/>
      <c r="L4041" s="13"/>
      <c r="M4041" s="13"/>
      <c r="N4041" s="13"/>
      <c r="O4041" s="13"/>
      <c r="P4041" s="13"/>
    </row>
    <row r="4042" spans="2:16" x14ac:dyDescent="0.3">
      <c r="B4042" s="67"/>
      <c r="C4042" s="67"/>
      <c r="D4042" s="13"/>
      <c r="E4042" s="13"/>
      <c r="F4042" s="13"/>
      <c r="G4042" s="13"/>
      <c r="H4042" s="13"/>
      <c r="I4042" s="13"/>
      <c r="J4042" s="13"/>
      <c r="K4042" s="13"/>
      <c r="L4042" s="13"/>
      <c r="M4042" s="13"/>
      <c r="N4042" s="13"/>
      <c r="O4042" s="13"/>
      <c r="P4042" s="13"/>
    </row>
    <row r="4043" spans="2:16" x14ac:dyDescent="0.3">
      <c r="B4043" s="67"/>
      <c r="C4043" s="67"/>
      <c r="D4043" s="13"/>
      <c r="E4043" s="13"/>
      <c r="F4043" s="13"/>
      <c r="G4043" s="13"/>
      <c r="H4043" s="13"/>
      <c r="I4043" s="13"/>
      <c r="J4043" s="13"/>
      <c r="K4043" s="13"/>
      <c r="L4043" s="13"/>
      <c r="M4043" s="13"/>
      <c r="N4043" s="13"/>
      <c r="O4043" s="13"/>
      <c r="P4043" s="13"/>
    </row>
    <row r="4044" spans="2:16" x14ac:dyDescent="0.3">
      <c r="B4044" s="67"/>
      <c r="C4044" s="67"/>
      <c r="D4044" s="13"/>
      <c r="E4044" s="13"/>
      <c r="F4044" s="13"/>
      <c r="G4044" s="13"/>
      <c r="H4044" s="13"/>
      <c r="I4044" s="13"/>
      <c r="J4044" s="13"/>
      <c r="K4044" s="13"/>
      <c r="L4044" s="13"/>
      <c r="M4044" s="13"/>
      <c r="N4044" s="13"/>
      <c r="O4044" s="13"/>
      <c r="P4044" s="13"/>
    </row>
    <row r="4045" spans="2:16" x14ac:dyDescent="0.3">
      <c r="B4045" s="67"/>
      <c r="C4045" s="67"/>
      <c r="D4045" s="13"/>
      <c r="E4045" s="13"/>
      <c r="F4045" s="13"/>
      <c r="G4045" s="13"/>
      <c r="H4045" s="13"/>
      <c r="I4045" s="13"/>
      <c r="J4045" s="13"/>
      <c r="K4045" s="13"/>
      <c r="L4045" s="13"/>
      <c r="M4045" s="13"/>
      <c r="N4045" s="13"/>
      <c r="O4045" s="13"/>
      <c r="P4045" s="13"/>
    </row>
    <row r="4046" spans="2:16" x14ac:dyDescent="0.3">
      <c r="B4046" s="67"/>
      <c r="C4046" s="67"/>
      <c r="D4046" s="13"/>
      <c r="E4046" s="13"/>
      <c r="F4046" s="13"/>
      <c r="G4046" s="13"/>
      <c r="H4046" s="13"/>
      <c r="I4046" s="13"/>
      <c r="J4046" s="13"/>
      <c r="K4046" s="13"/>
      <c r="L4046" s="13"/>
      <c r="M4046" s="13"/>
      <c r="N4046" s="13"/>
      <c r="O4046" s="13"/>
      <c r="P4046" s="13"/>
    </row>
    <row r="4047" spans="2:16" x14ac:dyDescent="0.3">
      <c r="B4047" s="67"/>
      <c r="C4047" s="67"/>
      <c r="D4047" s="13"/>
      <c r="E4047" s="13"/>
      <c r="F4047" s="13"/>
      <c r="G4047" s="13"/>
      <c r="H4047" s="13"/>
      <c r="I4047" s="13"/>
      <c r="J4047" s="13"/>
      <c r="K4047" s="13"/>
      <c r="L4047" s="13"/>
      <c r="M4047" s="13"/>
      <c r="N4047" s="13"/>
      <c r="O4047" s="13"/>
      <c r="P4047" s="13"/>
    </row>
    <row r="4048" spans="2:16" x14ac:dyDescent="0.3">
      <c r="B4048" s="67"/>
      <c r="C4048" s="67"/>
      <c r="D4048" s="13"/>
      <c r="E4048" s="13"/>
      <c r="F4048" s="13"/>
      <c r="G4048" s="13"/>
      <c r="H4048" s="13"/>
      <c r="I4048" s="13"/>
      <c r="J4048" s="13"/>
      <c r="K4048" s="13"/>
      <c r="L4048" s="13"/>
      <c r="M4048" s="13"/>
      <c r="N4048" s="13"/>
      <c r="O4048" s="13"/>
      <c r="P4048" s="13"/>
    </row>
    <row r="4049" spans="2:16" x14ac:dyDescent="0.3">
      <c r="B4049" s="67"/>
      <c r="C4049" s="67"/>
      <c r="D4049" s="13"/>
      <c r="E4049" s="13"/>
      <c r="F4049" s="13"/>
      <c r="G4049" s="13"/>
      <c r="H4049" s="13"/>
      <c r="I4049" s="13"/>
      <c r="J4049" s="13"/>
      <c r="K4049" s="13"/>
      <c r="L4049" s="13"/>
      <c r="M4049" s="13"/>
      <c r="N4049" s="13"/>
      <c r="O4049" s="13"/>
      <c r="P4049" s="13"/>
    </row>
    <row r="4050" spans="2:16" x14ac:dyDescent="0.3">
      <c r="B4050" s="67"/>
      <c r="C4050" s="67"/>
      <c r="D4050" s="13"/>
      <c r="E4050" s="13"/>
      <c r="F4050" s="13"/>
      <c r="G4050" s="13"/>
      <c r="H4050" s="13"/>
      <c r="I4050" s="13"/>
      <c r="J4050" s="13"/>
      <c r="K4050" s="13"/>
      <c r="L4050" s="13"/>
      <c r="M4050" s="13"/>
      <c r="N4050" s="13"/>
      <c r="O4050" s="13"/>
      <c r="P4050" s="13"/>
    </row>
    <row r="4051" spans="2:16" x14ac:dyDescent="0.3">
      <c r="B4051" s="67"/>
      <c r="C4051" s="67"/>
      <c r="D4051" s="13"/>
      <c r="E4051" s="13"/>
      <c r="F4051" s="13"/>
      <c r="G4051" s="13"/>
      <c r="H4051" s="13"/>
      <c r="I4051" s="13"/>
      <c r="J4051" s="13"/>
      <c r="K4051" s="13"/>
      <c r="L4051" s="13"/>
      <c r="M4051" s="13"/>
      <c r="N4051" s="13"/>
      <c r="O4051" s="13"/>
      <c r="P4051" s="13"/>
    </row>
    <row r="4052" spans="2:16" x14ac:dyDescent="0.3">
      <c r="B4052" s="67"/>
      <c r="C4052" s="67"/>
      <c r="D4052" s="13"/>
      <c r="E4052" s="13"/>
      <c r="F4052" s="13"/>
      <c r="G4052" s="13"/>
      <c r="H4052" s="13"/>
      <c r="I4052" s="13"/>
      <c r="J4052" s="13"/>
      <c r="K4052" s="13"/>
      <c r="L4052" s="13"/>
      <c r="M4052" s="13"/>
      <c r="N4052" s="13"/>
      <c r="O4052" s="13"/>
      <c r="P4052" s="13"/>
    </row>
    <row r="4053" spans="2:16" x14ac:dyDescent="0.3">
      <c r="B4053" s="67"/>
      <c r="C4053" s="67"/>
      <c r="D4053" s="13"/>
      <c r="E4053" s="13"/>
      <c r="F4053" s="13"/>
      <c r="G4053" s="13"/>
      <c r="H4053" s="13"/>
      <c r="I4053" s="13"/>
      <c r="J4053" s="13"/>
      <c r="K4053" s="13"/>
      <c r="L4053" s="13"/>
      <c r="M4053" s="13"/>
      <c r="N4053" s="13"/>
      <c r="O4053" s="13"/>
      <c r="P4053" s="13"/>
    </row>
    <row r="4054" spans="2:16" x14ac:dyDescent="0.3">
      <c r="B4054" s="67"/>
      <c r="C4054" s="67"/>
      <c r="D4054" s="13"/>
      <c r="E4054" s="13"/>
      <c r="F4054" s="13"/>
      <c r="G4054" s="13"/>
      <c r="H4054" s="13"/>
      <c r="I4054" s="13"/>
      <c r="J4054" s="13"/>
      <c r="K4054" s="13"/>
      <c r="L4054" s="13"/>
      <c r="M4054" s="13"/>
      <c r="N4054" s="13"/>
      <c r="O4054" s="13"/>
      <c r="P4054" s="13"/>
    </row>
    <row r="4055" spans="2:16" x14ac:dyDescent="0.3">
      <c r="B4055" s="67"/>
      <c r="C4055" s="67"/>
      <c r="D4055" s="13"/>
      <c r="E4055" s="13"/>
      <c r="F4055" s="13"/>
      <c r="G4055" s="13"/>
      <c r="H4055" s="13"/>
      <c r="I4055" s="13"/>
      <c r="J4055" s="13"/>
      <c r="K4055" s="13"/>
      <c r="L4055" s="13"/>
      <c r="M4055" s="13"/>
      <c r="N4055" s="13"/>
      <c r="O4055" s="13"/>
      <c r="P4055" s="13"/>
    </row>
    <row r="4056" spans="2:16" x14ac:dyDescent="0.3">
      <c r="B4056" s="67"/>
      <c r="C4056" s="67"/>
      <c r="D4056" s="13"/>
      <c r="E4056" s="13"/>
      <c r="F4056" s="13"/>
      <c r="G4056" s="13"/>
      <c r="H4056" s="13"/>
      <c r="I4056" s="13"/>
      <c r="J4056" s="13"/>
      <c r="K4056" s="13"/>
      <c r="L4056" s="13"/>
      <c r="M4056" s="13"/>
      <c r="N4056" s="13"/>
      <c r="O4056" s="13"/>
      <c r="P4056" s="13"/>
    </row>
    <row r="4057" spans="2:16" x14ac:dyDescent="0.3">
      <c r="B4057" s="67"/>
      <c r="C4057" s="67"/>
      <c r="D4057" s="13"/>
      <c r="E4057" s="13"/>
      <c r="F4057" s="13"/>
      <c r="G4057" s="13"/>
      <c r="H4057" s="13"/>
      <c r="I4057" s="13"/>
      <c r="J4057" s="13"/>
      <c r="K4057" s="13"/>
      <c r="L4057" s="13"/>
      <c r="M4057" s="13"/>
      <c r="N4057" s="13"/>
      <c r="O4057" s="13"/>
      <c r="P4057" s="13"/>
    </row>
    <row r="4058" spans="2:16" x14ac:dyDescent="0.3">
      <c r="B4058" s="67"/>
      <c r="C4058" s="67"/>
      <c r="D4058" s="13"/>
      <c r="E4058" s="13"/>
      <c r="F4058" s="13"/>
      <c r="G4058" s="13"/>
      <c r="H4058" s="13"/>
      <c r="I4058" s="13"/>
      <c r="J4058" s="13"/>
      <c r="K4058" s="13"/>
      <c r="L4058" s="13"/>
      <c r="M4058" s="13"/>
      <c r="N4058" s="13"/>
      <c r="O4058" s="13"/>
      <c r="P4058" s="13"/>
    </row>
    <row r="4059" spans="2:16" x14ac:dyDescent="0.3">
      <c r="B4059" s="67"/>
      <c r="C4059" s="67"/>
      <c r="D4059" s="13"/>
      <c r="E4059" s="13"/>
      <c r="F4059" s="13"/>
      <c r="G4059" s="13"/>
      <c r="H4059" s="13"/>
      <c r="I4059" s="13"/>
      <c r="J4059" s="13"/>
      <c r="K4059" s="13"/>
      <c r="L4059" s="13"/>
      <c r="M4059" s="13"/>
      <c r="N4059" s="13"/>
      <c r="O4059" s="13"/>
      <c r="P4059" s="13"/>
    </row>
    <row r="4060" spans="2:16" x14ac:dyDescent="0.3">
      <c r="B4060" s="67"/>
      <c r="C4060" s="67"/>
      <c r="D4060" s="13"/>
      <c r="E4060" s="13"/>
      <c r="F4060" s="13"/>
      <c r="G4060" s="13"/>
      <c r="H4060" s="13"/>
      <c r="I4060" s="13"/>
      <c r="J4060" s="13"/>
      <c r="K4060" s="13"/>
      <c r="L4060" s="13"/>
      <c r="M4060" s="13"/>
      <c r="N4060" s="13"/>
      <c r="O4060" s="13"/>
      <c r="P4060" s="13"/>
    </row>
    <row r="4061" spans="2:16" x14ac:dyDescent="0.3">
      <c r="B4061" s="67"/>
      <c r="C4061" s="67"/>
      <c r="D4061" s="13"/>
      <c r="E4061" s="13"/>
      <c r="F4061" s="13"/>
      <c r="G4061" s="13"/>
      <c r="H4061" s="13"/>
      <c r="I4061" s="13"/>
      <c r="J4061" s="13"/>
      <c r="K4061" s="13"/>
      <c r="L4061" s="13"/>
      <c r="M4061" s="13"/>
      <c r="N4061" s="13"/>
      <c r="O4061" s="13"/>
      <c r="P4061" s="13"/>
    </row>
    <row r="4062" spans="2:16" x14ac:dyDescent="0.3">
      <c r="B4062" s="67"/>
      <c r="C4062" s="67"/>
      <c r="D4062" s="13"/>
      <c r="E4062" s="13"/>
      <c r="F4062" s="13"/>
      <c r="G4062" s="13"/>
      <c r="H4062" s="13"/>
      <c r="I4062" s="13"/>
      <c r="J4062" s="13"/>
      <c r="K4062" s="13"/>
      <c r="L4062" s="13"/>
      <c r="M4062" s="13"/>
      <c r="N4062" s="13"/>
      <c r="O4062" s="13"/>
      <c r="P4062" s="13"/>
    </row>
    <row r="4063" spans="2:16" x14ac:dyDescent="0.3">
      <c r="B4063" s="67"/>
      <c r="C4063" s="67"/>
      <c r="D4063" s="13"/>
      <c r="E4063" s="13"/>
      <c r="F4063" s="13"/>
      <c r="G4063" s="13"/>
      <c r="H4063" s="13"/>
      <c r="I4063" s="13"/>
      <c r="J4063" s="13"/>
      <c r="K4063" s="13"/>
      <c r="L4063" s="13"/>
      <c r="M4063" s="13"/>
      <c r="N4063" s="13"/>
      <c r="O4063" s="13"/>
      <c r="P4063" s="13"/>
    </row>
    <row r="4064" spans="2:16" x14ac:dyDescent="0.3">
      <c r="B4064" s="67"/>
      <c r="C4064" s="67"/>
      <c r="D4064" s="13"/>
      <c r="E4064" s="13"/>
      <c r="F4064" s="13"/>
      <c r="G4064" s="13"/>
      <c r="H4064" s="13"/>
      <c r="I4064" s="13"/>
      <c r="J4064" s="13"/>
      <c r="K4064" s="13"/>
      <c r="L4064" s="13"/>
      <c r="M4064" s="13"/>
      <c r="N4064" s="13"/>
      <c r="O4064" s="13"/>
      <c r="P4064" s="13"/>
    </row>
    <row r="4065" spans="2:16" x14ac:dyDescent="0.3">
      <c r="B4065" s="67"/>
      <c r="C4065" s="67"/>
      <c r="D4065" s="13"/>
      <c r="E4065" s="13"/>
      <c r="F4065" s="13"/>
      <c r="G4065" s="13"/>
      <c r="H4065" s="13"/>
      <c r="I4065" s="13"/>
      <c r="J4065" s="13"/>
      <c r="K4065" s="13"/>
      <c r="L4065" s="13"/>
      <c r="M4065" s="13"/>
      <c r="N4065" s="13"/>
      <c r="O4065" s="13"/>
      <c r="P4065" s="13"/>
    </row>
    <row r="4066" spans="2:16" x14ac:dyDescent="0.3">
      <c r="B4066" s="67"/>
      <c r="C4066" s="67"/>
      <c r="D4066" s="13"/>
      <c r="E4066" s="13"/>
      <c r="F4066" s="13"/>
      <c r="G4066" s="13"/>
      <c r="H4066" s="13"/>
      <c r="I4066" s="13"/>
      <c r="J4066" s="13"/>
      <c r="K4066" s="13"/>
      <c r="L4066" s="13"/>
      <c r="M4066" s="13"/>
      <c r="N4066" s="13"/>
      <c r="O4066" s="13"/>
      <c r="P4066" s="13"/>
    </row>
    <row r="4067" spans="2:16" x14ac:dyDescent="0.3">
      <c r="B4067" s="67"/>
      <c r="C4067" s="67"/>
      <c r="D4067" s="13"/>
      <c r="E4067" s="13"/>
      <c r="F4067" s="13"/>
      <c r="G4067" s="13"/>
      <c r="H4067" s="13"/>
      <c r="I4067" s="13"/>
      <c r="J4067" s="13"/>
      <c r="K4067" s="13"/>
      <c r="L4067" s="13"/>
      <c r="M4067" s="13"/>
      <c r="N4067" s="13"/>
      <c r="O4067" s="13"/>
      <c r="P4067" s="13"/>
    </row>
    <row r="4068" spans="2:16" x14ac:dyDescent="0.3">
      <c r="B4068" s="67"/>
      <c r="C4068" s="67"/>
      <c r="D4068" s="13"/>
      <c r="E4068" s="13"/>
      <c r="F4068" s="13"/>
      <c r="G4068" s="13"/>
      <c r="H4068" s="13"/>
      <c r="I4068" s="13"/>
      <c r="J4068" s="13"/>
      <c r="K4068" s="13"/>
      <c r="L4068" s="13"/>
      <c r="M4068" s="13"/>
      <c r="N4068" s="13"/>
      <c r="O4068" s="13"/>
      <c r="P4068" s="13"/>
    </row>
    <row r="4069" spans="2:16" x14ac:dyDescent="0.3">
      <c r="B4069" s="67"/>
      <c r="C4069" s="67"/>
      <c r="D4069" s="13"/>
      <c r="E4069" s="13"/>
      <c r="F4069" s="13"/>
      <c r="G4069" s="13"/>
      <c r="H4069" s="13"/>
      <c r="I4069" s="13"/>
      <c r="J4069" s="13"/>
      <c r="K4069" s="13"/>
      <c r="L4069" s="13"/>
      <c r="M4069" s="13"/>
      <c r="N4069" s="13"/>
      <c r="O4069" s="13"/>
      <c r="P4069" s="13"/>
    </row>
    <row r="4070" spans="2:16" x14ac:dyDescent="0.3">
      <c r="B4070" s="67"/>
      <c r="C4070" s="67"/>
      <c r="D4070" s="13"/>
      <c r="E4070" s="13"/>
      <c r="F4070" s="13"/>
      <c r="G4070" s="13"/>
      <c r="H4070" s="13"/>
      <c r="I4070" s="13"/>
      <c r="J4070" s="13"/>
      <c r="K4070" s="13"/>
      <c r="L4070" s="13"/>
      <c r="M4070" s="13"/>
      <c r="N4070" s="13"/>
      <c r="O4070" s="13"/>
      <c r="P4070" s="13"/>
    </row>
    <row r="4071" spans="2:16" x14ac:dyDescent="0.3">
      <c r="B4071" s="67"/>
      <c r="C4071" s="67"/>
      <c r="D4071" s="13"/>
      <c r="E4071" s="13"/>
      <c r="F4071" s="13"/>
      <c r="G4071" s="13"/>
      <c r="H4071" s="13"/>
      <c r="I4071" s="13"/>
      <c r="J4071" s="13"/>
      <c r="K4071" s="13"/>
      <c r="L4071" s="13"/>
      <c r="M4071" s="13"/>
      <c r="N4071" s="13"/>
      <c r="O4071" s="13"/>
      <c r="P4071" s="13"/>
    </row>
    <row r="4072" spans="2:16" x14ac:dyDescent="0.3">
      <c r="B4072" s="67"/>
      <c r="C4072" s="67"/>
      <c r="D4072" s="13"/>
      <c r="E4072" s="13"/>
      <c r="F4072" s="13"/>
      <c r="G4072" s="13"/>
      <c r="H4072" s="13"/>
      <c r="I4072" s="13"/>
      <c r="J4072" s="13"/>
      <c r="K4072" s="13"/>
      <c r="L4072" s="13"/>
      <c r="M4072" s="13"/>
      <c r="N4072" s="13"/>
      <c r="O4072" s="13"/>
      <c r="P4072" s="13"/>
    </row>
    <row r="4073" spans="2:16" x14ac:dyDescent="0.3">
      <c r="B4073" s="67"/>
      <c r="C4073" s="67"/>
      <c r="D4073" s="13"/>
      <c r="E4073" s="13"/>
      <c r="F4073" s="13"/>
      <c r="G4073" s="13"/>
      <c r="H4073" s="13"/>
      <c r="I4073" s="13"/>
      <c r="J4073" s="13"/>
      <c r="K4073" s="13"/>
      <c r="L4073" s="13"/>
      <c r="M4073" s="13"/>
      <c r="N4073" s="13"/>
      <c r="O4073" s="13"/>
      <c r="P4073" s="13"/>
    </row>
    <row r="4074" spans="2:16" x14ac:dyDescent="0.3">
      <c r="B4074" s="67"/>
      <c r="C4074" s="67"/>
      <c r="D4074" s="13"/>
      <c r="E4074" s="13"/>
      <c r="F4074" s="13"/>
      <c r="G4074" s="13"/>
      <c r="H4074" s="13"/>
      <c r="I4074" s="13"/>
      <c r="J4074" s="13"/>
      <c r="K4074" s="13"/>
      <c r="L4074" s="13"/>
      <c r="M4074" s="13"/>
      <c r="N4074" s="13"/>
      <c r="O4074" s="13"/>
      <c r="P4074" s="13"/>
    </row>
    <row r="4075" spans="2:16" x14ac:dyDescent="0.3">
      <c r="B4075" s="67"/>
      <c r="C4075" s="67"/>
      <c r="D4075" s="13"/>
      <c r="E4075" s="13"/>
      <c r="F4075" s="13"/>
      <c r="G4075" s="13"/>
      <c r="H4075" s="13"/>
      <c r="I4075" s="13"/>
      <c r="J4075" s="13"/>
      <c r="K4075" s="13"/>
      <c r="L4075" s="13"/>
      <c r="M4075" s="13"/>
      <c r="N4075" s="13"/>
      <c r="O4075" s="13"/>
      <c r="P4075" s="13"/>
    </row>
    <row r="4076" spans="2:16" x14ac:dyDescent="0.3">
      <c r="B4076" s="67"/>
      <c r="C4076" s="67"/>
      <c r="D4076" s="13"/>
      <c r="E4076" s="13"/>
      <c r="F4076" s="13"/>
      <c r="G4076" s="13"/>
      <c r="H4076" s="13"/>
      <c r="I4076" s="13"/>
      <c r="J4076" s="13"/>
      <c r="K4076" s="13"/>
      <c r="L4076" s="13"/>
      <c r="M4076" s="13"/>
      <c r="N4076" s="13"/>
      <c r="O4076" s="13"/>
      <c r="P4076" s="13"/>
    </row>
    <row r="4077" spans="2:16" x14ac:dyDescent="0.3">
      <c r="B4077" s="67"/>
      <c r="C4077" s="67"/>
      <c r="D4077" s="13"/>
      <c r="E4077" s="13"/>
      <c r="F4077" s="13"/>
      <c r="G4077" s="13"/>
      <c r="H4077" s="13"/>
      <c r="I4077" s="13"/>
      <c r="J4077" s="13"/>
      <c r="K4077" s="13"/>
      <c r="L4077" s="13"/>
      <c r="M4077" s="13"/>
      <c r="N4077" s="13"/>
      <c r="O4077" s="13"/>
      <c r="P4077" s="13"/>
    </row>
    <row r="4078" spans="2:16" x14ac:dyDescent="0.3">
      <c r="B4078" s="67"/>
      <c r="C4078" s="67"/>
      <c r="D4078" s="13"/>
      <c r="E4078" s="13"/>
      <c r="F4078" s="13"/>
      <c r="G4078" s="13"/>
      <c r="H4078" s="13"/>
      <c r="I4078" s="13"/>
      <c r="J4078" s="13"/>
      <c r="K4078" s="13"/>
      <c r="L4078" s="13"/>
      <c r="M4078" s="13"/>
      <c r="N4078" s="13"/>
      <c r="O4078" s="13"/>
      <c r="P4078" s="13"/>
    </row>
    <row r="4079" spans="2:16" x14ac:dyDescent="0.3">
      <c r="B4079" s="67"/>
      <c r="C4079" s="67"/>
      <c r="D4079" s="13"/>
      <c r="E4079" s="13"/>
      <c r="F4079" s="13"/>
      <c r="G4079" s="13"/>
      <c r="H4079" s="13"/>
      <c r="I4079" s="13"/>
      <c r="J4079" s="13"/>
      <c r="K4079" s="13"/>
      <c r="L4079" s="13"/>
      <c r="M4079" s="13"/>
      <c r="N4079" s="13"/>
      <c r="O4079" s="13"/>
      <c r="P4079" s="13"/>
    </row>
    <row r="4080" spans="2:16" x14ac:dyDescent="0.3">
      <c r="B4080" s="67"/>
      <c r="C4080" s="67"/>
      <c r="D4080" s="13"/>
      <c r="E4080" s="13"/>
      <c r="F4080" s="13"/>
      <c r="G4080" s="13"/>
      <c r="H4080" s="13"/>
      <c r="I4080" s="13"/>
      <c r="J4080" s="13"/>
      <c r="K4080" s="13"/>
      <c r="L4080" s="13"/>
      <c r="M4080" s="13"/>
      <c r="N4080" s="13"/>
      <c r="O4080" s="13"/>
      <c r="P4080" s="13"/>
    </row>
    <row r="4081" spans="2:16" x14ac:dyDescent="0.3">
      <c r="B4081" s="67"/>
      <c r="C4081" s="67"/>
      <c r="D4081" s="13"/>
      <c r="E4081" s="13"/>
      <c r="F4081" s="13"/>
      <c r="G4081" s="13"/>
      <c r="H4081" s="13"/>
      <c r="I4081" s="13"/>
      <c r="J4081" s="13"/>
      <c r="K4081" s="13"/>
      <c r="L4081" s="13"/>
      <c r="M4081" s="13"/>
      <c r="N4081" s="13"/>
      <c r="O4081" s="13"/>
      <c r="P4081" s="13"/>
    </row>
    <row r="4082" spans="2:16" x14ac:dyDescent="0.3">
      <c r="B4082" s="67"/>
      <c r="C4082" s="67"/>
      <c r="D4082" s="13"/>
      <c r="E4082" s="13"/>
      <c r="F4082" s="13"/>
      <c r="G4082" s="13"/>
      <c r="H4082" s="13"/>
      <c r="I4082" s="13"/>
      <c r="J4082" s="13"/>
      <c r="K4082" s="13"/>
      <c r="L4082" s="13"/>
      <c r="M4082" s="13"/>
      <c r="N4082" s="13"/>
      <c r="O4082" s="13"/>
      <c r="P4082" s="13"/>
    </row>
    <row r="4083" spans="2:16" x14ac:dyDescent="0.3">
      <c r="B4083" s="67"/>
      <c r="C4083" s="67"/>
      <c r="D4083" s="13"/>
      <c r="E4083" s="13"/>
      <c r="F4083" s="13"/>
      <c r="G4083" s="13"/>
      <c r="H4083" s="13"/>
      <c r="I4083" s="13"/>
      <c r="J4083" s="13"/>
      <c r="K4083" s="13"/>
      <c r="L4083" s="13"/>
      <c r="M4083" s="13"/>
      <c r="N4083" s="13"/>
      <c r="O4083" s="13"/>
      <c r="P4083" s="13"/>
    </row>
    <row r="4084" spans="2:16" x14ac:dyDescent="0.3">
      <c r="B4084" s="67"/>
      <c r="C4084" s="67"/>
      <c r="D4084" s="13"/>
      <c r="E4084" s="13"/>
      <c r="F4084" s="13"/>
      <c r="G4084" s="13"/>
      <c r="H4084" s="13"/>
      <c r="I4084" s="13"/>
      <c r="J4084" s="13"/>
      <c r="K4084" s="13"/>
      <c r="L4084" s="13"/>
      <c r="M4084" s="13"/>
      <c r="N4084" s="13"/>
      <c r="O4084" s="13"/>
      <c r="P4084" s="13"/>
    </row>
    <row r="4085" spans="2:16" x14ac:dyDescent="0.3">
      <c r="B4085" s="67"/>
      <c r="C4085" s="67"/>
      <c r="D4085" s="13"/>
      <c r="E4085" s="13"/>
      <c r="F4085" s="13"/>
      <c r="G4085" s="13"/>
      <c r="H4085" s="13"/>
      <c r="I4085" s="13"/>
      <c r="J4085" s="13"/>
      <c r="K4085" s="13"/>
      <c r="L4085" s="13"/>
      <c r="M4085" s="13"/>
      <c r="N4085" s="13"/>
      <c r="O4085" s="13"/>
      <c r="P4085" s="13"/>
    </row>
    <row r="4086" spans="2:16" x14ac:dyDescent="0.3">
      <c r="B4086" s="67"/>
      <c r="C4086" s="67"/>
      <c r="D4086" s="13"/>
      <c r="E4086" s="13"/>
      <c r="F4086" s="13"/>
      <c r="G4086" s="13"/>
      <c r="H4086" s="13"/>
      <c r="I4086" s="13"/>
      <c r="J4086" s="13"/>
      <c r="K4086" s="13"/>
      <c r="L4086" s="13"/>
      <c r="M4086" s="13"/>
      <c r="N4086" s="13"/>
      <c r="O4086" s="13"/>
      <c r="P4086" s="13"/>
    </row>
    <row r="4087" spans="2:16" x14ac:dyDescent="0.3">
      <c r="B4087" s="67"/>
      <c r="C4087" s="67"/>
      <c r="D4087" s="13"/>
      <c r="E4087" s="13"/>
      <c r="F4087" s="13"/>
      <c r="G4087" s="13"/>
      <c r="H4087" s="13"/>
      <c r="I4087" s="13"/>
      <c r="J4087" s="13"/>
      <c r="K4087" s="13"/>
      <c r="L4087" s="13"/>
      <c r="M4087" s="13"/>
      <c r="N4087" s="13"/>
      <c r="O4087" s="13"/>
      <c r="P4087" s="13"/>
    </row>
    <row r="4088" spans="2:16" x14ac:dyDescent="0.3">
      <c r="B4088" s="67"/>
      <c r="C4088" s="67"/>
      <c r="D4088" s="13"/>
      <c r="E4088" s="13"/>
      <c r="F4088" s="13"/>
      <c r="G4088" s="13"/>
      <c r="H4088" s="13"/>
      <c r="I4088" s="13"/>
      <c r="J4088" s="13"/>
      <c r="K4088" s="13"/>
      <c r="L4088" s="13"/>
      <c r="M4088" s="13"/>
      <c r="N4088" s="13"/>
      <c r="O4088" s="13"/>
      <c r="P4088" s="13"/>
    </row>
    <row r="4089" spans="2:16" x14ac:dyDescent="0.3">
      <c r="B4089" s="67"/>
      <c r="C4089" s="67"/>
      <c r="D4089" s="13"/>
      <c r="E4089" s="13"/>
      <c r="F4089" s="13"/>
      <c r="G4089" s="13"/>
      <c r="H4089" s="13"/>
      <c r="I4089" s="13"/>
      <c r="J4089" s="13"/>
      <c r="K4089" s="13"/>
      <c r="L4089" s="13"/>
      <c r="M4089" s="13"/>
      <c r="N4089" s="13"/>
      <c r="O4089" s="13"/>
      <c r="P4089" s="13"/>
    </row>
    <row r="4090" spans="2:16" x14ac:dyDescent="0.3">
      <c r="B4090" s="67"/>
      <c r="C4090" s="67"/>
      <c r="D4090" s="13"/>
      <c r="E4090" s="13"/>
      <c r="F4090" s="13"/>
      <c r="G4090" s="13"/>
      <c r="H4090" s="13"/>
      <c r="I4090" s="13"/>
      <c r="J4090" s="13"/>
      <c r="K4090" s="13"/>
      <c r="L4090" s="13"/>
      <c r="M4090" s="13"/>
      <c r="N4090" s="13"/>
      <c r="O4090" s="13"/>
      <c r="P4090" s="13"/>
    </row>
    <row r="4091" spans="2:16" x14ac:dyDescent="0.3">
      <c r="B4091" s="67"/>
      <c r="C4091" s="67"/>
      <c r="D4091" s="13"/>
      <c r="E4091" s="13"/>
      <c r="F4091" s="13"/>
      <c r="G4091" s="13"/>
      <c r="H4091" s="13"/>
      <c r="I4091" s="13"/>
      <c r="J4091" s="13"/>
      <c r="K4091" s="13"/>
      <c r="L4091" s="13"/>
      <c r="M4091" s="13"/>
      <c r="N4091" s="13"/>
      <c r="O4091" s="13"/>
      <c r="P4091" s="13"/>
    </row>
    <row r="4092" spans="2:16" x14ac:dyDescent="0.3">
      <c r="B4092" s="67"/>
      <c r="C4092" s="67"/>
      <c r="D4092" s="13"/>
      <c r="E4092" s="13"/>
      <c r="F4092" s="13"/>
      <c r="G4092" s="13"/>
      <c r="H4092" s="13"/>
      <c r="I4092" s="13"/>
      <c r="J4092" s="13"/>
      <c r="K4092" s="13"/>
      <c r="L4092" s="13"/>
      <c r="M4092" s="13"/>
      <c r="N4092" s="13"/>
      <c r="O4092" s="13"/>
      <c r="P4092" s="13"/>
    </row>
    <row r="4093" spans="2:16" x14ac:dyDescent="0.3">
      <c r="B4093" s="67"/>
      <c r="C4093" s="67"/>
      <c r="D4093" s="13"/>
      <c r="E4093" s="13"/>
      <c r="F4093" s="13"/>
      <c r="G4093" s="13"/>
      <c r="H4093" s="13"/>
      <c r="I4093" s="13"/>
      <c r="J4093" s="13"/>
      <c r="K4093" s="13"/>
      <c r="L4093" s="13"/>
      <c r="M4093" s="13"/>
      <c r="N4093" s="13"/>
      <c r="O4093" s="13"/>
      <c r="P4093" s="13"/>
    </row>
    <row r="4094" spans="2:16" x14ac:dyDescent="0.3">
      <c r="B4094" s="67"/>
      <c r="C4094" s="67"/>
      <c r="D4094" s="13"/>
      <c r="E4094" s="13"/>
      <c r="F4094" s="13"/>
      <c r="G4094" s="13"/>
      <c r="H4094" s="13"/>
      <c r="I4094" s="13"/>
      <c r="J4094" s="13"/>
      <c r="K4094" s="13"/>
      <c r="L4094" s="13"/>
      <c r="M4094" s="13"/>
      <c r="N4094" s="13"/>
      <c r="O4094" s="13"/>
      <c r="P4094" s="13"/>
    </row>
    <row r="4095" spans="2:16" x14ac:dyDescent="0.3">
      <c r="B4095" s="67"/>
      <c r="C4095" s="67"/>
      <c r="D4095" s="13"/>
      <c r="E4095" s="13"/>
      <c r="F4095" s="13"/>
      <c r="G4095" s="13"/>
      <c r="H4095" s="13"/>
      <c r="I4095" s="13"/>
      <c r="J4095" s="13"/>
      <c r="K4095" s="13"/>
      <c r="L4095" s="13"/>
      <c r="M4095" s="13"/>
      <c r="N4095" s="13"/>
      <c r="O4095" s="13"/>
      <c r="P4095" s="13"/>
    </row>
    <row r="4096" spans="2:16" x14ac:dyDescent="0.3">
      <c r="B4096" s="67"/>
      <c r="C4096" s="67"/>
      <c r="D4096" s="13"/>
      <c r="E4096" s="13"/>
      <c r="F4096" s="13"/>
      <c r="G4096" s="13"/>
      <c r="H4096" s="13"/>
      <c r="I4096" s="13"/>
      <c r="J4096" s="13"/>
      <c r="K4096" s="13"/>
      <c r="L4096" s="13"/>
      <c r="M4096" s="13"/>
      <c r="N4096" s="13"/>
      <c r="O4096" s="13"/>
      <c r="P4096" s="13"/>
    </row>
    <row r="4097" spans="2:16" x14ac:dyDescent="0.3">
      <c r="B4097" s="67"/>
      <c r="C4097" s="67"/>
      <c r="D4097" s="13"/>
      <c r="E4097" s="13"/>
      <c r="F4097" s="13"/>
      <c r="G4097" s="13"/>
      <c r="H4097" s="13"/>
      <c r="I4097" s="13"/>
      <c r="J4097" s="13"/>
      <c r="K4097" s="13"/>
      <c r="L4097" s="13"/>
      <c r="M4097" s="13"/>
      <c r="N4097" s="13"/>
      <c r="O4097" s="13"/>
      <c r="P4097" s="13"/>
    </row>
    <row r="4098" spans="2:16" x14ac:dyDescent="0.3">
      <c r="B4098" s="67"/>
      <c r="C4098" s="67"/>
      <c r="D4098" s="13"/>
      <c r="E4098" s="13"/>
      <c r="F4098" s="13"/>
      <c r="G4098" s="13"/>
      <c r="H4098" s="13"/>
      <c r="I4098" s="13"/>
      <c r="J4098" s="13"/>
      <c r="K4098" s="13"/>
      <c r="L4098" s="13"/>
      <c r="M4098" s="13"/>
      <c r="N4098" s="13"/>
      <c r="O4098" s="13"/>
      <c r="P4098" s="13"/>
    </row>
    <row r="4099" spans="2:16" x14ac:dyDescent="0.3">
      <c r="B4099" s="67"/>
      <c r="C4099" s="67"/>
      <c r="D4099" s="13"/>
      <c r="E4099" s="13"/>
      <c r="F4099" s="13"/>
      <c r="G4099" s="13"/>
      <c r="H4099" s="13"/>
      <c r="I4099" s="13"/>
      <c r="J4099" s="13"/>
      <c r="K4099" s="13"/>
      <c r="L4099" s="13"/>
      <c r="M4099" s="13"/>
      <c r="N4099" s="13"/>
      <c r="O4099" s="13"/>
      <c r="P4099" s="13"/>
    </row>
    <row r="4100" spans="2:16" x14ac:dyDescent="0.3">
      <c r="B4100" s="67"/>
      <c r="C4100" s="67"/>
      <c r="D4100" s="13"/>
      <c r="E4100" s="13"/>
      <c r="F4100" s="13"/>
      <c r="G4100" s="13"/>
      <c r="H4100" s="13"/>
      <c r="I4100" s="13"/>
      <c r="J4100" s="13"/>
      <c r="K4100" s="13"/>
      <c r="L4100" s="13"/>
      <c r="M4100" s="13"/>
      <c r="N4100" s="13"/>
      <c r="O4100" s="13"/>
      <c r="P4100" s="13"/>
    </row>
    <row r="4101" spans="2:16" x14ac:dyDescent="0.3">
      <c r="B4101" s="67"/>
      <c r="C4101" s="67"/>
      <c r="D4101" s="13"/>
      <c r="E4101" s="13"/>
      <c r="F4101" s="13"/>
      <c r="G4101" s="13"/>
      <c r="H4101" s="13"/>
      <c r="I4101" s="13"/>
      <c r="J4101" s="13"/>
      <c r="K4101" s="13"/>
      <c r="L4101" s="13"/>
      <c r="M4101" s="13"/>
      <c r="N4101" s="13"/>
      <c r="O4101" s="13"/>
      <c r="P4101" s="13"/>
    </row>
    <row r="4102" spans="2:16" x14ac:dyDescent="0.3">
      <c r="B4102" s="67"/>
      <c r="C4102" s="67"/>
      <c r="D4102" s="13"/>
      <c r="E4102" s="13"/>
      <c r="F4102" s="13"/>
      <c r="G4102" s="13"/>
      <c r="H4102" s="13"/>
      <c r="I4102" s="13"/>
      <c r="J4102" s="13"/>
      <c r="K4102" s="13"/>
      <c r="L4102" s="13"/>
      <c r="M4102" s="13"/>
      <c r="N4102" s="13"/>
      <c r="O4102" s="13"/>
      <c r="P4102" s="13"/>
    </row>
    <row r="4103" spans="2:16" x14ac:dyDescent="0.3">
      <c r="B4103" s="67"/>
      <c r="C4103" s="67"/>
      <c r="D4103" s="13"/>
      <c r="E4103" s="13"/>
      <c r="F4103" s="13"/>
      <c r="G4103" s="13"/>
      <c r="H4103" s="13"/>
      <c r="I4103" s="13"/>
      <c r="J4103" s="13"/>
      <c r="K4103" s="13"/>
      <c r="L4103" s="13"/>
      <c r="M4103" s="13"/>
      <c r="N4103" s="13"/>
      <c r="O4103" s="13"/>
      <c r="P4103" s="13"/>
    </row>
    <row r="4104" spans="2:16" x14ac:dyDescent="0.3">
      <c r="B4104" s="67"/>
      <c r="C4104" s="67"/>
      <c r="D4104" s="13"/>
      <c r="E4104" s="13"/>
      <c r="F4104" s="13"/>
      <c r="G4104" s="13"/>
      <c r="H4104" s="13"/>
      <c r="I4104" s="13"/>
      <c r="J4104" s="13"/>
      <c r="K4104" s="13"/>
      <c r="L4104" s="13"/>
      <c r="M4104" s="13"/>
      <c r="N4104" s="13"/>
      <c r="O4104" s="13"/>
      <c r="P4104" s="13"/>
    </row>
    <row r="4105" spans="2:16" x14ac:dyDescent="0.3">
      <c r="B4105" s="67"/>
      <c r="C4105" s="67"/>
      <c r="D4105" s="13"/>
      <c r="E4105" s="13"/>
      <c r="F4105" s="13"/>
      <c r="G4105" s="13"/>
      <c r="H4105" s="13"/>
      <c r="I4105" s="13"/>
      <c r="J4105" s="13"/>
      <c r="K4105" s="13"/>
      <c r="L4105" s="13"/>
      <c r="M4105" s="13"/>
      <c r="N4105" s="13"/>
      <c r="O4105" s="13"/>
      <c r="P4105" s="13"/>
    </row>
    <row r="4106" spans="2:16" x14ac:dyDescent="0.3">
      <c r="B4106" s="67"/>
      <c r="C4106" s="67"/>
      <c r="D4106" s="13"/>
      <c r="E4106" s="13"/>
      <c r="F4106" s="13"/>
      <c r="G4106" s="13"/>
      <c r="H4106" s="13"/>
      <c r="I4106" s="13"/>
      <c r="J4106" s="13"/>
      <c r="K4106" s="13"/>
      <c r="L4106" s="13"/>
      <c r="M4106" s="13"/>
      <c r="N4106" s="13"/>
      <c r="O4106" s="13"/>
      <c r="P4106" s="13"/>
    </row>
    <row r="4107" spans="2:16" x14ac:dyDescent="0.3">
      <c r="B4107" s="67"/>
      <c r="C4107" s="67"/>
      <c r="D4107" s="13"/>
      <c r="E4107" s="13"/>
      <c r="F4107" s="13"/>
      <c r="G4107" s="13"/>
      <c r="H4107" s="13"/>
      <c r="I4107" s="13"/>
      <c r="J4107" s="13"/>
      <c r="K4107" s="13"/>
      <c r="L4107" s="13"/>
      <c r="M4107" s="13"/>
      <c r="N4107" s="13"/>
      <c r="O4107" s="13"/>
      <c r="P4107" s="13"/>
    </row>
    <row r="4108" spans="2:16" x14ac:dyDescent="0.3">
      <c r="B4108" s="67"/>
      <c r="C4108" s="67"/>
      <c r="D4108" s="13"/>
      <c r="E4108" s="13"/>
      <c r="F4108" s="13"/>
      <c r="G4108" s="13"/>
      <c r="H4108" s="13"/>
      <c r="I4108" s="13"/>
      <c r="J4108" s="13"/>
      <c r="K4108" s="13"/>
      <c r="L4108" s="13"/>
      <c r="M4108" s="13"/>
      <c r="N4108" s="13"/>
      <c r="O4108" s="13"/>
      <c r="P4108" s="13"/>
    </row>
    <row r="4109" spans="2:16" x14ac:dyDescent="0.3">
      <c r="B4109" s="67"/>
      <c r="C4109" s="67"/>
      <c r="D4109" s="13"/>
      <c r="E4109" s="13"/>
      <c r="F4109" s="13"/>
      <c r="G4109" s="13"/>
      <c r="H4109" s="13"/>
      <c r="I4109" s="13"/>
      <c r="J4109" s="13"/>
      <c r="K4109" s="13"/>
      <c r="L4109" s="13"/>
      <c r="M4109" s="13"/>
      <c r="N4109" s="13"/>
      <c r="O4109" s="13"/>
      <c r="P4109" s="13"/>
    </row>
    <row r="4110" spans="2:16" x14ac:dyDescent="0.3">
      <c r="B4110" s="67"/>
      <c r="C4110" s="67"/>
      <c r="D4110" s="13"/>
      <c r="E4110" s="13"/>
      <c r="F4110" s="13"/>
      <c r="G4110" s="13"/>
      <c r="H4110" s="13"/>
      <c r="I4110" s="13"/>
      <c r="J4110" s="13"/>
      <c r="K4110" s="13"/>
      <c r="L4110" s="13"/>
      <c r="M4110" s="13"/>
      <c r="N4110" s="13"/>
      <c r="O4110" s="13"/>
      <c r="P4110" s="13"/>
    </row>
    <row r="4111" spans="2:16" x14ac:dyDescent="0.3">
      <c r="B4111" s="67"/>
      <c r="C4111" s="67"/>
      <c r="D4111" s="13"/>
      <c r="E4111" s="13"/>
      <c r="F4111" s="13"/>
      <c r="G4111" s="13"/>
      <c r="H4111" s="13"/>
      <c r="I4111" s="13"/>
      <c r="J4111" s="13"/>
      <c r="K4111" s="13"/>
      <c r="L4111" s="13"/>
      <c r="M4111" s="13"/>
      <c r="N4111" s="13"/>
      <c r="O4111" s="13"/>
      <c r="P4111" s="13"/>
    </row>
    <row r="4112" spans="2:16" x14ac:dyDescent="0.3">
      <c r="B4112" s="67"/>
      <c r="C4112" s="67"/>
      <c r="D4112" s="13"/>
      <c r="E4112" s="13"/>
      <c r="F4112" s="13"/>
      <c r="G4112" s="13"/>
      <c r="H4112" s="13"/>
      <c r="I4112" s="13"/>
      <c r="J4112" s="13"/>
      <c r="K4112" s="13"/>
      <c r="L4112" s="13"/>
      <c r="M4112" s="13"/>
      <c r="N4112" s="13"/>
      <c r="O4112" s="13"/>
      <c r="P4112" s="13"/>
    </row>
    <row r="4113" spans="2:16" x14ac:dyDescent="0.3">
      <c r="B4113" s="67"/>
      <c r="C4113" s="67"/>
      <c r="D4113" s="13"/>
      <c r="E4113" s="13"/>
      <c r="F4113" s="13"/>
      <c r="G4113" s="13"/>
      <c r="H4113" s="13"/>
      <c r="I4113" s="13"/>
      <c r="J4113" s="13"/>
      <c r="K4113" s="13"/>
      <c r="L4113" s="13"/>
      <c r="M4113" s="13"/>
      <c r="N4113" s="13"/>
      <c r="O4113" s="13"/>
      <c r="P4113" s="13"/>
    </row>
    <row r="4114" spans="2:16" x14ac:dyDescent="0.3">
      <c r="B4114" s="67"/>
      <c r="C4114" s="67"/>
      <c r="D4114" s="13"/>
      <c r="E4114" s="13"/>
      <c r="F4114" s="13"/>
      <c r="G4114" s="13"/>
      <c r="H4114" s="13"/>
      <c r="I4114" s="13"/>
      <c r="J4114" s="13"/>
      <c r="K4114" s="13"/>
      <c r="L4114" s="13"/>
      <c r="M4114" s="13"/>
      <c r="N4114" s="13"/>
      <c r="O4114" s="13"/>
      <c r="P4114" s="13"/>
    </row>
    <row r="4115" spans="2:16" x14ac:dyDescent="0.3">
      <c r="B4115" s="67"/>
      <c r="C4115" s="67"/>
      <c r="D4115" s="13"/>
      <c r="E4115" s="13"/>
      <c r="F4115" s="13"/>
      <c r="G4115" s="13"/>
      <c r="H4115" s="13"/>
      <c r="I4115" s="13"/>
      <c r="J4115" s="13"/>
      <c r="K4115" s="13"/>
      <c r="L4115" s="13"/>
      <c r="M4115" s="13"/>
      <c r="N4115" s="13"/>
      <c r="O4115" s="13"/>
      <c r="P4115" s="13"/>
    </row>
    <row r="4116" spans="2:16" x14ac:dyDescent="0.3">
      <c r="B4116" s="67"/>
      <c r="C4116" s="67"/>
      <c r="D4116" s="13"/>
      <c r="E4116" s="13"/>
      <c r="F4116" s="13"/>
      <c r="G4116" s="13"/>
      <c r="H4116" s="13"/>
      <c r="I4116" s="13"/>
      <c r="J4116" s="13"/>
      <c r="K4116" s="13"/>
      <c r="L4116" s="13"/>
      <c r="M4116" s="13"/>
      <c r="N4116" s="13"/>
      <c r="O4116" s="13"/>
      <c r="P4116" s="13"/>
    </row>
    <row r="4117" spans="2:16" x14ac:dyDescent="0.3">
      <c r="B4117" s="67"/>
      <c r="C4117" s="67"/>
      <c r="D4117" s="13"/>
      <c r="E4117" s="13"/>
      <c r="F4117" s="13"/>
      <c r="G4117" s="13"/>
      <c r="H4117" s="13"/>
      <c r="I4117" s="13"/>
      <c r="J4117" s="13"/>
      <c r="K4117" s="13"/>
      <c r="L4117" s="13"/>
      <c r="M4117" s="13"/>
      <c r="N4117" s="13"/>
      <c r="O4117" s="13"/>
      <c r="P4117" s="13"/>
    </row>
    <row r="4118" spans="2:16" x14ac:dyDescent="0.3">
      <c r="B4118" s="67"/>
      <c r="C4118" s="67"/>
      <c r="D4118" s="13"/>
      <c r="E4118" s="13"/>
      <c r="F4118" s="13"/>
      <c r="G4118" s="13"/>
      <c r="H4118" s="13"/>
      <c r="I4118" s="13"/>
      <c r="J4118" s="13"/>
      <c r="K4118" s="13"/>
      <c r="L4118" s="13"/>
      <c r="M4118" s="13"/>
      <c r="N4118" s="13"/>
      <c r="O4118" s="13"/>
      <c r="P4118" s="13"/>
    </row>
    <row r="4119" spans="2:16" x14ac:dyDescent="0.3">
      <c r="B4119" s="67"/>
      <c r="C4119" s="67"/>
      <c r="D4119" s="13"/>
      <c r="E4119" s="13"/>
      <c r="F4119" s="13"/>
      <c r="G4119" s="13"/>
      <c r="H4119" s="13"/>
      <c r="I4119" s="13"/>
      <c r="J4119" s="13"/>
      <c r="K4119" s="13"/>
      <c r="L4119" s="13"/>
      <c r="M4119" s="13"/>
      <c r="N4119" s="13"/>
      <c r="O4119" s="13"/>
      <c r="P4119" s="13"/>
    </row>
    <row r="4120" spans="2:16" x14ac:dyDescent="0.3">
      <c r="B4120" s="67"/>
      <c r="C4120" s="67"/>
      <c r="D4120" s="13"/>
      <c r="E4120" s="13"/>
      <c r="F4120" s="13"/>
      <c r="G4120" s="13"/>
      <c r="H4120" s="13"/>
      <c r="I4120" s="13"/>
      <c r="J4120" s="13"/>
      <c r="K4120" s="13"/>
      <c r="L4120" s="13"/>
      <c r="M4120" s="13"/>
      <c r="N4120" s="13"/>
      <c r="O4120" s="13"/>
      <c r="P4120" s="13"/>
    </row>
    <row r="4121" spans="2:16" x14ac:dyDescent="0.3">
      <c r="B4121" s="67"/>
      <c r="C4121" s="67"/>
      <c r="D4121" s="13"/>
      <c r="E4121" s="13"/>
      <c r="F4121" s="13"/>
      <c r="G4121" s="13"/>
      <c r="H4121" s="13"/>
      <c r="I4121" s="13"/>
      <c r="J4121" s="13"/>
      <c r="K4121" s="13"/>
      <c r="L4121" s="13"/>
      <c r="M4121" s="13"/>
      <c r="N4121" s="13"/>
      <c r="O4121" s="13"/>
      <c r="P4121" s="13"/>
    </row>
    <row r="4122" spans="2:16" x14ac:dyDescent="0.3">
      <c r="B4122" s="67"/>
      <c r="C4122" s="67"/>
      <c r="D4122" s="13"/>
      <c r="E4122" s="13"/>
      <c r="F4122" s="13"/>
      <c r="G4122" s="13"/>
      <c r="H4122" s="13"/>
      <c r="I4122" s="13"/>
      <c r="J4122" s="13"/>
      <c r="K4122" s="13"/>
      <c r="L4122" s="13"/>
      <c r="M4122" s="13"/>
      <c r="N4122" s="13"/>
      <c r="O4122" s="13"/>
      <c r="P4122" s="13"/>
    </row>
    <row r="4123" spans="2:16" x14ac:dyDescent="0.3">
      <c r="B4123" s="67"/>
      <c r="C4123" s="67"/>
      <c r="D4123" s="13"/>
      <c r="E4123" s="13"/>
      <c r="F4123" s="13"/>
      <c r="G4123" s="13"/>
      <c r="H4123" s="13"/>
      <c r="I4123" s="13"/>
      <c r="J4123" s="13"/>
      <c r="K4123" s="13"/>
      <c r="L4123" s="13"/>
      <c r="M4123" s="13"/>
      <c r="N4123" s="13"/>
      <c r="O4123" s="13"/>
      <c r="P4123" s="13"/>
    </row>
    <row r="4124" spans="2:16" x14ac:dyDescent="0.3">
      <c r="B4124" s="67"/>
      <c r="C4124" s="67"/>
      <c r="D4124" s="13"/>
      <c r="E4124" s="13"/>
      <c r="F4124" s="13"/>
      <c r="G4124" s="13"/>
      <c r="H4124" s="13"/>
      <c r="I4124" s="13"/>
      <c r="J4124" s="13"/>
      <c r="K4124" s="13"/>
      <c r="L4124" s="13"/>
      <c r="M4124" s="13"/>
      <c r="N4124" s="13"/>
      <c r="O4124" s="13"/>
      <c r="P4124" s="13"/>
    </row>
    <row r="4125" spans="2:16" x14ac:dyDescent="0.3">
      <c r="B4125" s="67"/>
      <c r="C4125" s="67"/>
      <c r="D4125" s="13"/>
      <c r="E4125" s="13"/>
      <c r="F4125" s="13"/>
      <c r="G4125" s="13"/>
      <c r="H4125" s="13"/>
      <c r="I4125" s="13"/>
      <c r="J4125" s="13"/>
      <c r="K4125" s="13"/>
      <c r="L4125" s="13"/>
      <c r="M4125" s="13"/>
      <c r="N4125" s="13"/>
      <c r="O4125" s="13"/>
      <c r="P4125" s="13"/>
    </row>
    <row r="4126" spans="2:16" x14ac:dyDescent="0.3">
      <c r="B4126" s="67"/>
      <c r="C4126" s="67"/>
      <c r="D4126" s="13"/>
      <c r="E4126" s="13"/>
      <c r="F4126" s="13"/>
      <c r="G4126" s="13"/>
      <c r="H4126" s="13"/>
      <c r="I4126" s="13"/>
      <c r="J4126" s="13"/>
      <c r="K4126" s="13"/>
      <c r="L4126" s="13"/>
      <c r="M4126" s="13"/>
      <c r="N4126" s="13"/>
      <c r="O4126" s="13"/>
      <c r="P4126" s="13"/>
    </row>
    <row r="4127" spans="2:16" x14ac:dyDescent="0.3">
      <c r="B4127" s="67"/>
      <c r="C4127" s="67"/>
      <c r="D4127" s="13"/>
      <c r="E4127" s="13"/>
      <c r="F4127" s="13"/>
      <c r="G4127" s="13"/>
      <c r="H4127" s="13"/>
      <c r="I4127" s="13"/>
      <c r="J4127" s="13"/>
      <c r="K4127" s="13"/>
      <c r="L4127" s="13"/>
      <c r="M4127" s="13"/>
      <c r="N4127" s="13"/>
      <c r="O4127" s="13"/>
      <c r="P4127" s="13"/>
    </row>
    <row r="4128" spans="2:16" x14ac:dyDescent="0.3">
      <c r="B4128" s="67"/>
      <c r="C4128" s="67"/>
      <c r="D4128" s="13"/>
      <c r="E4128" s="13"/>
      <c r="F4128" s="13"/>
      <c r="G4128" s="13"/>
      <c r="H4128" s="13"/>
      <c r="I4128" s="13"/>
      <c r="J4128" s="13"/>
      <c r="K4128" s="13"/>
      <c r="L4128" s="13"/>
      <c r="M4128" s="13"/>
      <c r="N4128" s="13"/>
      <c r="O4128" s="13"/>
      <c r="P4128" s="13"/>
    </row>
    <row r="4129" spans="2:16" x14ac:dyDescent="0.3">
      <c r="B4129" s="67"/>
      <c r="C4129" s="67"/>
      <c r="D4129" s="13"/>
      <c r="E4129" s="13"/>
      <c r="F4129" s="13"/>
      <c r="G4129" s="13"/>
      <c r="H4129" s="13"/>
      <c r="I4129" s="13"/>
      <c r="J4129" s="13"/>
      <c r="K4129" s="13"/>
      <c r="L4129" s="13"/>
      <c r="M4129" s="13"/>
      <c r="N4129" s="13"/>
      <c r="O4129" s="13"/>
      <c r="P4129" s="13"/>
    </row>
    <row r="4130" spans="2:16" x14ac:dyDescent="0.3">
      <c r="B4130" s="67"/>
      <c r="C4130" s="67"/>
      <c r="D4130" s="13"/>
      <c r="E4130" s="13"/>
      <c r="F4130" s="13"/>
      <c r="G4130" s="13"/>
      <c r="H4130" s="13"/>
      <c r="I4130" s="13"/>
      <c r="J4130" s="13"/>
      <c r="K4130" s="13"/>
      <c r="L4130" s="13"/>
      <c r="M4130" s="13"/>
      <c r="N4130" s="13"/>
      <c r="O4130" s="13"/>
      <c r="P4130" s="13"/>
    </row>
    <row r="4131" spans="2:16" x14ac:dyDescent="0.3">
      <c r="B4131" s="67"/>
      <c r="C4131" s="67"/>
      <c r="D4131" s="13"/>
      <c r="E4131" s="13"/>
      <c r="F4131" s="13"/>
      <c r="G4131" s="13"/>
      <c r="H4131" s="13"/>
      <c r="I4131" s="13"/>
      <c r="J4131" s="13"/>
      <c r="K4131" s="13"/>
      <c r="L4131" s="13"/>
      <c r="M4131" s="13"/>
      <c r="N4131" s="13"/>
      <c r="O4131" s="13"/>
      <c r="P4131" s="13"/>
    </row>
    <row r="4132" spans="2:16" x14ac:dyDescent="0.3">
      <c r="B4132" s="67"/>
      <c r="C4132" s="67"/>
      <c r="D4132" s="13"/>
      <c r="E4132" s="13"/>
      <c r="F4132" s="13"/>
      <c r="G4132" s="13"/>
      <c r="H4132" s="13"/>
      <c r="I4132" s="13"/>
      <c r="J4132" s="13"/>
      <c r="K4132" s="13"/>
      <c r="L4132" s="13"/>
      <c r="M4132" s="13"/>
      <c r="N4132" s="13"/>
      <c r="O4132" s="13"/>
      <c r="P4132" s="13"/>
    </row>
    <row r="4133" spans="2:16" x14ac:dyDescent="0.3">
      <c r="B4133" s="67"/>
      <c r="C4133" s="67"/>
      <c r="D4133" s="13"/>
      <c r="E4133" s="13"/>
      <c r="F4133" s="13"/>
      <c r="G4133" s="13"/>
      <c r="H4133" s="13"/>
      <c r="I4133" s="13"/>
      <c r="J4133" s="13"/>
      <c r="K4133" s="13"/>
      <c r="L4133" s="13"/>
      <c r="M4133" s="13"/>
      <c r="N4133" s="13"/>
      <c r="O4133" s="13"/>
      <c r="P4133" s="13"/>
    </row>
    <row r="4134" spans="2:16" x14ac:dyDescent="0.3">
      <c r="B4134" s="67"/>
      <c r="C4134" s="67"/>
      <c r="D4134" s="13"/>
      <c r="E4134" s="13"/>
      <c r="F4134" s="13"/>
      <c r="G4134" s="13"/>
      <c r="H4134" s="13"/>
      <c r="I4134" s="13"/>
      <c r="J4134" s="13"/>
      <c r="K4134" s="13"/>
      <c r="L4134" s="13"/>
      <c r="M4134" s="13"/>
      <c r="N4134" s="13"/>
      <c r="O4134" s="13"/>
      <c r="P4134" s="13"/>
    </row>
    <row r="4135" spans="2:16" x14ac:dyDescent="0.3">
      <c r="B4135" s="67"/>
      <c r="C4135" s="67"/>
      <c r="D4135" s="13"/>
      <c r="E4135" s="13"/>
      <c r="F4135" s="13"/>
      <c r="G4135" s="13"/>
      <c r="H4135" s="13"/>
      <c r="I4135" s="13"/>
      <c r="J4135" s="13"/>
      <c r="K4135" s="13"/>
      <c r="L4135" s="13"/>
      <c r="M4135" s="13"/>
      <c r="N4135" s="13"/>
      <c r="O4135" s="13"/>
      <c r="P4135" s="13"/>
    </row>
    <row r="4136" spans="2:16" x14ac:dyDescent="0.3">
      <c r="B4136" s="67"/>
      <c r="C4136" s="67"/>
      <c r="D4136" s="13"/>
      <c r="E4136" s="13"/>
      <c r="F4136" s="13"/>
      <c r="G4136" s="13"/>
      <c r="H4136" s="13"/>
      <c r="I4136" s="13"/>
      <c r="J4136" s="13"/>
      <c r="K4136" s="13"/>
      <c r="L4136" s="13"/>
      <c r="M4136" s="13"/>
      <c r="N4136" s="13"/>
      <c r="O4136" s="13"/>
      <c r="P4136" s="13"/>
    </row>
    <row r="4137" spans="2:16" x14ac:dyDescent="0.3">
      <c r="B4137" s="67"/>
      <c r="C4137" s="67"/>
      <c r="D4137" s="13"/>
      <c r="E4137" s="13"/>
      <c r="F4137" s="13"/>
      <c r="G4137" s="13"/>
      <c r="H4137" s="13"/>
      <c r="I4137" s="13"/>
      <c r="J4137" s="13"/>
      <c r="K4137" s="13"/>
      <c r="L4137" s="13"/>
      <c r="M4137" s="13"/>
      <c r="N4137" s="13"/>
      <c r="O4137" s="13"/>
      <c r="P4137" s="13"/>
    </row>
    <row r="4138" spans="2:16" x14ac:dyDescent="0.3">
      <c r="B4138" s="67"/>
      <c r="C4138" s="67"/>
      <c r="D4138" s="13"/>
      <c r="E4138" s="13"/>
      <c r="F4138" s="13"/>
      <c r="G4138" s="13"/>
      <c r="H4138" s="13"/>
      <c r="I4138" s="13"/>
      <c r="J4138" s="13"/>
      <c r="K4138" s="13"/>
      <c r="L4138" s="13"/>
      <c r="M4138" s="13"/>
      <c r="N4138" s="13"/>
      <c r="O4138" s="13"/>
      <c r="P4138" s="13"/>
    </row>
    <row r="4139" spans="2:16" x14ac:dyDescent="0.3">
      <c r="B4139" s="67"/>
      <c r="C4139" s="67"/>
      <c r="D4139" s="13"/>
      <c r="E4139" s="13"/>
      <c r="F4139" s="13"/>
      <c r="G4139" s="13"/>
      <c r="H4139" s="13"/>
      <c r="I4139" s="13"/>
      <c r="J4139" s="13"/>
      <c r="K4139" s="13"/>
      <c r="L4139" s="13"/>
      <c r="M4139" s="13"/>
      <c r="N4139" s="13"/>
      <c r="O4139" s="13"/>
      <c r="P4139" s="13"/>
    </row>
    <row r="4140" spans="2:16" x14ac:dyDescent="0.3">
      <c r="B4140" s="67"/>
      <c r="C4140" s="67"/>
      <c r="D4140" s="13"/>
      <c r="E4140" s="13"/>
      <c r="F4140" s="13"/>
      <c r="G4140" s="13"/>
      <c r="H4140" s="13"/>
      <c r="I4140" s="13"/>
      <c r="J4140" s="13"/>
      <c r="K4140" s="13"/>
      <c r="L4140" s="13"/>
      <c r="M4140" s="13"/>
      <c r="N4140" s="13"/>
      <c r="O4140" s="13"/>
      <c r="P4140" s="13"/>
    </row>
    <row r="4141" spans="2:16" x14ac:dyDescent="0.3">
      <c r="B4141" s="67"/>
      <c r="C4141" s="67"/>
      <c r="D4141" s="13"/>
      <c r="E4141" s="13"/>
      <c r="F4141" s="13"/>
      <c r="G4141" s="13"/>
      <c r="H4141" s="13"/>
      <c r="I4141" s="13"/>
      <c r="J4141" s="13"/>
      <c r="K4141" s="13"/>
      <c r="L4141" s="13"/>
      <c r="M4141" s="13"/>
      <c r="N4141" s="13"/>
      <c r="O4141" s="13"/>
      <c r="P4141" s="13"/>
    </row>
    <row r="4142" spans="2:16" x14ac:dyDescent="0.3">
      <c r="B4142" s="67"/>
      <c r="C4142" s="67"/>
      <c r="D4142" s="13"/>
      <c r="E4142" s="13"/>
      <c r="F4142" s="13"/>
      <c r="G4142" s="13"/>
      <c r="H4142" s="13"/>
      <c r="I4142" s="13"/>
      <c r="J4142" s="13"/>
      <c r="K4142" s="13"/>
      <c r="L4142" s="13"/>
      <c r="M4142" s="13"/>
      <c r="N4142" s="13"/>
      <c r="O4142" s="13"/>
      <c r="P4142" s="13"/>
    </row>
    <row r="4143" spans="2:16" x14ac:dyDescent="0.3">
      <c r="B4143" s="67"/>
      <c r="C4143" s="67"/>
      <c r="D4143" s="13"/>
      <c r="E4143" s="13"/>
      <c r="F4143" s="13"/>
      <c r="G4143" s="13"/>
      <c r="H4143" s="13"/>
      <c r="I4143" s="13"/>
      <c r="J4143" s="13"/>
      <c r="K4143" s="13"/>
      <c r="L4143" s="13"/>
      <c r="M4143" s="13"/>
      <c r="N4143" s="13"/>
      <c r="O4143" s="13"/>
      <c r="P4143" s="13"/>
    </row>
    <row r="4144" spans="2:16" x14ac:dyDescent="0.3">
      <c r="B4144" s="67"/>
      <c r="C4144" s="67"/>
      <c r="D4144" s="13"/>
      <c r="E4144" s="13"/>
      <c r="F4144" s="13"/>
      <c r="G4144" s="13"/>
      <c r="H4144" s="13"/>
      <c r="I4144" s="13"/>
      <c r="J4144" s="13"/>
      <c r="K4144" s="13"/>
      <c r="L4144" s="13"/>
      <c r="M4144" s="13"/>
      <c r="N4144" s="13"/>
      <c r="O4144" s="13"/>
      <c r="P4144" s="13"/>
    </row>
    <row r="4145" spans="2:16" x14ac:dyDescent="0.3">
      <c r="B4145" s="67"/>
      <c r="C4145" s="67"/>
      <c r="D4145" s="13"/>
      <c r="E4145" s="13"/>
      <c r="F4145" s="13"/>
      <c r="G4145" s="13"/>
      <c r="H4145" s="13"/>
      <c r="I4145" s="13"/>
      <c r="J4145" s="13"/>
      <c r="K4145" s="13"/>
      <c r="L4145" s="13"/>
      <c r="M4145" s="13"/>
      <c r="N4145" s="13"/>
      <c r="O4145" s="13"/>
      <c r="P4145" s="13"/>
    </row>
    <row r="4146" spans="2:16" x14ac:dyDescent="0.3">
      <c r="B4146" s="67"/>
      <c r="C4146" s="67"/>
      <c r="D4146" s="13"/>
      <c r="E4146" s="13"/>
      <c r="F4146" s="13"/>
      <c r="G4146" s="13"/>
      <c r="H4146" s="13"/>
      <c r="I4146" s="13"/>
      <c r="J4146" s="13"/>
      <c r="K4146" s="13"/>
      <c r="L4146" s="13"/>
      <c r="M4146" s="13"/>
      <c r="N4146" s="13"/>
      <c r="O4146" s="13"/>
      <c r="P4146" s="13"/>
    </row>
    <row r="4147" spans="2:16" x14ac:dyDescent="0.3">
      <c r="B4147" s="67"/>
      <c r="C4147" s="67"/>
      <c r="D4147" s="13"/>
      <c r="E4147" s="13"/>
      <c r="F4147" s="13"/>
      <c r="G4147" s="13"/>
      <c r="H4147" s="13"/>
      <c r="I4147" s="13"/>
      <c r="J4147" s="13"/>
      <c r="K4147" s="13"/>
      <c r="L4147" s="13"/>
      <c r="M4147" s="13"/>
      <c r="N4147" s="13"/>
      <c r="O4147" s="13"/>
      <c r="P4147" s="13"/>
    </row>
    <row r="4148" spans="2:16" x14ac:dyDescent="0.3">
      <c r="B4148" s="67"/>
      <c r="C4148" s="67"/>
      <c r="D4148" s="13"/>
      <c r="E4148" s="13"/>
      <c r="F4148" s="13"/>
      <c r="G4148" s="13"/>
      <c r="H4148" s="13"/>
      <c r="I4148" s="13"/>
      <c r="J4148" s="13"/>
      <c r="K4148" s="13"/>
      <c r="L4148" s="13"/>
      <c r="M4148" s="13"/>
      <c r="N4148" s="13"/>
      <c r="O4148" s="13"/>
      <c r="P4148" s="13"/>
    </row>
    <row r="4149" spans="2:16" x14ac:dyDescent="0.3">
      <c r="B4149" s="67"/>
      <c r="C4149" s="67"/>
      <c r="D4149" s="13"/>
      <c r="E4149" s="13"/>
      <c r="F4149" s="13"/>
      <c r="G4149" s="13"/>
      <c r="H4149" s="13"/>
      <c r="I4149" s="13"/>
      <c r="J4149" s="13"/>
      <c r="K4149" s="13"/>
      <c r="L4149" s="13"/>
      <c r="M4149" s="13"/>
      <c r="N4149" s="13"/>
      <c r="O4149" s="13"/>
      <c r="P4149" s="13"/>
    </row>
    <row r="4150" spans="2:16" x14ac:dyDescent="0.3">
      <c r="B4150" s="67"/>
      <c r="C4150" s="67"/>
      <c r="D4150" s="13"/>
      <c r="E4150" s="13"/>
      <c r="F4150" s="13"/>
      <c r="G4150" s="13"/>
      <c r="H4150" s="13"/>
      <c r="I4150" s="13"/>
      <c r="J4150" s="13"/>
      <c r="K4150" s="13"/>
      <c r="L4150" s="13"/>
      <c r="M4150" s="13"/>
      <c r="N4150" s="13"/>
      <c r="O4150" s="13"/>
      <c r="P4150" s="13"/>
    </row>
    <row r="4151" spans="2:16" x14ac:dyDescent="0.3">
      <c r="B4151" s="67"/>
      <c r="C4151" s="67"/>
      <c r="D4151" s="13"/>
      <c r="E4151" s="13"/>
      <c r="F4151" s="13"/>
      <c r="G4151" s="13"/>
      <c r="H4151" s="13"/>
      <c r="I4151" s="13"/>
      <c r="J4151" s="13"/>
      <c r="K4151" s="13"/>
      <c r="L4151" s="13"/>
      <c r="M4151" s="13"/>
      <c r="N4151" s="13"/>
      <c r="O4151" s="13"/>
      <c r="P4151" s="13"/>
    </row>
    <row r="4152" spans="2:16" x14ac:dyDescent="0.3">
      <c r="B4152" s="67"/>
      <c r="C4152" s="67"/>
      <c r="D4152" s="13"/>
      <c r="E4152" s="13"/>
      <c r="F4152" s="13"/>
      <c r="G4152" s="13"/>
      <c r="H4152" s="13"/>
      <c r="I4152" s="13"/>
      <c r="J4152" s="13"/>
      <c r="K4152" s="13"/>
      <c r="L4152" s="13"/>
      <c r="M4152" s="13"/>
      <c r="N4152" s="13"/>
      <c r="O4152" s="13"/>
      <c r="P4152" s="13"/>
    </row>
    <row r="4153" spans="2:16" x14ac:dyDescent="0.3">
      <c r="B4153" s="67"/>
      <c r="C4153" s="67"/>
      <c r="D4153" s="13"/>
      <c r="E4153" s="13"/>
      <c r="F4153" s="13"/>
      <c r="G4153" s="13"/>
      <c r="H4153" s="13"/>
      <c r="I4153" s="13"/>
      <c r="J4153" s="13"/>
      <c r="K4153" s="13"/>
      <c r="L4153" s="13"/>
      <c r="M4153" s="13"/>
      <c r="N4153" s="13"/>
      <c r="O4153" s="13"/>
      <c r="P4153" s="13"/>
    </row>
    <row r="4154" spans="2:16" x14ac:dyDescent="0.3">
      <c r="B4154" s="67"/>
      <c r="C4154" s="67"/>
      <c r="D4154" s="13"/>
      <c r="E4154" s="13"/>
      <c r="F4154" s="13"/>
      <c r="G4154" s="13"/>
      <c r="H4154" s="13"/>
      <c r="I4154" s="13"/>
      <c r="J4154" s="13"/>
      <c r="K4154" s="13"/>
      <c r="L4154" s="13"/>
      <c r="M4154" s="13"/>
      <c r="N4154" s="13"/>
      <c r="O4154" s="13"/>
      <c r="P4154" s="13"/>
    </row>
    <row r="4155" spans="2:16" x14ac:dyDescent="0.3">
      <c r="B4155" s="67"/>
      <c r="C4155" s="67"/>
      <c r="D4155" s="13"/>
      <c r="E4155" s="13"/>
      <c r="F4155" s="13"/>
      <c r="G4155" s="13"/>
      <c r="H4155" s="13"/>
      <c r="I4155" s="13"/>
      <c r="J4155" s="13"/>
      <c r="K4155" s="13"/>
      <c r="L4155" s="13"/>
      <c r="M4155" s="13"/>
      <c r="N4155" s="13"/>
      <c r="O4155" s="13"/>
      <c r="P4155" s="13"/>
    </row>
    <row r="4156" spans="2:16" x14ac:dyDescent="0.3">
      <c r="B4156" s="67"/>
      <c r="C4156" s="67"/>
      <c r="D4156" s="13"/>
      <c r="E4156" s="13"/>
      <c r="F4156" s="13"/>
      <c r="G4156" s="13"/>
      <c r="H4156" s="13"/>
      <c r="I4156" s="13"/>
      <c r="J4156" s="13"/>
      <c r="K4156" s="13"/>
      <c r="L4156" s="13"/>
      <c r="M4156" s="13"/>
      <c r="N4156" s="13"/>
      <c r="O4156" s="13"/>
      <c r="P4156" s="13"/>
    </row>
    <row r="4157" spans="2:16" x14ac:dyDescent="0.3">
      <c r="B4157" s="67"/>
      <c r="C4157" s="67"/>
      <c r="D4157" s="13"/>
      <c r="E4157" s="13"/>
      <c r="F4157" s="13"/>
      <c r="G4157" s="13"/>
      <c r="H4157" s="13"/>
      <c r="I4157" s="13"/>
      <c r="J4157" s="13"/>
      <c r="K4157" s="13"/>
      <c r="L4157" s="13"/>
      <c r="M4157" s="13"/>
      <c r="N4157" s="13"/>
      <c r="O4157" s="13"/>
      <c r="P4157" s="13"/>
    </row>
    <row r="4158" spans="2:16" x14ac:dyDescent="0.3">
      <c r="B4158" s="67"/>
      <c r="C4158" s="67"/>
      <c r="D4158" s="13"/>
      <c r="E4158" s="13"/>
      <c r="F4158" s="13"/>
      <c r="G4158" s="13"/>
      <c r="H4158" s="13"/>
      <c r="I4158" s="13"/>
      <c r="J4158" s="13"/>
      <c r="K4158" s="13"/>
      <c r="L4158" s="13"/>
      <c r="M4158" s="13"/>
      <c r="N4158" s="13"/>
      <c r="O4158" s="13"/>
      <c r="P4158" s="13"/>
    </row>
    <row r="4159" spans="2:16" x14ac:dyDescent="0.3">
      <c r="B4159" s="67"/>
      <c r="C4159" s="67"/>
      <c r="D4159" s="13"/>
      <c r="E4159" s="13"/>
      <c r="F4159" s="13"/>
      <c r="G4159" s="13"/>
      <c r="H4159" s="13"/>
      <c r="I4159" s="13"/>
      <c r="J4159" s="13"/>
      <c r="K4159" s="13"/>
      <c r="L4159" s="13"/>
      <c r="M4159" s="13"/>
      <c r="N4159" s="13"/>
      <c r="O4159" s="13"/>
      <c r="P4159" s="13"/>
    </row>
    <row r="4160" spans="2:16" x14ac:dyDescent="0.3">
      <c r="B4160" s="67"/>
      <c r="C4160" s="67"/>
      <c r="D4160" s="13"/>
      <c r="E4160" s="13"/>
      <c r="F4160" s="13"/>
      <c r="G4160" s="13"/>
      <c r="H4160" s="13"/>
      <c r="I4160" s="13"/>
      <c r="J4160" s="13"/>
      <c r="K4160" s="13"/>
      <c r="L4160" s="13"/>
      <c r="M4160" s="13"/>
      <c r="N4160" s="13"/>
      <c r="O4160" s="13"/>
      <c r="P4160" s="13"/>
    </row>
    <row r="4161" spans="2:16" x14ac:dyDescent="0.3">
      <c r="B4161" s="67"/>
      <c r="C4161" s="67"/>
      <c r="D4161" s="13"/>
      <c r="E4161" s="13"/>
      <c r="F4161" s="13"/>
      <c r="G4161" s="13"/>
      <c r="H4161" s="13"/>
      <c r="I4161" s="13"/>
      <c r="J4161" s="13"/>
      <c r="K4161" s="13"/>
      <c r="L4161" s="13"/>
      <c r="M4161" s="13"/>
      <c r="N4161" s="13"/>
      <c r="O4161" s="13"/>
      <c r="P4161" s="13"/>
    </row>
    <row r="4162" spans="2:16" x14ac:dyDescent="0.3">
      <c r="B4162" s="67"/>
      <c r="C4162" s="67"/>
      <c r="D4162" s="13"/>
      <c r="E4162" s="13"/>
      <c r="F4162" s="13"/>
      <c r="G4162" s="13"/>
      <c r="H4162" s="13"/>
      <c r="I4162" s="13"/>
      <c r="J4162" s="13"/>
      <c r="K4162" s="13"/>
      <c r="L4162" s="13"/>
      <c r="M4162" s="13"/>
      <c r="N4162" s="13"/>
      <c r="O4162" s="13"/>
      <c r="P4162" s="13"/>
    </row>
    <row r="4163" spans="2:16" x14ac:dyDescent="0.3">
      <c r="B4163" s="67"/>
      <c r="C4163" s="67"/>
      <c r="D4163" s="13"/>
      <c r="E4163" s="13"/>
      <c r="F4163" s="13"/>
      <c r="G4163" s="13"/>
      <c r="H4163" s="13"/>
      <c r="I4163" s="13"/>
      <c r="J4163" s="13"/>
      <c r="K4163" s="13"/>
      <c r="L4163" s="13"/>
      <c r="M4163" s="13"/>
      <c r="N4163" s="13"/>
      <c r="O4163" s="13"/>
      <c r="P4163" s="13"/>
    </row>
    <row r="4164" spans="2:16" x14ac:dyDescent="0.3">
      <c r="B4164" s="67"/>
      <c r="C4164" s="67"/>
      <c r="D4164" s="13"/>
      <c r="E4164" s="13"/>
      <c r="F4164" s="13"/>
      <c r="G4164" s="13"/>
      <c r="H4164" s="13"/>
      <c r="I4164" s="13"/>
      <c r="J4164" s="13"/>
      <c r="K4164" s="13"/>
      <c r="L4164" s="13"/>
      <c r="M4164" s="13"/>
      <c r="N4164" s="13"/>
      <c r="O4164" s="13"/>
      <c r="P4164" s="13"/>
    </row>
    <row r="4165" spans="2:16" x14ac:dyDescent="0.3">
      <c r="B4165" s="67"/>
      <c r="C4165" s="67"/>
      <c r="D4165" s="13"/>
      <c r="E4165" s="13"/>
      <c r="F4165" s="13"/>
      <c r="G4165" s="13"/>
      <c r="H4165" s="13"/>
      <c r="I4165" s="13"/>
      <c r="J4165" s="13"/>
      <c r="K4165" s="13"/>
      <c r="L4165" s="13"/>
      <c r="M4165" s="13"/>
      <c r="N4165" s="13"/>
      <c r="O4165" s="13"/>
      <c r="P4165" s="13"/>
    </row>
    <row r="4166" spans="2:16" x14ac:dyDescent="0.3">
      <c r="B4166" s="67"/>
      <c r="C4166" s="67"/>
      <c r="D4166" s="13"/>
      <c r="E4166" s="13"/>
      <c r="F4166" s="13"/>
      <c r="G4166" s="13"/>
      <c r="H4166" s="13"/>
      <c r="I4166" s="13"/>
      <c r="J4166" s="13"/>
      <c r="K4166" s="13"/>
      <c r="L4166" s="13"/>
      <c r="M4166" s="13"/>
      <c r="N4166" s="13"/>
      <c r="O4166" s="13"/>
      <c r="P4166" s="13"/>
    </row>
    <row r="4167" spans="2:16" x14ac:dyDescent="0.3">
      <c r="B4167" s="67"/>
      <c r="C4167" s="67"/>
      <c r="D4167" s="13"/>
      <c r="E4167" s="13"/>
      <c r="F4167" s="13"/>
      <c r="G4167" s="13"/>
      <c r="H4167" s="13"/>
      <c r="I4167" s="13"/>
      <c r="J4167" s="13"/>
      <c r="K4167" s="13"/>
      <c r="L4167" s="13"/>
      <c r="M4167" s="13"/>
      <c r="N4167" s="13"/>
      <c r="O4167" s="13"/>
      <c r="P4167" s="13"/>
    </row>
    <row r="4168" spans="2:16" x14ac:dyDescent="0.3">
      <c r="B4168" s="67"/>
      <c r="C4168" s="67"/>
      <c r="D4168" s="13"/>
      <c r="E4168" s="13"/>
      <c r="F4168" s="13"/>
      <c r="G4168" s="13"/>
      <c r="H4168" s="13"/>
      <c r="I4168" s="13"/>
      <c r="J4168" s="13"/>
      <c r="K4168" s="13"/>
      <c r="L4168" s="13"/>
      <c r="M4168" s="13"/>
      <c r="N4168" s="13"/>
      <c r="O4168" s="13"/>
      <c r="P4168" s="13"/>
    </row>
    <row r="4169" spans="2:16" x14ac:dyDescent="0.3">
      <c r="B4169" s="67"/>
      <c r="C4169" s="67"/>
      <c r="D4169" s="13"/>
      <c r="E4169" s="13"/>
      <c r="F4169" s="13"/>
      <c r="G4169" s="13"/>
      <c r="H4169" s="13"/>
      <c r="I4169" s="13"/>
      <c r="J4169" s="13"/>
      <c r="K4169" s="13"/>
      <c r="L4169" s="13"/>
      <c r="M4169" s="13"/>
      <c r="N4169" s="13"/>
      <c r="O4169" s="13"/>
      <c r="P4169" s="13"/>
    </row>
    <row r="4170" spans="2:16" x14ac:dyDescent="0.3">
      <c r="B4170" s="67"/>
      <c r="C4170" s="67"/>
      <c r="D4170" s="13"/>
      <c r="E4170" s="13"/>
      <c r="F4170" s="13"/>
      <c r="G4170" s="13"/>
      <c r="H4170" s="13"/>
      <c r="I4170" s="13"/>
      <c r="J4170" s="13"/>
      <c r="K4170" s="13"/>
      <c r="L4170" s="13"/>
      <c r="M4170" s="13"/>
      <c r="N4170" s="13"/>
      <c r="O4170" s="13"/>
      <c r="P4170" s="13"/>
    </row>
    <row r="4171" spans="2:16" x14ac:dyDescent="0.3">
      <c r="B4171" s="67"/>
      <c r="C4171" s="67"/>
      <c r="D4171" s="13"/>
      <c r="E4171" s="13"/>
      <c r="F4171" s="13"/>
      <c r="G4171" s="13"/>
      <c r="H4171" s="13"/>
      <c r="I4171" s="13"/>
      <c r="J4171" s="13"/>
      <c r="K4171" s="13"/>
      <c r="L4171" s="13"/>
      <c r="M4171" s="13"/>
      <c r="N4171" s="13"/>
      <c r="O4171" s="13"/>
      <c r="P4171" s="13"/>
    </row>
    <row r="4172" spans="2:16" x14ac:dyDescent="0.3">
      <c r="B4172" s="67"/>
      <c r="C4172" s="67"/>
      <c r="D4172" s="13"/>
      <c r="E4172" s="13"/>
      <c r="F4172" s="13"/>
      <c r="G4172" s="13"/>
      <c r="H4172" s="13"/>
      <c r="I4172" s="13"/>
      <c r="J4172" s="13"/>
      <c r="K4172" s="13"/>
      <c r="L4172" s="13"/>
      <c r="M4172" s="13"/>
      <c r="N4172" s="13"/>
      <c r="O4172" s="13"/>
      <c r="P4172" s="13"/>
    </row>
    <row r="4173" spans="2:16" x14ac:dyDescent="0.3">
      <c r="B4173" s="67"/>
      <c r="C4173" s="67"/>
      <c r="D4173" s="13"/>
      <c r="E4173" s="13"/>
      <c r="F4173" s="13"/>
      <c r="G4173" s="13"/>
      <c r="H4173" s="13"/>
      <c r="I4173" s="13"/>
      <c r="J4173" s="13"/>
      <c r="K4173" s="13"/>
      <c r="L4173" s="13"/>
      <c r="M4173" s="13"/>
      <c r="N4173" s="13"/>
      <c r="O4173" s="13"/>
      <c r="P4173" s="13"/>
    </row>
    <row r="4174" spans="2:16" x14ac:dyDescent="0.3">
      <c r="B4174" s="67"/>
      <c r="C4174" s="67"/>
      <c r="D4174" s="13"/>
      <c r="E4174" s="13"/>
      <c r="F4174" s="13"/>
      <c r="G4174" s="13"/>
      <c r="H4174" s="13"/>
      <c r="I4174" s="13"/>
      <c r="J4174" s="13"/>
      <c r="K4174" s="13"/>
      <c r="L4174" s="13"/>
      <c r="M4174" s="13"/>
      <c r="N4174" s="13"/>
      <c r="O4174" s="13"/>
      <c r="P4174" s="13"/>
    </row>
    <row r="4175" spans="2:16" x14ac:dyDescent="0.3">
      <c r="B4175" s="67"/>
      <c r="C4175" s="67"/>
      <c r="D4175" s="13"/>
      <c r="E4175" s="13"/>
      <c r="F4175" s="13"/>
      <c r="G4175" s="13"/>
      <c r="H4175" s="13"/>
      <c r="I4175" s="13"/>
      <c r="J4175" s="13"/>
      <c r="K4175" s="13"/>
      <c r="L4175" s="13"/>
      <c r="M4175" s="13"/>
      <c r="N4175" s="13"/>
      <c r="O4175" s="13"/>
      <c r="P4175" s="13"/>
    </row>
    <row r="4176" spans="2:16" x14ac:dyDescent="0.3">
      <c r="B4176" s="67"/>
      <c r="C4176" s="67"/>
      <c r="D4176" s="13"/>
      <c r="E4176" s="13"/>
      <c r="F4176" s="13"/>
      <c r="G4176" s="13"/>
      <c r="H4176" s="13"/>
      <c r="I4176" s="13"/>
      <c r="J4176" s="13"/>
      <c r="K4176" s="13"/>
      <c r="L4176" s="13"/>
      <c r="M4176" s="13"/>
      <c r="N4176" s="13"/>
      <c r="O4176" s="13"/>
      <c r="P4176" s="13"/>
    </row>
    <row r="4177" spans="2:16" x14ac:dyDescent="0.3">
      <c r="B4177" s="67"/>
      <c r="C4177" s="67"/>
      <c r="D4177" s="13"/>
      <c r="E4177" s="13"/>
      <c r="F4177" s="13"/>
      <c r="G4177" s="13"/>
      <c r="H4177" s="13"/>
      <c r="I4177" s="13"/>
      <c r="J4177" s="13"/>
      <c r="K4177" s="13"/>
      <c r="L4177" s="13"/>
      <c r="M4177" s="13"/>
      <c r="N4177" s="13"/>
      <c r="O4177" s="13"/>
      <c r="P4177" s="13"/>
    </row>
    <row r="4178" spans="2:16" x14ac:dyDescent="0.3">
      <c r="B4178" s="67"/>
      <c r="C4178" s="67"/>
      <c r="D4178" s="13"/>
      <c r="E4178" s="13"/>
      <c r="F4178" s="13"/>
      <c r="G4178" s="13"/>
      <c r="H4178" s="13"/>
      <c r="I4178" s="13"/>
      <c r="J4178" s="13"/>
      <c r="K4178" s="13"/>
      <c r="L4178" s="13"/>
      <c r="M4178" s="13"/>
      <c r="N4178" s="13"/>
      <c r="O4178" s="13"/>
      <c r="P4178" s="13"/>
    </row>
    <row r="4179" spans="2:16" x14ac:dyDescent="0.3">
      <c r="B4179" s="67"/>
      <c r="C4179" s="67"/>
      <c r="D4179" s="13"/>
      <c r="E4179" s="13"/>
      <c r="F4179" s="13"/>
      <c r="G4179" s="13"/>
      <c r="H4179" s="13"/>
      <c r="I4179" s="13"/>
      <c r="J4179" s="13"/>
      <c r="K4179" s="13"/>
      <c r="L4179" s="13"/>
      <c r="M4179" s="13"/>
      <c r="N4179" s="13"/>
      <c r="O4179" s="13"/>
      <c r="P4179" s="13"/>
    </row>
    <row r="4180" spans="2:16" x14ac:dyDescent="0.3">
      <c r="B4180" s="67"/>
      <c r="C4180" s="67"/>
      <c r="D4180" s="13"/>
      <c r="E4180" s="13"/>
      <c r="F4180" s="13"/>
      <c r="G4180" s="13"/>
      <c r="H4180" s="13"/>
      <c r="I4180" s="13"/>
      <c r="J4180" s="13"/>
      <c r="K4180" s="13"/>
      <c r="L4180" s="13"/>
      <c r="M4180" s="13"/>
      <c r="N4180" s="13"/>
      <c r="O4180" s="13"/>
      <c r="P4180" s="13"/>
    </row>
    <row r="4181" spans="2:16" x14ac:dyDescent="0.3">
      <c r="B4181" s="67"/>
      <c r="C4181" s="67"/>
      <c r="D4181" s="13"/>
      <c r="E4181" s="13"/>
      <c r="F4181" s="13"/>
      <c r="G4181" s="13"/>
      <c r="H4181" s="13"/>
      <c r="I4181" s="13"/>
      <c r="J4181" s="13"/>
      <c r="K4181" s="13"/>
      <c r="L4181" s="13"/>
      <c r="M4181" s="13"/>
      <c r="N4181" s="13"/>
      <c r="O4181" s="13"/>
      <c r="P4181" s="13"/>
    </row>
    <row r="4182" spans="2:16" x14ac:dyDescent="0.3">
      <c r="B4182" s="67"/>
      <c r="C4182" s="67"/>
      <c r="D4182" s="13"/>
      <c r="E4182" s="13"/>
      <c r="F4182" s="13"/>
      <c r="G4182" s="13"/>
      <c r="H4182" s="13"/>
      <c r="I4182" s="13"/>
      <c r="J4182" s="13"/>
      <c r="K4182" s="13"/>
      <c r="L4182" s="13"/>
      <c r="M4182" s="13"/>
      <c r="N4182" s="13"/>
      <c r="O4182" s="13"/>
      <c r="P4182" s="13"/>
    </row>
    <row r="4183" spans="2:16" x14ac:dyDescent="0.3">
      <c r="B4183" s="67"/>
      <c r="C4183" s="67"/>
      <c r="D4183" s="13"/>
      <c r="E4183" s="13"/>
      <c r="F4183" s="13"/>
      <c r="G4183" s="13"/>
      <c r="H4183" s="13"/>
      <c r="I4183" s="13"/>
      <c r="J4183" s="13"/>
      <c r="K4183" s="13"/>
      <c r="L4183" s="13"/>
      <c r="M4183" s="13"/>
      <c r="N4183" s="13"/>
      <c r="O4183" s="13"/>
      <c r="P4183" s="13"/>
    </row>
    <row r="4184" spans="2:16" x14ac:dyDescent="0.3">
      <c r="B4184" s="67"/>
      <c r="C4184" s="67"/>
      <c r="D4184" s="13"/>
      <c r="E4184" s="13"/>
      <c r="F4184" s="13"/>
      <c r="G4184" s="13"/>
      <c r="H4184" s="13"/>
      <c r="I4184" s="13"/>
      <c r="J4184" s="13"/>
      <c r="K4184" s="13"/>
      <c r="L4184" s="13"/>
      <c r="M4184" s="13"/>
      <c r="N4184" s="13"/>
      <c r="O4184" s="13"/>
      <c r="P4184" s="13"/>
    </row>
    <row r="4185" spans="2:16" x14ac:dyDescent="0.3">
      <c r="B4185" s="67"/>
      <c r="C4185" s="67"/>
      <c r="D4185" s="13"/>
      <c r="E4185" s="13"/>
      <c r="F4185" s="13"/>
      <c r="G4185" s="13"/>
      <c r="H4185" s="13"/>
      <c r="I4185" s="13"/>
      <c r="J4185" s="13"/>
      <c r="K4185" s="13"/>
      <c r="L4185" s="13"/>
      <c r="M4185" s="13"/>
      <c r="N4185" s="13"/>
      <c r="O4185" s="13"/>
      <c r="P4185" s="13"/>
    </row>
    <row r="4186" spans="2:16" x14ac:dyDescent="0.3">
      <c r="B4186" s="67"/>
      <c r="C4186" s="67"/>
      <c r="D4186" s="13"/>
      <c r="E4186" s="13"/>
      <c r="F4186" s="13"/>
      <c r="G4186" s="13"/>
      <c r="H4186" s="13"/>
      <c r="I4186" s="13"/>
      <c r="J4186" s="13"/>
      <c r="K4186" s="13"/>
      <c r="L4186" s="13"/>
      <c r="M4186" s="13"/>
      <c r="N4186" s="13"/>
      <c r="O4186" s="13"/>
      <c r="P4186" s="13"/>
    </row>
    <row r="4187" spans="2:16" x14ac:dyDescent="0.3">
      <c r="B4187" s="67"/>
      <c r="C4187" s="67"/>
      <c r="D4187" s="13"/>
      <c r="E4187" s="13"/>
      <c r="F4187" s="13"/>
      <c r="G4187" s="13"/>
      <c r="H4187" s="13"/>
      <c r="I4187" s="13"/>
      <c r="J4187" s="13"/>
      <c r="K4187" s="13"/>
      <c r="L4187" s="13"/>
      <c r="M4187" s="13"/>
      <c r="N4187" s="13"/>
      <c r="O4187" s="13"/>
      <c r="P4187" s="13"/>
    </row>
    <row r="4188" spans="2:16" x14ac:dyDescent="0.3">
      <c r="B4188" s="67"/>
      <c r="C4188" s="67"/>
      <c r="D4188" s="13"/>
      <c r="E4188" s="13"/>
      <c r="F4188" s="13"/>
      <c r="G4188" s="13"/>
      <c r="H4188" s="13"/>
      <c r="I4188" s="13"/>
      <c r="J4188" s="13"/>
      <c r="K4188" s="13"/>
      <c r="L4188" s="13"/>
      <c r="M4188" s="13"/>
      <c r="N4188" s="13"/>
      <c r="O4188" s="13"/>
      <c r="P4188" s="13"/>
    </row>
    <row r="4189" spans="2:16" x14ac:dyDescent="0.3">
      <c r="B4189" s="67"/>
      <c r="C4189" s="67"/>
      <c r="D4189" s="13"/>
      <c r="E4189" s="13"/>
      <c r="F4189" s="13"/>
      <c r="G4189" s="13"/>
      <c r="H4189" s="13"/>
      <c r="I4189" s="13"/>
      <c r="J4189" s="13"/>
      <c r="K4189" s="13"/>
      <c r="L4189" s="13"/>
      <c r="M4189" s="13"/>
      <c r="N4189" s="13"/>
      <c r="O4189" s="13"/>
      <c r="P4189" s="13"/>
    </row>
    <row r="4190" spans="2:16" x14ac:dyDescent="0.3">
      <c r="B4190" s="67"/>
      <c r="C4190" s="67"/>
      <c r="D4190" s="13"/>
      <c r="E4190" s="13"/>
      <c r="F4190" s="13"/>
      <c r="G4190" s="13"/>
      <c r="H4190" s="13"/>
      <c r="I4190" s="13"/>
      <c r="J4190" s="13"/>
      <c r="K4190" s="13"/>
      <c r="L4190" s="13"/>
      <c r="M4190" s="13"/>
      <c r="N4190" s="13"/>
      <c r="O4190" s="13"/>
      <c r="P4190" s="13"/>
    </row>
    <row r="4191" spans="2:16" x14ac:dyDescent="0.3">
      <c r="B4191" s="67"/>
      <c r="C4191" s="67"/>
      <c r="D4191" s="13"/>
      <c r="E4191" s="13"/>
      <c r="F4191" s="13"/>
      <c r="G4191" s="13"/>
      <c r="H4191" s="13"/>
      <c r="I4191" s="13"/>
      <c r="J4191" s="13"/>
      <c r="K4191" s="13"/>
      <c r="L4191" s="13"/>
      <c r="M4191" s="13"/>
      <c r="N4191" s="13"/>
      <c r="O4191" s="13"/>
      <c r="P4191" s="13"/>
    </row>
    <row r="4192" spans="2:16" x14ac:dyDescent="0.3">
      <c r="B4192" s="67"/>
      <c r="C4192" s="67"/>
      <c r="D4192" s="13"/>
      <c r="E4192" s="13"/>
      <c r="F4192" s="13"/>
      <c r="G4192" s="13"/>
      <c r="H4192" s="13"/>
      <c r="I4192" s="13"/>
      <c r="J4192" s="13"/>
      <c r="K4192" s="13"/>
      <c r="L4192" s="13"/>
      <c r="M4192" s="13"/>
      <c r="N4192" s="13"/>
      <c r="O4192" s="13"/>
      <c r="P4192" s="13"/>
    </row>
    <row r="4193" spans="2:16" x14ac:dyDescent="0.3">
      <c r="B4193" s="67"/>
      <c r="C4193" s="67"/>
      <c r="D4193" s="13"/>
      <c r="E4193" s="13"/>
      <c r="F4193" s="13"/>
      <c r="G4193" s="13"/>
      <c r="H4193" s="13"/>
      <c r="I4193" s="13"/>
      <c r="J4193" s="13"/>
      <c r="K4193" s="13"/>
      <c r="L4193" s="13"/>
      <c r="M4193" s="13"/>
      <c r="N4193" s="13"/>
      <c r="O4193" s="13"/>
      <c r="P4193" s="13"/>
    </row>
    <row r="4194" spans="2:16" x14ac:dyDescent="0.3">
      <c r="B4194" s="67"/>
      <c r="C4194" s="67"/>
      <c r="D4194" s="13"/>
      <c r="E4194" s="13"/>
      <c r="F4194" s="13"/>
      <c r="G4194" s="13"/>
      <c r="H4194" s="13"/>
      <c r="I4194" s="13"/>
      <c r="J4194" s="13"/>
      <c r="K4194" s="13"/>
      <c r="L4194" s="13"/>
      <c r="M4194" s="13"/>
      <c r="N4194" s="13"/>
      <c r="O4194" s="13"/>
      <c r="P4194" s="13"/>
    </row>
    <row r="4195" spans="2:16" x14ac:dyDescent="0.3">
      <c r="B4195" s="67"/>
      <c r="C4195" s="67"/>
      <c r="D4195" s="13"/>
      <c r="E4195" s="13"/>
      <c r="F4195" s="13"/>
      <c r="G4195" s="13"/>
      <c r="H4195" s="13"/>
      <c r="I4195" s="13"/>
      <c r="J4195" s="13"/>
      <c r="K4195" s="13"/>
      <c r="L4195" s="13"/>
      <c r="M4195" s="13"/>
      <c r="N4195" s="13"/>
      <c r="O4195" s="13"/>
      <c r="P4195" s="13"/>
    </row>
    <row r="4196" spans="2:16" x14ac:dyDescent="0.3">
      <c r="B4196" s="67"/>
      <c r="C4196" s="67"/>
      <c r="D4196" s="13"/>
      <c r="E4196" s="13"/>
      <c r="F4196" s="13"/>
      <c r="G4196" s="13"/>
      <c r="H4196" s="13"/>
      <c r="I4196" s="13"/>
      <c r="J4196" s="13"/>
      <c r="K4196" s="13"/>
      <c r="L4196" s="13"/>
      <c r="M4196" s="13"/>
      <c r="N4196" s="13"/>
      <c r="O4196" s="13"/>
      <c r="P4196" s="13"/>
    </row>
    <row r="4197" spans="2:16" x14ac:dyDescent="0.3">
      <c r="B4197" s="67"/>
      <c r="C4197" s="67"/>
      <c r="D4197" s="13"/>
      <c r="E4197" s="13"/>
      <c r="F4197" s="13"/>
      <c r="G4197" s="13"/>
      <c r="H4197" s="13"/>
      <c r="I4197" s="13"/>
      <c r="J4197" s="13"/>
      <c r="K4197" s="13"/>
      <c r="L4197" s="13"/>
      <c r="M4197" s="13"/>
      <c r="N4197" s="13"/>
      <c r="O4197" s="13"/>
      <c r="P4197" s="13"/>
    </row>
    <row r="4198" spans="2:16" x14ac:dyDescent="0.3">
      <c r="B4198" s="67"/>
      <c r="C4198" s="67"/>
      <c r="D4198" s="13"/>
      <c r="E4198" s="13"/>
      <c r="F4198" s="13"/>
      <c r="G4198" s="13"/>
      <c r="H4198" s="13"/>
      <c r="I4198" s="13"/>
      <c r="J4198" s="13"/>
      <c r="K4198" s="13"/>
      <c r="L4198" s="13"/>
      <c r="M4198" s="13"/>
      <c r="N4198" s="13"/>
      <c r="O4198" s="13"/>
      <c r="P4198" s="13"/>
    </row>
    <row r="4199" spans="2:16" x14ac:dyDescent="0.3">
      <c r="B4199" s="67"/>
      <c r="C4199" s="67"/>
      <c r="D4199" s="13"/>
      <c r="E4199" s="13"/>
      <c r="F4199" s="13"/>
      <c r="G4199" s="13"/>
      <c r="H4199" s="13"/>
      <c r="I4199" s="13"/>
      <c r="J4199" s="13"/>
      <c r="K4199" s="13"/>
      <c r="L4199" s="13"/>
      <c r="M4199" s="13"/>
      <c r="N4199" s="13"/>
      <c r="O4199" s="13"/>
      <c r="P4199" s="13"/>
    </row>
    <row r="4200" spans="2:16" x14ac:dyDescent="0.3">
      <c r="B4200" s="67"/>
      <c r="C4200" s="67"/>
      <c r="D4200" s="13"/>
      <c r="E4200" s="13"/>
      <c r="F4200" s="13"/>
      <c r="G4200" s="13"/>
      <c r="H4200" s="13"/>
      <c r="I4200" s="13"/>
      <c r="J4200" s="13"/>
      <c r="K4200" s="13"/>
      <c r="L4200" s="13"/>
      <c r="M4200" s="13"/>
      <c r="N4200" s="13"/>
      <c r="O4200" s="13"/>
      <c r="P4200" s="13"/>
    </row>
    <row r="4201" spans="2:16" x14ac:dyDescent="0.3">
      <c r="B4201" s="67"/>
      <c r="C4201" s="67"/>
      <c r="D4201" s="13"/>
      <c r="E4201" s="13"/>
      <c r="F4201" s="13"/>
      <c r="G4201" s="13"/>
      <c r="H4201" s="13"/>
      <c r="I4201" s="13"/>
      <c r="J4201" s="13"/>
      <c r="K4201" s="13"/>
      <c r="L4201" s="13"/>
      <c r="M4201" s="13"/>
      <c r="N4201" s="13"/>
      <c r="O4201" s="13"/>
      <c r="P4201" s="13"/>
    </row>
    <row r="4202" spans="2:16" x14ac:dyDescent="0.3">
      <c r="B4202" s="67"/>
      <c r="C4202" s="67"/>
      <c r="D4202" s="13"/>
      <c r="E4202" s="13"/>
      <c r="F4202" s="13"/>
      <c r="G4202" s="13"/>
      <c r="H4202" s="13"/>
      <c r="I4202" s="13"/>
      <c r="J4202" s="13"/>
      <c r="K4202" s="13"/>
      <c r="L4202" s="13"/>
      <c r="M4202" s="13"/>
      <c r="N4202" s="13"/>
      <c r="O4202" s="13"/>
      <c r="P4202" s="13"/>
    </row>
    <row r="4203" spans="2:16" x14ac:dyDescent="0.3">
      <c r="B4203" s="67"/>
      <c r="C4203" s="67"/>
      <c r="D4203" s="13"/>
      <c r="E4203" s="13"/>
      <c r="F4203" s="13"/>
      <c r="G4203" s="13"/>
      <c r="H4203" s="13"/>
      <c r="I4203" s="13"/>
      <c r="J4203" s="13"/>
      <c r="K4203" s="13"/>
      <c r="L4203" s="13"/>
      <c r="M4203" s="13"/>
      <c r="N4203" s="13"/>
      <c r="O4203" s="13"/>
      <c r="P4203" s="13"/>
    </row>
    <row r="4204" spans="2:16" x14ac:dyDescent="0.3">
      <c r="B4204" s="67"/>
      <c r="C4204" s="67"/>
      <c r="D4204" s="13"/>
      <c r="E4204" s="13"/>
      <c r="F4204" s="13"/>
      <c r="G4204" s="13"/>
      <c r="H4204" s="13"/>
      <c r="I4204" s="13"/>
      <c r="J4204" s="13"/>
      <c r="K4204" s="13"/>
      <c r="L4204" s="13"/>
      <c r="M4204" s="13"/>
      <c r="N4204" s="13"/>
      <c r="O4204" s="13"/>
      <c r="P4204" s="13"/>
    </row>
    <row r="4205" spans="2:16" x14ac:dyDescent="0.3">
      <c r="B4205" s="67"/>
      <c r="C4205" s="67"/>
      <c r="D4205" s="13"/>
      <c r="E4205" s="13"/>
      <c r="F4205" s="13"/>
      <c r="G4205" s="13"/>
      <c r="H4205" s="13"/>
      <c r="I4205" s="13"/>
      <c r="J4205" s="13"/>
      <c r="K4205" s="13"/>
      <c r="L4205" s="13"/>
      <c r="M4205" s="13"/>
      <c r="N4205" s="13"/>
      <c r="O4205" s="13"/>
      <c r="P4205" s="13"/>
    </row>
    <row r="4206" spans="2:16" x14ac:dyDescent="0.3">
      <c r="B4206" s="67"/>
      <c r="C4206" s="67"/>
      <c r="D4206" s="13"/>
      <c r="E4206" s="13"/>
      <c r="F4206" s="13"/>
      <c r="G4206" s="13"/>
      <c r="H4206" s="13"/>
      <c r="I4206" s="13"/>
      <c r="J4206" s="13"/>
      <c r="K4206" s="13"/>
      <c r="L4206" s="13"/>
      <c r="M4206" s="13"/>
      <c r="N4206" s="13"/>
      <c r="O4206" s="13"/>
      <c r="P4206" s="13"/>
    </row>
    <row r="4207" spans="2:16" x14ac:dyDescent="0.3">
      <c r="B4207" s="67"/>
      <c r="C4207" s="67"/>
      <c r="D4207" s="13"/>
      <c r="E4207" s="13"/>
      <c r="F4207" s="13"/>
      <c r="G4207" s="13"/>
      <c r="H4207" s="13"/>
      <c r="I4207" s="13"/>
      <c r="J4207" s="13"/>
      <c r="K4207" s="13"/>
      <c r="L4207" s="13"/>
      <c r="M4207" s="13"/>
      <c r="N4207" s="13"/>
      <c r="O4207" s="13"/>
      <c r="P4207" s="13"/>
    </row>
    <row r="4208" spans="2:16" x14ac:dyDescent="0.3">
      <c r="B4208" s="67"/>
      <c r="C4208" s="67"/>
      <c r="D4208" s="13"/>
      <c r="E4208" s="13"/>
      <c r="F4208" s="13"/>
      <c r="G4208" s="13"/>
      <c r="H4208" s="13"/>
      <c r="I4208" s="13"/>
      <c r="J4208" s="13"/>
      <c r="K4208" s="13"/>
      <c r="L4208" s="13"/>
      <c r="M4208" s="13"/>
      <c r="N4208" s="13"/>
      <c r="O4208" s="13"/>
      <c r="P4208" s="13"/>
    </row>
    <row r="4209" spans="2:16" x14ac:dyDescent="0.3">
      <c r="B4209" s="67"/>
      <c r="C4209" s="67"/>
      <c r="D4209" s="13"/>
      <c r="E4209" s="13"/>
      <c r="F4209" s="13"/>
      <c r="G4209" s="13"/>
      <c r="H4209" s="13"/>
      <c r="I4209" s="13"/>
      <c r="J4209" s="13"/>
      <c r="K4209" s="13"/>
      <c r="L4209" s="13"/>
      <c r="M4209" s="13"/>
      <c r="N4209" s="13"/>
      <c r="O4209" s="13"/>
      <c r="P4209" s="13"/>
    </row>
    <row r="4210" spans="2:16" x14ac:dyDescent="0.3">
      <c r="B4210" s="67"/>
      <c r="C4210" s="67"/>
      <c r="D4210" s="13"/>
      <c r="E4210" s="13"/>
      <c r="F4210" s="13"/>
      <c r="G4210" s="13"/>
      <c r="H4210" s="13"/>
      <c r="I4210" s="13"/>
      <c r="J4210" s="13"/>
      <c r="K4210" s="13"/>
      <c r="L4210" s="13"/>
      <c r="M4210" s="13"/>
      <c r="N4210" s="13"/>
      <c r="O4210" s="13"/>
      <c r="P4210" s="13"/>
    </row>
    <row r="4211" spans="2:16" x14ac:dyDescent="0.3">
      <c r="B4211" s="67"/>
      <c r="C4211" s="67"/>
      <c r="D4211" s="13"/>
      <c r="E4211" s="13"/>
      <c r="F4211" s="13"/>
      <c r="G4211" s="13"/>
      <c r="H4211" s="13"/>
      <c r="I4211" s="13"/>
      <c r="J4211" s="13"/>
      <c r="K4211" s="13"/>
      <c r="L4211" s="13"/>
      <c r="M4211" s="13"/>
      <c r="N4211" s="13"/>
      <c r="O4211" s="13"/>
      <c r="P4211" s="13"/>
    </row>
    <row r="4212" spans="2:16" x14ac:dyDescent="0.3">
      <c r="B4212" s="67"/>
      <c r="C4212" s="67"/>
      <c r="D4212" s="13"/>
      <c r="E4212" s="13"/>
      <c r="F4212" s="13"/>
      <c r="G4212" s="13"/>
      <c r="H4212" s="13"/>
      <c r="I4212" s="13"/>
      <c r="J4212" s="13"/>
      <c r="K4212" s="13"/>
      <c r="L4212" s="13"/>
      <c r="M4212" s="13"/>
      <c r="N4212" s="13"/>
      <c r="O4212" s="13"/>
      <c r="P4212" s="13"/>
    </row>
    <row r="4213" spans="2:16" x14ac:dyDescent="0.3">
      <c r="B4213" s="67"/>
      <c r="C4213" s="67"/>
      <c r="D4213" s="13"/>
      <c r="E4213" s="13"/>
      <c r="F4213" s="13"/>
      <c r="G4213" s="13"/>
      <c r="H4213" s="13"/>
      <c r="I4213" s="13"/>
      <c r="J4213" s="13"/>
      <c r="K4213" s="13"/>
      <c r="L4213" s="13"/>
      <c r="M4213" s="13"/>
      <c r="N4213" s="13"/>
      <c r="O4213" s="13"/>
      <c r="P4213" s="13"/>
    </row>
    <row r="4214" spans="2:16" x14ac:dyDescent="0.3">
      <c r="B4214" s="67"/>
      <c r="C4214" s="67"/>
      <c r="D4214" s="13"/>
      <c r="E4214" s="13"/>
      <c r="F4214" s="13"/>
      <c r="G4214" s="13"/>
      <c r="H4214" s="13"/>
      <c r="I4214" s="13"/>
      <c r="J4214" s="13"/>
      <c r="K4214" s="13"/>
      <c r="L4214" s="13"/>
      <c r="M4214" s="13"/>
      <c r="N4214" s="13"/>
      <c r="O4214" s="13"/>
      <c r="P4214" s="13"/>
    </row>
    <row r="4215" spans="2:16" x14ac:dyDescent="0.3">
      <c r="B4215" s="67"/>
      <c r="C4215" s="67"/>
      <c r="D4215" s="13"/>
      <c r="E4215" s="13"/>
      <c r="F4215" s="13"/>
      <c r="G4215" s="13"/>
      <c r="H4215" s="13"/>
      <c r="I4215" s="13"/>
      <c r="J4215" s="13"/>
      <c r="K4215" s="13"/>
      <c r="L4215" s="13"/>
      <c r="M4215" s="13"/>
      <c r="N4215" s="13"/>
      <c r="O4215" s="13"/>
      <c r="P4215" s="13"/>
    </row>
    <row r="4216" spans="2:16" x14ac:dyDescent="0.3">
      <c r="B4216" s="67"/>
      <c r="C4216" s="67"/>
      <c r="D4216" s="13"/>
      <c r="E4216" s="13"/>
      <c r="F4216" s="13"/>
      <c r="G4216" s="13"/>
      <c r="H4216" s="13"/>
      <c r="I4216" s="13"/>
      <c r="J4216" s="13"/>
      <c r="K4216" s="13"/>
      <c r="L4216" s="13"/>
      <c r="M4216" s="13"/>
      <c r="N4216" s="13"/>
      <c r="O4216" s="13"/>
      <c r="P4216" s="13"/>
    </row>
    <row r="4217" spans="2:16" x14ac:dyDescent="0.3">
      <c r="B4217" s="67"/>
      <c r="C4217" s="67"/>
      <c r="D4217" s="13"/>
      <c r="E4217" s="13"/>
      <c r="F4217" s="13"/>
      <c r="G4217" s="13"/>
      <c r="H4217" s="13"/>
      <c r="I4217" s="13"/>
      <c r="J4217" s="13"/>
      <c r="K4217" s="13"/>
      <c r="L4217" s="13"/>
      <c r="M4217" s="13"/>
      <c r="N4217" s="13"/>
      <c r="O4217" s="13"/>
      <c r="P4217" s="13"/>
    </row>
    <row r="4218" spans="2:16" x14ac:dyDescent="0.3">
      <c r="B4218" s="67"/>
      <c r="C4218" s="67"/>
      <c r="D4218" s="13"/>
      <c r="E4218" s="13"/>
      <c r="F4218" s="13"/>
      <c r="G4218" s="13"/>
      <c r="H4218" s="13"/>
      <c r="I4218" s="13"/>
      <c r="J4218" s="13"/>
      <c r="K4218" s="13"/>
      <c r="L4218" s="13"/>
      <c r="M4218" s="13"/>
      <c r="N4218" s="13"/>
      <c r="O4218" s="13"/>
      <c r="P4218" s="13"/>
    </row>
    <row r="4219" spans="2:16" x14ac:dyDescent="0.3">
      <c r="B4219" s="67"/>
      <c r="C4219" s="67"/>
      <c r="D4219" s="13"/>
      <c r="E4219" s="13"/>
      <c r="F4219" s="13"/>
      <c r="G4219" s="13"/>
      <c r="H4219" s="13"/>
      <c r="I4219" s="13"/>
      <c r="J4219" s="13"/>
      <c r="K4219" s="13"/>
      <c r="L4219" s="13"/>
      <c r="M4219" s="13"/>
      <c r="N4219" s="13"/>
      <c r="O4219" s="13"/>
      <c r="P4219" s="13"/>
    </row>
    <row r="4220" spans="2:16" x14ac:dyDescent="0.3">
      <c r="B4220" s="67"/>
      <c r="C4220" s="67"/>
      <c r="D4220" s="13"/>
      <c r="E4220" s="13"/>
      <c r="F4220" s="13"/>
      <c r="G4220" s="13"/>
      <c r="H4220" s="13"/>
      <c r="I4220" s="13"/>
      <c r="J4220" s="13"/>
      <c r="K4220" s="13"/>
      <c r="L4220" s="13"/>
      <c r="M4220" s="13"/>
      <c r="N4220" s="13"/>
      <c r="O4220" s="13"/>
      <c r="P4220" s="13"/>
    </row>
    <row r="4221" spans="2:16" x14ac:dyDescent="0.3">
      <c r="B4221" s="67"/>
      <c r="C4221" s="67"/>
      <c r="D4221" s="13"/>
      <c r="E4221" s="13"/>
      <c r="F4221" s="13"/>
      <c r="G4221" s="13"/>
      <c r="H4221" s="13"/>
      <c r="I4221" s="13"/>
      <c r="J4221" s="13"/>
      <c r="K4221" s="13"/>
      <c r="L4221" s="13"/>
      <c r="M4221" s="13"/>
      <c r="N4221" s="13"/>
      <c r="O4221" s="13"/>
      <c r="P4221" s="13"/>
    </row>
    <row r="4222" spans="2:16" x14ac:dyDescent="0.3">
      <c r="B4222" s="67"/>
      <c r="C4222" s="67"/>
      <c r="D4222" s="13"/>
      <c r="E4222" s="13"/>
      <c r="F4222" s="13"/>
      <c r="G4222" s="13"/>
      <c r="H4222" s="13"/>
      <c r="I4222" s="13"/>
      <c r="J4222" s="13"/>
      <c r="K4222" s="13"/>
      <c r="L4222" s="13"/>
      <c r="M4222" s="13"/>
      <c r="N4222" s="13"/>
      <c r="O4222" s="13"/>
      <c r="P4222" s="13"/>
    </row>
    <row r="4223" spans="2:16" x14ac:dyDescent="0.3">
      <c r="B4223" s="67"/>
      <c r="C4223" s="67"/>
      <c r="D4223" s="13"/>
      <c r="E4223" s="13"/>
      <c r="F4223" s="13"/>
      <c r="G4223" s="13"/>
      <c r="H4223" s="13"/>
      <c r="I4223" s="13"/>
      <c r="J4223" s="13"/>
      <c r="K4223" s="13"/>
      <c r="L4223" s="13"/>
      <c r="M4223" s="13"/>
      <c r="N4223" s="13"/>
      <c r="O4223" s="13"/>
      <c r="P4223" s="13"/>
    </row>
    <row r="4224" spans="2:16" x14ac:dyDescent="0.3">
      <c r="B4224" s="67"/>
      <c r="C4224" s="67"/>
      <c r="D4224" s="13"/>
      <c r="E4224" s="13"/>
      <c r="F4224" s="13"/>
      <c r="G4224" s="13"/>
      <c r="H4224" s="13"/>
      <c r="I4224" s="13"/>
      <c r="J4224" s="13"/>
      <c r="K4224" s="13"/>
      <c r="L4224" s="13"/>
      <c r="M4224" s="13"/>
      <c r="N4224" s="13"/>
      <c r="O4224" s="13"/>
      <c r="P4224" s="13"/>
    </row>
    <row r="4225" spans="2:16" x14ac:dyDescent="0.3">
      <c r="B4225" s="67"/>
      <c r="C4225" s="67"/>
      <c r="D4225" s="13"/>
      <c r="E4225" s="13"/>
      <c r="F4225" s="13"/>
      <c r="G4225" s="13"/>
      <c r="H4225" s="13"/>
      <c r="I4225" s="13"/>
      <c r="J4225" s="13"/>
      <c r="K4225" s="13"/>
      <c r="L4225" s="13"/>
      <c r="M4225" s="13"/>
      <c r="N4225" s="13"/>
      <c r="O4225" s="13"/>
      <c r="P4225" s="13"/>
    </row>
    <row r="4226" spans="2:16" x14ac:dyDescent="0.3">
      <c r="B4226" s="67"/>
      <c r="C4226" s="67"/>
      <c r="D4226" s="13"/>
      <c r="E4226" s="13"/>
      <c r="F4226" s="13"/>
      <c r="G4226" s="13"/>
      <c r="H4226" s="13"/>
      <c r="I4226" s="13"/>
      <c r="J4226" s="13"/>
      <c r="K4226" s="13"/>
      <c r="L4226" s="13"/>
      <c r="M4226" s="13"/>
      <c r="N4226" s="13"/>
      <c r="O4226" s="13"/>
      <c r="P4226" s="13"/>
    </row>
    <row r="4227" spans="2:16" x14ac:dyDescent="0.3">
      <c r="B4227" s="67"/>
      <c r="C4227" s="67"/>
      <c r="D4227" s="13"/>
      <c r="E4227" s="13"/>
      <c r="F4227" s="13"/>
      <c r="G4227" s="13"/>
      <c r="H4227" s="13"/>
      <c r="I4227" s="13"/>
      <c r="J4227" s="13"/>
      <c r="K4227" s="13"/>
      <c r="L4227" s="13"/>
      <c r="M4227" s="13"/>
      <c r="N4227" s="13"/>
      <c r="O4227" s="13"/>
      <c r="P4227" s="13"/>
    </row>
    <row r="4228" spans="2:16" x14ac:dyDescent="0.3">
      <c r="B4228" s="67"/>
      <c r="C4228" s="67"/>
      <c r="D4228" s="13"/>
      <c r="E4228" s="13"/>
      <c r="F4228" s="13"/>
      <c r="G4228" s="13"/>
      <c r="H4228" s="13"/>
      <c r="I4228" s="13"/>
      <c r="J4228" s="13"/>
      <c r="K4228" s="13"/>
      <c r="L4228" s="13"/>
      <c r="M4228" s="13"/>
      <c r="N4228" s="13"/>
      <c r="O4228" s="13"/>
      <c r="P4228" s="13"/>
    </row>
    <row r="4229" spans="2:16" x14ac:dyDescent="0.3">
      <c r="B4229" s="67"/>
      <c r="C4229" s="67"/>
      <c r="D4229" s="13"/>
      <c r="E4229" s="13"/>
      <c r="F4229" s="13"/>
      <c r="G4229" s="13"/>
      <c r="H4229" s="13"/>
      <c r="I4229" s="13"/>
      <c r="J4229" s="13"/>
      <c r="K4229" s="13"/>
      <c r="L4229" s="13"/>
      <c r="M4229" s="13"/>
      <c r="N4229" s="13"/>
      <c r="O4229" s="13"/>
      <c r="P4229" s="13"/>
    </row>
    <row r="4230" spans="2:16" x14ac:dyDescent="0.3">
      <c r="B4230" s="67"/>
      <c r="C4230" s="67"/>
      <c r="D4230" s="13"/>
      <c r="E4230" s="13"/>
      <c r="F4230" s="13"/>
      <c r="G4230" s="13"/>
      <c r="H4230" s="13"/>
      <c r="I4230" s="13"/>
      <c r="J4230" s="13"/>
      <c r="K4230" s="13"/>
      <c r="L4230" s="13"/>
      <c r="M4230" s="13"/>
      <c r="N4230" s="13"/>
      <c r="O4230" s="13"/>
      <c r="P4230" s="13"/>
    </row>
    <row r="4231" spans="2:16" x14ac:dyDescent="0.3">
      <c r="B4231" s="67"/>
      <c r="C4231" s="67"/>
      <c r="D4231" s="13"/>
      <c r="E4231" s="13"/>
      <c r="F4231" s="13"/>
      <c r="G4231" s="13"/>
      <c r="H4231" s="13"/>
      <c r="I4231" s="13"/>
      <c r="J4231" s="13"/>
      <c r="K4231" s="13"/>
      <c r="L4231" s="13"/>
      <c r="M4231" s="13"/>
      <c r="N4231" s="13"/>
      <c r="O4231" s="13"/>
      <c r="P4231" s="13"/>
    </row>
    <row r="4232" spans="2:16" x14ac:dyDescent="0.3">
      <c r="B4232" s="67"/>
      <c r="C4232" s="67"/>
      <c r="D4232" s="13"/>
      <c r="E4232" s="13"/>
      <c r="F4232" s="13"/>
      <c r="G4232" s="13"/>
      <c r="H4232" s="13"/>
      <c r="I4232" s="13"/>
      <c r="J4232" s="13"/>
      <c r="K4232" s="13"/>
      <c r="L4232" s="13"/>
      <c r="M4232" s="13"/>
      <c r="N4232" s="13"/>
      <c r="O4232" s="13"/>
      <c r="P4232" s="13"/>
    </row>
    <row r="4233" spans="2:16" x14ac:dyDescent="0.3">
      <c r="B4233" s="67"/>
      <c r="C4233" s="67"/>
      <c r="D4233" s="13"/>
      <c r="E4233" s="13"/>
      <c r="F4233" s="13"/>
      <c r="G4233" s="13"/>
      <c r="H4233" s="13"/>
      <c r="I4233" s="13"/>
      <c r="J4233" s="13"/>
      <c r="K4233" s="13"/>
      <c r="L4233" s="13"/>
      <c r="M4233" s="13"/>
      <c r="N4233" s="13"/>
      <c r="O4233" s="13"/>
      <c r="P4233" s="13"/>
    </row>
    <row r="4234" spans="2:16" x14ac:dyDescent="0.3">
      <c r="B4234" s="67"/>
      <c r="C4234" s="67"/>
      <c r="D4234" s="13"/>
      <c r="E4234" s="13"/>
      <c r="F4234" s="13"/>
      <c r="G4234" s="13"/>
      <c r="H4234" s="13"/>
      <c r="I4234" s="13"/>
      <c r="J4234" s="13"/>
      <c r="K4234" s="13"/>
      <c r="L4234" s="13"/>
      <c r="M4234" s="13"/>
      <c r="N4234" s="13"/>
      <c r="O4234" s="13"/>
      <c r="P4234" s="13"/>
    </row>
    <row r="4235" spans="2:16" x14ac:dyDescent="0.3">
      <c r="B4235" s="67"/>
      <c r="C4235" s="67"/>
      <c r="D4235" s="13"/>
      <c r="E4235" s="13"/>
      <c r="F4235" s="13"/>
      <c r="G4235" s="13"/>
      <c r="H4235" s="13"/>
      <c r="I4235" s="13"/>
      <c r="J4235" s="13"/>
      <c r="K4235" s="13"/>
      <c r="L4235" s="13"/>
      <c r="M4235" s="13"/>
      <c r="N4235" s="13"/>
      <c r="O4235" s="13"/>
      <c r="P4235" s="13"/>
    </row>
    <row r="4236" spans="2:16" x14ac:dyDescent="0.3">
      <c r="B4236" s="67"/>
      <c r="C4236" s="67"/>
      <c r="D4236" s="13"/>
      <c r="E4236" s="13"/>
      <c r="F4236" s="13"/>
      <c r="G4236" s="13"/>
      <c r="H4236" s="13"/>
      <c r="I4236" s="13"/>
      <c r="J4236" s="13"/>
      <c r="K4236" s="13"/>
      <c r="L4236" s="13"/>
      <c r="M4236" s="13"/>
      <c r="N4236" s="13"/>
      <c r="O4236" s="13"/>
      <c r="P4236" s="13"/>
    </row>
    <row r="4237" spans="2:16" x14ac:dyDescent="0.3">
      <c r="B4237" s="67"/>
      <c r="C4237" s="67"/>
      <c r="D4237" s="13"/>
      <c r="E4237" s="13"/>
      <c r="F4237" s="13"/>
      <c r="G4237" s="13"/>
      <c r="H4237" s="13"/>
      <c r="I4237" s="13"/>
      <c r="J4237" s="13"/>
      <c r="K4237" s="13"/>
      <c r="L4237" s="13"/>
      <c r="M4237" s="13"/>
      <c r="N4237" s="13"/>
      <c r="O4237" s="13"/>
      <c r="P4237" s="13"/>
    </row>
    <row r="4238" spans="2:16" x14ac:dyDescent="0.3">
      <c r="B4238" s="67"/>
      <c r="C4238" s="67"/>
      <c r="D4238" s="13"/>
      <c r="E4238" s="13"/>
      <c r="F4238" s="13"/>
      <c r="G4238" s="13"/>
      <c r="H4238" s="13"/>
      <c r="I4238" s="13"/>
      <c r="J4238" s="13"/>
      <c r="K4238" s="13"/>
      <c r="L4238" s="13"/>
      <c r="M4238" s="13"/>
      <c r="N4238" s="13"/>
      <c r="O4238" s="13"/>
      <c r="P4238" s="13"/>
    </row>
    <row r="4239" spans="2:16" x14ac:dyDescent="0.3">
      <c r="B4239" s="67"/>
      <c r="C4239" s="67"/>
      <c r="D4239" s="13"/>
      <c r="E4239" s="13"/>
      <c r="F4239" s="13"/>
      <c r="G4239" s="13"/>
      <c r="H4239" s="13"/>
      <c r="I4239" s="13"/>
      <c r="J4239" s="13"/>
      <c r="K4239" s="13"/>
      <c r="L4239" s="13"/>
      <c r="M4239" s="13"/>
      <c r="N4239" s="13"/>
      <c r="O4239" s="13"/>
      <c r="P4239" s="13"/>
    </row>
    <row r="4240" spans="2:16" x14ac:dyDescent="0.3">
      <c r="B4240" s="67"/>
      <c r="C4240" s="67"/>
      <c r="D4240" s="13"/>
      <c r="E4240" s="13"/>
      <c r="F4240" s="13"/>
      <c r="G4240" s="13"/>
      <c r="H4240" s="13"/>
      <c r="I4240" s="13"/>
      <c r="J4240" s="13"/>
      <c r="K4240" s="13"/>
      <c r="L4240" s="13"/>
      <c r="M4240" s="13"/>
      <c r="N4240" s="13"/>
      <c r="O4240" s="13"/>
      <c r="P4240" s="13"/>
    </row>
    <row r="4241" spans="2:16" x14ac:dyDescent="0.3">
      <c r="B4241" s="67"/>
      <c r="C4241" s="67"/>
      <c r="D4241" s="13"/>
      <c r="E4241" s="13"/>
      <c r="F4241" s="13"/>
      <c r="G4241" s="13"/>
      <c r="H4241" s="13"/>
      <c r="I4241" s="13"/>
      <c r="J4241" s="13"/>
      <c r="K4241" s="13"/>
      <c r="L4241" s="13"/>
      <c r="M4241" s="13"/>
      <c r="N4241" s="13"/>
      <c r="O4241" s="13"/>
      <c r="P4241" s="13"/>
    </row>
    <row r="4242" spans="2:16" x14ac:dyDescent="0.3">
      <c r="B4242" s="67"/>
      <c r="C4242" s="67"/>
      <c r="D4242" s="13"/>
      <c r="E4242" s="13"/>
      <c r="F4242" s="13"/>
      <c r="G4242" s="13"/>
      <c r="H4242" s="13"/>
      <c r="I4242" s="13"/>
      <c r="J4242" s="13"/>
      <c r="K4242" s="13"/>
      <c r="L4242" s="13"/>
      <c r="M4242" s="13"/>
      <c r="N4242" s="13"/>
      <c r="O4242" s="13"/>
      <c r="P4242" s="13"/>
    </row>
    <row r="4243" spans="2:16" x14ac:dyDescent="0.3">
      <c r="B4243" s="67"/>
      <c r="C4243" s="67"/>
      <c r="D4243" s="13"/>
      <c r="E4243" s="13"/>
      <c r="F4243" s="13"/>
      <c r="G4243" s="13"/>
      <c r="H4243" s="13"/>
      <c r="I4243" s="13"/>
      <c r="J4243" s="13"/>
      <c r="K4243" s="13"/>
      <c r="L4243" s="13"/>
      <c r="M4243" s="13"/>
      <c r="N4243" s="13"/>
      <c r="O4243" s="13"/>
      <c r="P4243" s="13"/>
    </row>
    <row r="4244" spans="2:16" x14ac:dyDescent="0.3">
      <c r="B4244" s="67"/>
      <c r="C4244" s="67"/>
      <c r="D4244" s="13"/>
      <c r="E4244" s="13"/>
      <c r="F4244" s="13"/>
      <c r="G4244" s="13"/>
      <c r="H4244" s="13"/>
      <c r="I4244" s="13"/>
      <c r="J4244" s="13"/>
      <c r="K4244" s="13"/>
      <c r="L4244" s="13"/>
      <c r="M4244" s="13"/>
      <c r="N4244" s="13"/>
      <c r="O4244" s="13"/>
      <c r="P4244" s="13"/>
    </row>
    <row r="4245" spans="2:16" x14ac:dyDescent="0.3">
      <c r="B4245" s="67"/>
      <c r="C4245" s="67"/>
      <c r="D4245" s="13"/>
      <c r="E4245" s="13"/>
      <c r="F4245" s="13"/>
      <c r="G4245" s="13"/>
      <c r="H4245" s="13"/>
      <c r="I4245" s="13"/>
      <c r="J4245" s="13"/>
      <c r="K4245" s="13"/>
      <c r="L4245" s="13"/>
      <c r="M4245" s="13"/>
      <c r="N4245" s="13"/>
      <c r="O4245" s="13"/>
      <c r="P4245" s="13"/>
    </row>
    <row r="4246" spans="2:16" x14ac:dyDescent="0.3">
      <c r="B4246" s="67"/>
      <c r="C4246" s="67"/>
      <c r="D4246" s="13"/>
      <c r="E4246" s="13"/>
      <c r="F4246" s="13"/>
      <c r="G4246" s="13"/>
      <c r="H4246" s="13"/>
      <c r="I4246" s="13"/>
      <c r="J4246" s="13"/>
      <c r="K4246" s="13"/>
      <c r="L4246" s="13"/>
      <c r="M4246" s="13"/>
      <c r="N4246" s="13"/>
      <c r="O4246" s="13"/>
      <c r="P4246" s="13"/>
    </row>
    <row r="4247" spans="2:16" x14ac:dyDescent="0.3">
      <c r="B4247" s="67"/>
      <c r="C4247" s="67"/>
      <c r="D4247" s="13"/>
      <c r="E4247" s="13"/>
      <c r="F4247" s="13"/>
      <c r="G4247" s="13"/>
      <c r="H4247" s="13"/>
      <c r="I4247" s="13"/>
      <c r="J4247" s="13"/>
      <c r="K4247" s="13"/>
      <c r="L4247" s="13"/>
      <c r="M4247" s="13"/>
      <c r="N4247" s="13"/>
      <c r="O4247" s="13"/>
      <c r="P4247" s="13"/>
    </row>
    <row r="4248" spans="2:16" x14ac:dyDescent="0.3">
      <c r="B4248" s="67"/>
      <c r="C4248" s="67"/>
      <c r="D4248" s="13"/>
      <c r="E4248" s="13"/>
      <c r="F4248" s="13"/>
      <c r="G4248" s="13"/>
      <c r="H4248" s="13"/>
      <c r="I4248" s="13"/>
      <c r="J4248" s="13"/>
      <c r="K4248" s="13"/>
      <c r="L4248" s="13"/>
      <c r="M4248" s="13"/>
      <c r="N4248" s="13"/>
      <c r="O4248" s="13"/>
      <c r="P4248" s="13"/>
    </row>
    <row r="4249" spans="2:16" x14ac:dyDescent="0.3">
      <c r="B4249" s="67"/>
      <c r="C4249" s="67"/>
      <c r="D4249" s="13"/>
      <c r="E4249" s="13"/>
      <c r="F4249" s="13"/>
      <c r="G4249" s="13"/>
      <c r="H4249" s="13"/>
      <c r="I4249" s="13"/>
      <c r="J4249" s="13"/>
      <c r="K4249" s="13"/>
      <c r="L4249" s="13"/>
      <c r="M4249" s="13"/>
      <c r="N4249" s="13"/>
      <c r="O4249" s="13"/>
      <c r="P4249" s="13"/>
    </row>
    <row r="4250" spans="2:16" x14ac:dyDescent="0.3">
      <c r="B4250" s="67"/>
      <c r="C4250" s="67"/>
      <c r="D4250" s="13"/>
      <c r="E4250" s="13"/>
      <c r="F4250" s="13"/>
      <c r="G4250" s="13"/>
      <c r="H4250" s="13"/>
      <c r="I4250" s="13"/>
      <c r="J4250" s="13"/>
      <c r="K4250" s="13"/>
      <c r="L4250" s="13"/>
      <c r="M4250" s="13"/>
      <c r="N4250" s="13"/>
      <c r="O4250" s="13"/>
      <c r="P4250" s="13"/>
    </row>
    <row r="4251" spans="2:16" x14ac:dyDescent="0.3">
      <c r="B4251" s="67"/>
      <c r="C4251" s="67"/>
      <c r="D4251" s="13"/>
      <c r="E4251" s="13"/>
      <c r="F4251" s="13"/>
      <c r="G4251" s="13"/>
      <c r="H4251" s="13"/>
      <c r="I4251" s="13"/>
      <c r="J4251" s="13"/>
      <c r="K4251" s="13"/>
      <c r="L4251" s="13"/>
      <c r="M4251" s="13"/>
      <c r="N4251" s="13"/>
      <c r="O4251" s="13"/>
      <c r="P4251" s="13"/>
    </row>
    <row r="4252" spans="2:16" x14ac:dyDescent="0.3">
      <c r="B4252" s="67"/>
      <c r="C4252" s="67"/>
      <c r="D4252" s="13"/>
      <c r="E4252" s="13"/>
      <c r="F4252" s="13"/>
      <c r="G4252" s="13"/>
      <c r="H4252" s="13"/>
      <c r="I4252" s="13"/>
      <c r="J4252" s="13"/>
      <c r="K4252" s="13"/>
      <c r="L4252" s="13"/>
      <c r="M4252" s="13"/>
      <c r="N4252" s="13"/>
      <c r="O4252" s="13"/>
      <c r="P4252" s="13"/>
    </row>
    <row r="4253" spans="2:16" x14ac:dyDescent="0.3">
      <c r="B4253" s="67"/>
      <c r="C4253" s="67"/>
      <c r="D4253" s="13"/>
      <c r="E4253" s="13"/>
      <c r="F4253" s="13"/>
      <c r="G4253" s="13"/>
      <c r="H4253" s="13"/>
      <c r="I4253" s="13"/>
      <c r="J4253" s="13"/>
      <c r="K4253" s="13"/>
      <c r="L4253" s="13"/>
      <c r="M4253" s="13"/>
      <c r="N4253" s="13"/>
      <c r="O4253" s="13"/>
      <c r="P4253" s="13"/>
    </row>
    <row r="4254" spans="2:16" x14ac:dyDescent="0.3">
      <c r="B4254" s="67"/>
      <c r="C4254" s="67"/>
      <c r="D4254" s="13"/>
      <c r="E4254" s="13"/>
      <c r="F4254" s="13"/>
      <c r="G4254" s="13"/>
      <c r="H4254" s="13"/>
      <c r="I4254" s="13"/>
      <c r="J4254" s="13"/>
      <c r="K4254" s="13"/>
      <c r="L4254" s="13"/>
      <c r="M4254" s="13"/>
      <c r="N4254" s="13"/>
      <c r="O4254" s="13"/>
      <c r="P4254" s="13"/>
    </row>
    <row r="4255" spans="2:16" x14ac:dyDescent="0.3">
      <c r="B4255" s="67"/>
      <c r="C4255" s="67"/>
      <c r="D4255" s="13"/>
      <c r="E4255" s="13"/>
      <c r="F4255" s="13"/>
      <c r="G4255" s="13"/>
      <c r="H4255" s="13"/>
      <c r="I4255" s="13"/>
      <c r="J4255" s="13"/>
      <c r="K4255" s="13"/>
      <c r="L4255" s="13"/>
      <c r="M4255" s="13"/>
      <c r="N4255" s="13"/>
      <c r="O4255" s="13"/>
      <c r="P4255" s="13"/>
    </row>
    <row r="4256" spans="2:16" x14ac:dyDescent="0.3">
      <c r="B4256" s="67"/>
      <c r="C4256" s="67"/>
      <c r="D4256" s="13"/>
      <c r="E4256" s="13"/>
      <c r="F4256" s="13"/>
      <c r="G4256" s="13"/>
      <c r="H4256" s="13"/>
      <c r="I4256" s="13"/>
      <c r="J4256" s="13"/>
      <c r="K4256" s="13"/>
      <c r="L4256" s="13"/>
      <c r="M4256" s="13"/>
      <c r="N4256" s="13"/>
      <c r="O4256" s="13"/>
      <c r="P4256" s="13"/>
    </row>
    <row r="4257" spans="2:16" x14ac:dyDescent="0.3">
      <c r="B4257" s="67"/>
      <c r="C4257" s="67"/>
      <c r="D4257" s="13"/>
      <c r="E4257" s="13"/>
      <c r="F4257" s="13"/>
      <c r="G4257" s="13"/>
      <c r="H4257" s="13"/>
      <c r="I4257" s="13"/>
      <c r="J4257" s="13"/>
      <c r="K4257" s="13"/>
      <c r="L4257" s="13"/>
      <c r="M4257" s="13"/>
      <c r="N4257" s="13"/>
      <c r="O4257" s="13"/>
      <c r="P4257" s="13"/>
    </row>
    <row r="4258" spans="2:16" x14ac:dyDescent="0.3">
      <c r="B4258" s="67"/>
      <c r="C4258" s="67"/>
      <c r="D4258" s="13"/>
      <c r="E4258" s="13"/>
      <c r="F4258" s="13"/>
      <c r="G4258" s="13"/>
      <c r="H4258" s="13"/>
      <c r="I4258" s="13"/>
      <c r="J4258" s="13"/>
      <c r="K4258" s="13"/>
      <c r="L4258" s="13"/>
      <c r="M4258" s="13"/>
      <c r="N4258" s="13"/>
      <c r="O4258" s="13"/>
      <c r="P4258" s="13"/>
    </row>
    <row r="4259" spans="2:16" x14ac:dyDescent="0.3">
      <c r="B4259" s="67"/>
      <c r="C4259" s="67"/>
      <c r="D4259" s="13"/>
      <c r="E4259" s="13"/>
      <c r="F4259" s="13"/>
      <c r="G4259" s="13"/>
      <c r="H4259" s="13"/>
      <c r="I4259" s="13"/>
      <c r="J4259" s="13"/>
      <c r="K4259" s="13"/>
      <c r="L4259" s="13"/>
      <c r="M4259" s="13"/>
      <c r="N4259" s="13"/>
      <c r="O4259" s="13"/>
      <c r="P4259" s="13"/>
    </row>
    <row r="4260" spans="2:16" x14ac:dyDescent="0.3">
      <c r="B4260" s="67"/>
      <c r="C4260" s="67"/>
      <c r="D4260" s="13"/>
      <c r="E4260" s="13"/>
      <c r="F4260" s="13"/>
      <c r="G4260" s="13"/>
      <c r="H4260" s="13"/>
      <c r="I4260" s="13"/>
      <c r="J4260" s="13"/>
      <c r="K4260" s="13"/>
      <c r="L4260" s="13"/>
      <c r="M4260" s="13"/>
      <c r="N4260" s="13"/>
      <c r="O4260" s="13"/>
      <c r="P4260" s="13"/>
    </row>
    <row r="4261" spans="2:16" x14ac:dyDescent="0.3">
      <c r="B4261" s="67"/>
      <c r="C4261" s="67"/>
      <c r="D4261" s="13"/>
      <c r="E4261" s="13"/>
      <c r="F4261" s="13"/>
      <c r="G4261" s="13"/>
      <c r="H4261" s="13"/>
      <c r="I4261" s="13"/>
      <c r="J4261" s="13"/>
      <c r="K4261" s="13"/>
      <c r="L4261" s="13"/>
      <c r="M4261" s="13"/>
      <c r="N4261" s="13"/>
      <c r="O4261" s="13"/>
      <c r="P4261" s="13"/>
    </row>
    <row r="4262" spans="2:16" x14ac:dyDescent="0.3">
      <c r="B4262" s="67"/>
      <c r="C4262" s="67"/>
      <c r="D4262" s="13"/>
      <c r="E4262" s="13"/>
      <c r="F4262" s="13"/>
      <c r="G4262" s="13"/>
      <c r="H4262" s="13"/>
      <c r="I4262" s="13"/>
      <c r="J4262" s="13"/>
      <c r="K4262" s="13"/>
      <c r="L4262" s="13"/>
      <c r="M4262" s="13"/>
      <c r="N4262" s="13"/>
      <c r="O4262" s="13"/>
      <c r="P4262" s="13"/>
    </row>
    <row r="4263" spans="2:16" x14ac:dyDescent="0.3">
      <c r="B4263" s="67"/>
      <c r="C4263" s="67"/>
      <c r="D4263" s="13"/>
      <c r="E4263" s="13"/>
      <c r="F4263" s="13"/>
      <c r="G4263" s="13"/>
      <c r="H4263" s="13"/>
      <c r="I4263" s="13"/>
      <c r="J4263" s="13"/>
      <c r="K4263" s="13"/>
      <c r="L4263" s="13"/>
      <c r="M4263" s="13"/>
      <c r="N4263" s="13"/>
      <c r="O4263" s="13"/>
      <c r="P4263" s="13"/>
    </row>
    <row r="4264" spans="2:16" x14ac:dyDescent="0.3">
      <c r="B4264" s="67"/>
      <c r="C4264" s="67"/>
      <c r="D4264" s="13"/>
      <c r="E4264" s="13"/>
      <c r="F4264" s="13"/>
      <c r="G4264" s="13"/>
      <c r="H4264" s="13"/>
      <c r="I4264" s="13"/>
      <c r="J4264" s="13"/>
      <c r="K4264" s="13"/>
      <c r="L4264" s="13"/>
      <c r="M4264" s="13"/>
      <c r="N4264" s="13"/>
      <c r="O4264" s="13"/>
      <c r="P4264" s="13"/>
    </row>
    <row r="4265" spans="2:16" x14ac:dyDescent="0.3">
      <c r="B4265" s="67"/>
      <c r="C4265" s="67"/>
      <c r="D4265" s="13"/>
      <c r="E4265" s="13"/>
      <c r="F4265" s="13"/>
      <c r="G4265" s="13"/>
      <c r="H4265" s="13"/>
      <c r="I4265" s="13"/>
      <c r="J4265" s="13"/>
      <c r="K4265" s="13"/>
      <c r="L4265" s="13"/>
      <c r="M4265" s="13"/>
      <c r="N4265" s="13"/>
      <c r="O4265" s="13"/>
      <c r="P4265" s="13"/>
    </row>
    <row r="4266" spans="2:16" x14ac:dyDescent="0.3">
      <c r="B4266" s="67"/>
      <c r="C4266" s="67"/>
      <c r="D4266" s="13"/>
      <c r="E4266" s="13"/>
      <c r="F4266" s="13"/>
      <c r="G4266" s="13"/>
      <c r="H4266" s="13"/>
      <c r="I4266" s="13"/>
      <c r="J4266" s="13"/>
      <c r="K4266" s="13"/>
      <c r="L4266" s="13"/>
      <c r="M4266" s="13"/>
      <c r="N4266" s="13"/>
      <c r="O4266" s="13"/>
      <c r="P4266" s="13"/>
    </row>
    <row r="4267" spans="2:16" x14ac:dyDescent="0.3">
      <c r="B4267" s="67"/>
      <c r="C4267" s="67"/>
      <c r="D4267" s="13"/>
      <c r="E4267" s="13"/>
      <c r="F4267" s="13"/>
      <c r="G4267" s="13"/>
      <c r="H4267" s="13"/>
      <c r="I4267" s="13"/>
      <c r="J4267" s="13"/>
      <c r="K4267" s="13"/>
      <c r="L4267" s="13"/>
      <c r="M4267" s="13"/>
      <c r="N4267" s="13"/>
      <c r="O4267" s="13"/>
      <c r="P4267" s="13"/>
    </row>
    <row r="4268" spans="2:16" x14ac:dyDescent="0.3">
      <c r="B4268" s="67"/>
      <c r="C4268" s="67"/>
      <c r="D4268" s="13"/>
      <c r="E4268" s="13"/>
      <c r="F4268" s="13"/>
      <c r="G4268" s="13"/>
      <c r="H4268" s="13"/>
      <c r="I4268" s="13"/>
      <c r="J4268" s="13"/>
      <c r="K4268" s="13"/>
      <c r="L4268" s="13"/>
      <c r="M4268" s="13"/>
      <c r="N4268" s="13"/>
      <c r="O4268" s="13"/>
      <c r="P4268" s="13"/>
    </row>
    <row r="4269" spans="2:16" x14ac:dyDescent="0.3">
      <c r="B4269" s="67"/>
      <c r="C4269" s="67"/>
      <c r="D4269" s="13"/>
      <c r="E4269" s="13"/>
      <c r="F4269" s="13"/>
      <c r="G4269" s="13"/>
      <c r="H4269" s="13"/>
      <c r="I4269" s="13"/>
      <c r="J4269" s="13"/>
      <c r="K4269" s="13"/>
      <c r="L4269" s="13"/>
      <c r="M4269" s="13"/>
      <c r="N4269" s="13"/>
      <c r="O4269" s="13"/>
      <c r="P4269" s="13"/>
    </row>
    <row r="4270" spans="2:16" x14ac:dyDescent="0.3">
      <c r="B4270" s="67"/>
      <c r="C4270" s="67"/>
      <c r="D4270" s="13"/>
      <c r="E4270" s="13"/>
      <c r="F4270" s="13"/>
      <c r="G4270" s="13"/>
      <c r="H4270" s="13"/>
      <c r="I4270" s="13"/>
      <c r="J4270" s="13"/>
      <c r="K4270" s="13"/>
      <c r="L4270" s="13"/>
      <c r="M4270" s="13"/>
      <c r="N4270" s="13"/>
      <c r="O4270" s="13"/>
      <c r="P4270" s="13"/>
    </row>
    <row r="4271" spans="2:16" x14ac:dyDescent="0.3">
      <c r="B4271" s="67"/>
      <c r="C4271" s="67"/>
      <c r="D4271" s="13"/>
      <c r="E4271" s="13"/>
      <c r="F4271" s="13"/>
      <c r="G4271" s="13"/>
      <c r="H4271" s="13"/>
      <c r="I4271" s="13"/>
      <c r="J4271" s="13"/>
      <c r="K4271" s="13"/>
      <c r="L4271" s="13"/>
      <c r="M4271" s="13"/>
      <c r="N4271" s="13"/>
      <c r="O4271" s="13"/>
      <c r="P4271" s="13"/>
    </row>
    <row r="4272" spans="2:16" x14ac:dyDescent="0.3">
      <c r="B4272" s="67"/>
      <c r="C4272" s="67"/>
      <c r="D4272" s="13"/>
      <c r="E4272" s="13"/>
      <c r="F4272" s="13"/>
      <c r="G4272" s="13"/>
      <c r="H4272" s="13"/>
      <c r="I4272" s="13"/>
      <c r="J4272" s="13"/>
      <c r="K4272" s="13"/>
      <c r="L4272" s="13"/>
      <c r="M4272" s="13"/>
      <c r="N4272" s="13"/>
      <c r="O4272" s="13"/>
      <c r="P4272" s="13"/>
    </row>
    <row r="4273" spans="2:16" x14ac:dyDescent="0.3">
      <c r="B4273" s="67"/>
      <c r="C4273" s="67"/>
      <c r="D4273" s="13"/>
      <c r="E4273" s="13"/>
      <c r="F4273" s="13"/>
      <c r="G4273" s="13"/>
      <c r="H4273" s="13"/>
      <c r="I4273" s="13"/>
      <c r="J4273" s="13"/>
      <c r="K4273" s="13"/>
      <c r="L4273" s="13"/>
      <c r="M4273" s="13"/>
      <c r="N4273" s="13"/>
      <c r="O4273" s="13"/>
      <c r="P4273" s="13"/>
    </row>
    <row r="4274" spans="2:16" x14ac:dyDescent="0.3">
      <c r="B4274" s="67"/>
      <c r="C4274" s="67"/>
      <c r="D4274" s="13"/>
      <c r="E4274" s="13"/>
      <c r="F4274" s="13"/>
      <c r="G4274" s="13"/>
      <c r="H4274" s="13"/>
      <c r="I4274" s="13"/>
      <c r="J4274" s="13"/>
      <c r="K4274" s="13"/>
      <c r="L4274" s="13"/>
      <c r="M4274" s="13"/>
      <c r="N4274" s="13"/>
      <c r="O4274" s="13"/>
      <c r="P4274" s="13"/>
    </row>
    <row r="4275" spans="2:16" x14ac:dyDescent="0.3">
      <c r="B4275" s="67"/>
      <c r="C4275" s="67"/>
      <c r="D4275" s="13"/>
      <c r="E4275" s="13"/>
      <c r="F4275" s="13"/>
      <c r="G4275" s="13"/>
      <c r="H4275" s="13"/>
      <c r="I4275" s="13"/>
      <c r="J4275" s="13"/>
      <c r="K4275" s="13"/>
      <c r="L4275" s="13"/>
      <c r="M4275" s="13"/>
      <c r="N4275" s="13"/>
      <c r="O4275" s="13"/>
      <c r="P4275" s="13"/>
    </row>
    <row r="4276" spans="2:16" x14ac:dyDescent="0.3">
      <c r="B4276" s="67"/>
      <c r="C4276" s="67"/>
      <c r="D4276" s="13"/>
      <c r="E4276" s="13"/>
      <c r="F4276" s="13"/>
      <c r="G4276" s="13"/>
      <c r="H4276" s="13"/>
      <c r="I4276" s="13"/>
      <c r="J4276" s="13"/>
      <c r="K4276" s="13"/>
      <c r="L4276" s="13"/>
      <c r="M4276" s="13"/>
      <c r="N4276" s="13"/>
      <c r="O4276" s="13"/>
      <c r="P4276" s="13"/>
    </row>
    <row r="4277" spans="2:16" x14ac:dyDescent="0.3">
      <c r="B4277" s="67"/>
      <c r="C4277" s="67"/>
      <c r="D4277" s="13"/>
      <c r="E4277" s="13"/>
      <c r="F4277" s="13"/>
      <c r="G4277" s="13"/>
      <c r="H4277" s="13"/>
      <c r="I4277" s="13"/>
      <c r="J4277" s="13"/>
      <c r="K4277" s="13"/>
      <c r="L4277" s="13"/>
      <c r="M4277" s="13"/>
      <c r="N4277" s="13"/>
      <c r="O4277" s="13"/>
      <c r="P4277" s="13"/>
    </row>
    <row r="4278" spans="2:16" x14ac:dyDescent="0.3">
      <c r="B4278" s="67"/>
      <c r="C4278" s="67"/>
      <c r="D4278" s="13"/>
      <c r="E4278" s="13"/>
      <c r="F4278" s="13"/>
      <c r="G4278" s="13"/>
      <c r="H4278" s="13"/>
      <c r="I4278" s="13"/>
      <c r="J4278" s="13"/>
      <c r="K4278" s="13"/>
      <c r="L4278" s="13"/>
      <c r="M4278" s="13"/>
      <c r="N4278" s="13"/>
      <c r="O4278" s="13"/>
      <c r="P4278" s="13"/>
    </row>
    <row r="4279" spans="2:16" x14ac:dyDescent="0.3">
      <c r="B4279" s="67"/>
      <c r="C4279" s="67"/>
      <c r="D4279" s="13"/>
      <c r="E4279" s="13"/>
      <c r="F4279" s="13"/>
      <c r="G4279" s="13"/>
      <c r="H4279" s="13"/>
      <c r="I4279" s="13"/>
      <c r="J4279" s="13"/>
      <c r="K4279" s="13"/>
      <c r="L4279" s="13"/>
      <c r="M4279" s="13"/>
      <c r="N4279" s="13"/>
      <c r="O4279" s="13"/>
      <c r="P4279" s="13"/>
    </row>
    <row r="4280" spans="2:16" x14ac:dyDescent="0.3">
      <c r="B4280" s="67"/>
      <c r="C4280" s="67"/>
      <c r="D4280" s="13"/>
      <c r="E4280" s="13"/>
      <c r="F4280" s="13"/>
      <c r="G4280" s="13"/>
      <c r="H4280" s="13"/>
      <c r="I4280" s="13"/>
      <c r="J4280" s="13"/>
      <c r="K4280" s="13"/>
      <c r="L4280" s="13"/>
      <c r="M4280" s="13"/>
      <c r="N4280" s="13"/>
      <c r="O4280" s="13"/>
      <c r="P4280" s="13"/>
    </row>
    <row r="4281" spans="2:16" x14ac:dyDescent="0.3">
      <c r="B4281" s="67"/>
      <c r="C4281" s="67"/>
      <c r="D4281" s="13"/>
      <c r="E4281" s="13"/>
      <c r="F4281" s="13"/>
      <c r="G4281" s="13"/>
      <c r="H4281" s="13"/>
      <c r="I4281" s="13"/>
      <c r="J4281" s="13"/>
      <c r="K4281" s="13"/>
      <c r="L4281" s="13"/>
      <c r="M4281" s="13"/>
      <c r="N4281" s="13"/>
      <c r="O4281" s="13"/>
      <c r="P4281" s="13"/>
    </row>
    <row r="4282" spans="2:16" x14ac:dyDescent="0.3">
      <c r="B4282" s="67"/>
      <c r="C4282" s="67"/>
      <c r="D4282" s="13"/>
      <c r="E4282" s="13"/>
      <c r="F4282" s="13"/>
      <c r="G4282" s="13"/>
      <c r="H4282" s="13"/>
      <c r="I4282" s="13"/>
      <c r="J4282" s="13"/>
      <c r="K4282" s="13"/>
      <c r="L4282" s="13"/>
      <c r="M4282" s="13"/>
      <c r="N4282" s="13"/>
      <c r="O4282" s="13"/>
      <c r="P4282" s="13"/>
    </row>
    <row r="4283" spans="2:16" x14ac:dyDescent="0.3">
      <c r="B4283" s="67"/>
      <c r="C4283" s="67"/>
      <c r="D4283" s="13"/>
      <c r="E4283" s="13"/>
      <c r="F4283" s="13"/>
      <c r="G4283" s="13"/>
      <c r="H4283" s="13"/>
      <c r="I4283" s="13"/>
      <c r="J4283" s="13"/>
      <c r="K4283" s="13"/>
      <c r="L4283" s="13"/>
      <c r="M4283" s="13"/>
      <c r="N4283" s="13"/>
      <c r="O4283" s="13"/>
      <c r="P4283" s="13"/>
    </row>
    <row r="4284" spans="2:16" x14ac:dyDescent="0.3">
      <c r="B4284" s="67"/>
      <c r="C4284" s="67"/>
      <c r="D4284" s="13"/>
      <c r="E4284" s="13"/>
      <c r="F4284" s="13"/>
      <c r="G4284" s="13"/>
      <c r="H4284" s="13"/>
      <c r="I4284" s="13"/>
      <c r="J4284" s="13"/>
      <c r="K4284" s="13"/>
      <c r="L4284" s="13"/>
      <c r="M4284" s="13"/>
      <c r="N4284" s="13"/>
      <c r="O4284" s="13"/>
      <c r="P4284" s="13"/>
    </row>
    <row r="4285" spans="2:16" x14ac:dyDescent="0.3">
      <c r="B4285" s="67"/>
      <c r="C4285" s="67"/>
      <c r="D4285" s="13"/>
      <c r="E4285" s="13"/>
      <c r="F4285" s="13"/>
      <c r="G4285" s="13"/>
      <c r="H4285" s="13"/>
      <c r="I4285" s="13"/>
      <c r="J4285" s="13"/>
      <c r="K4285" s="13"/>
      <c r="L4285" s="13"/>
      <c r="M4285" s="13"/>
      <c r="N4285" s="13"/>
      <c r="O4285" s="13"/>
      <c r="P4285" s="13"/>
    </row>
    <row r="4286" spans="2:16" x14ac:dyDescent="0.3">
      <c r="B4286" s="67"/>
      <c r="C4286" s="67"/>
      <c r="D4286" s="13"/>
      <c r="E4286" s="13"/>
      <c r="F4286" s="13"/>
      <c r="G4286" s="13"/>
      <c r="H4286" s="13"/>
      <c r="I4286" s="13"/>
      <c r="J4286" s="13"/>
      <c r="K4286" s="13"/>
      <c r="L4286" s="13"/>
      <c r="M4286" s="13"/>
      <c r="N4286" s="13"/>
      <c r="O4286" s="13"/>
      <c r="P4286" s="13"/>
    </row>
    <row r="4287" spans="2:16" x14ac:dyDescent="0.3">
      <c r="B4287" s="67"/>
      <c r="C4287" s="67"/>
      <c r="D4287" s="13"/>
      <c r="E4287" s="13"/>
      <c r="F4287" s="13"/>
      <c r="G4287" s="13"/>
      <c r="H4287" s="13"/>
      <c r="I4287" s="13"/>
      <c r="J4287" s="13"/>
      <c r="K4287" s="13"/>
      <c r="L4287" s="13"/>
      <c r="M4287" s="13"/>
      <c r="N4287" s="13"/>
      <c r="O4287" s="13"/>
      <c r="P4287" s="13"/>
    </row>
    <row r="4288" spans="2:16" x14ac:dyDescent="0.3">
      <c r="B4288" s="67"/>
      <c r="C4288" s="67"/>
      <c r="D4288" s="13"/>
      <c r="E4288" s="13"/>
      <c r="F4288" s="13"/>
      <c r="G4288" s="13"/>
      <c r="H4288" s="13"/>
      <c r="I4288" s="13"/>
      <c r="J4288" s="13"/>
      <c r="K4288" s="13"/>
      <c r="L4288" s="13"/>
      <c r="M4288" s="13"/>
      <c r="N4288" s="13"/>
      <c r="O4288" s="13"/>
      <c r="P4288" s="13"/>
    </row>
    <row r="4289" spans="2:16" x14ac:dyDescent="0.3">
      <c r="B4289" s="67"/>
      <c r="C4289" s="67"/>
      <c r="D4289" s="13"/>
      <c r="E4289" s="13"/>
      <c r="F4289" s="13"/>
      <c r="G4289" s="13"/>
      <c r="H4289" s="13"/>
      <c r="I4289" s="13"/>
      <c r="J4289" s="13"/>
      <c r="K4289" s="13"/>
      <c r="L4289" s="13"/>
      <c r="M4289" s="13"/>
      <c r="N4289" s="13"/>
      <c r="O4289" s="13"/>
      <c r="P4289" s="13"/>
    </row>
    <row r="4290" spans="2:16" x14ac:dyDescent="0.3">
      <c r="B4290" s="67"/>
      <c r="C4290" s="67"/>
      <c r="D4290" s="13"/>
      <c r="E4290" s="13"/>
      <c r="F4290" s="13"/>
      <c r="G4290" s="13"/>
      <c r="H4290" s="13"/>
      <c r="I4290" s="13"/>
      <c r="J4290" s="13"/>
      <c r="K4290" s="13"/>
      <c r="L4290" s="13"/>
      <c r="M4290" s="13"/>
      <c r="N4290" s="13"/>
      <c r="O4290" s="13"/>
      <c r="P4290" s="13"/>
    </row>
    <row r="4291" spans="2:16" x14ac:dyDescent="0.3">
      <c r="B4291" s="67"/>
      <c r="C4291" s="67"/>
      <c r="D4291" s="13"/>
      <c r="E4291" s="13"/>
      <c r="F4291" s="13"/>
      <c r="G4291" s="13"/>
      <c r="H4291" s="13"/>
      <c r="I4291" s="13"/>
      <c r="J4291" s="13"/>
      <c r="K4291" s="13"/>
      <c r="L4291" s="13"/>
      <c r="M4291" s="13"/>
      <c r="N4291" s="13"/>
      <c r="O4291" s="13"/>
      <c r="P4291" s="13"/>
    </row>
    <row r="4292" spans="2:16" x14ac:dyDescent="0.3">
      <c r="B4292" s="67"/>
      <c r="C4292" s="67"/>
      <c r="D4292" s="13"/>
      <c r="E4292" s="13"/>
      <c r="F4292" s="13"/>
      <c r="G4292" s="13"/>
      <c r="H4292" s="13"/>
      <c r="I4292" s="13"/>
      <c r="J4292" s="13"/>
      <c r="K4292" s="13"/>
      <c r="L4292" s="13"/>
      <c r="M4292" s="13"/>
      <c r="N4292" s="13"/>
      <c r="O4292" s="13"/>
      <c r="P4292" s="13"/>
    </row>
    <row r="4293" spans="2:16" x14ac:dyDescent="0.3">
      <c r="B4293" s="67"/>
      <c r="C4293" s="67"/>
      <c r="D4293" s="13"/>
      <c r="E4293" s="13"/>
      <c r="F4293" s="13"/>
      <c r="G4293" s="13"/>
      <c r="H4293" s="13"/>
      <c r="I4293" s="13"/>
      <c r="J4293" s="13"/>
      <c r="K4293" s="13"/>
      <c r="L4293" s="13"/>
      <c r="M4293" s="13"/>
      <c r="N4293" s="13"/>
      <c r="O4293" s="13"/>
      <c r="P4293" s="13"/>
    </row>
    <row r="4294" spans="2:16" x14ac:dyDescent="0.3">
      <c r="B4294" s="67"/>
      <c r="C4294" s="67"/>
      <c r="D4294" s="13"/>
      <c r="E4294" s="13"/>
      <c r="F4294" s="13"/>
      <c r="G4294" s="13"/>
      <c r="H4294" s="13"/>
      <c r="I4294" s="13"/>
      <c r="J4294" s="13"/>
      <c r="K4294" s="13"/>
      <c r="L4294" s="13"/>
      <c r="M4294" s="13"/>
      <c r="N4294" s="13"/>
      <c r="O4294" s="13"/>
      <c r="P4294" s="13"/>
    </row>
    <row r="4295" spans="2:16" x14ac:dyDescent="0.3">
      <c r="B4295" s="67"/>
      <c r="C4295" s="67"/>
      <c r="D4295" s="13"/>
      <c r="E4295" s="13"/>
      <c r="F4295" s="13"/>
      <c r="G4295" s="13"/>
      <c r="H4295" s="13"/>
      <c r="I4295" s="13"/>
      <c r="J4295" s="13"/>
      <c r="K4295" s="13"/>
      <c r="L4295" s="13"/>
      <c r="M4295" s="13"/>
      <c r="N4295" s="13"/>
      <c r="O4295" s="13"/>
      <c r="P4295" s="13"/>
    </row>
    <row r="4296" spans="2:16" x14ac:dyDescent="0.3">
      <c r="B4296" s="67"/>
      <c r="C4296" s="67"/>
      <c r="D4296" s="13"/>
      <c r="E4296" s="13"/>
      <c r="F4296" s="13"/>
      <c r="G4296" s="13"/>
      <c r="H4296" s="13"/>
      <c r="I4296" s="13"/>
      <c r="J4296" s="13"/>
      <c r="K4296" s="13"/>
      <c r="L4296" s="13"/>
      <c r="M4296" s="13"/>
      <c r="N4296" s="13"/>
      <c r="O4296" s="13"/>
      <c r="P4296" s="13"/>
    </row>
    <row r="4297" spans="2:16" x14ac:dyDescent="0.3">
      <c r="B4297" s="67"/>
      <c r="C4297" s="67"/>
      <c r="D4297" s="13"/>
      <c r="E4297" s="13"/>
      <c r="F4297" s="13"/>
      <c r="G4297" s="13"/>
      <c r="H4297" s="13"/>
      <c r="I4297" s="13"/>
      <c r="J4297" s="13"/>
      <c r="K4297" s="13"/>
      <c r="L4297" s="13"/>
      <c r="M4297" s="13"/>
      <c r="N4297" s="13"/>
      <c r="O4297" s="13"/>
      <c r="P4297" s="13"/>
    </row>
    <row r="4298" spans="2:16" x14ac:dyDescent="0.3">
      <c r="B4298" s="67"/>
      <c r="C4298" s="67"/>
      <c r="D4298" s="13"/>
      <c r="E4298" s="13"/>
      <c r="F4298" s="13"/>
      <c r="G4298" s="13"/>
      <c r="H4298" s="13"/>
      <c r="I4298" s="13"/>
      <c r="J4298" s="13"/>
      <c r="K4298" s="13"/>
      <c r="L4298" s="13"/>
      <c r="M4298" s="13"/>
      <c r="N4298" s="13"/>
      <c r="O4298" s="13"/>
      <c r="P4298" s="13"/>
    </row>
    <row r="4299" spans="2:16" x14ac:dyDescent="0.3">
      <c r="B4299" s="67"/>
      <c r="C4299" s="67"/>
      <c r="D4299" s="13"/>
      <c r="E4299" s="13"/>
      <c r="F4299" s="13"/>
      <c r="G4299" s="13"/>
      <c r="H4299" s="13"/>
      <c r="I4299" s="13"/>
      <c r="J4299" s="13"/>
      <c r="K4299" s="13"/>
      <c r="L4299" s="13"/>
      <c r="M4299" s="13"/>
      <c r="N4299" s="13"/>
      <c r="O4299" s="13"/>
      <c r="P4299" s="13"/>
    </row>
    <row r="4300" spans="2:16" x14ac:dyDescent="0.3">
      <c r="B4300" s="67"/>
      <c r="C4300" s="67"/>
      <c r="D4300" s="13"/>
      <c r="E4300" s="13"/>
      <c r="F4300" s="13"/>
      <c r="G4300" s="13"/>
      <c r="H4300" s="13"/>
      <c r="I4300" s="13"/>
      <c r="J4300" s="13"/>
      <c r="K4300" s="13"/>
      <c r="L4300" s="13"/>
      <c r="M4300" s="13"/>
      <c r="N4300" s="13"/>
      <c r="O4300" s="13"/>
      <c r="P4300" s="13"/>
    </row>
    <row r="4301" spans="2:16" x14ac:dyDescent="0.3">
      <c r="B4301" s="67"/>
      <c r="C4301" s="67"/>
      <c r="D4301" s="13"/>
      <c r="E4301" s="13"/>
      <c r="F4301" s="13"/>
      <c r="G4301" s="13"/>
      <c r="H4301" s="13"/>
      <c r="I4301" s="13"/>
      <c r="J4301" s="13"/>
      <c r="K4301" s="13"/>
      <c r="L4301" s="13"/>
      <c r="M4301" s="13"/>
      <c r="N4301" s="13"/>
      <c r="O4301" s="13"/>
      <c r="P4301" s="13"/>
    </row>
    <row r="4302" spans="2:16" x14ac:dyDescent="0.3">
      <c r="B4302" s="67"/>
      <c r="C4302" s="67"/>
      <c r="D4302" s="13"/>
      <c r="E4302" s="13"/>
      <c r="F4302" s="13"/>
      <c r="G4302" s="13"/>
      <c r="H4302" s="13"/>
      <c r="I4302" s="13"/>
      <c r="J4302" s="13"/>
      <c r="K4302" s="13"/>
      <c r="L4302" s="13"/>
      <c r="M4302" s="13"/>
      <c r="N4302" s="13"/>
      <c r="O4302" s="13"/>
      <c r="P4302" s="13"/>
    </row>
    <row r="4303" spans="2:16" x14ac:dyDescent="0.3">
      <c r="B4303" s="67"/>
      <c r="C4303" s="67"/>
      <c r="D4303" s="13"/>
      <c r="E4303" s="13"/>
      <c r="F4303" s="13"/>
      <c r="G4303" s="13"/>
      <c r="H4303" s="13"/>
      <c r="I4303" s="13"/>
      <c r="J4303" s="13"/>
      <c r="K4303" s="13"/>
      <c r="L4303" s="13"/>
      <c r="M4303" s="13"/>
      <c r="N4303" s="13"/>
      <c r="O4303" s="13"/>
      <c r="P4303" s="13"/>
    </row>
    <row r="4304" spans="2:16" x14ac:dyDescent="0.3">
      <c r="B4304" s="67"/>
      <c r="C4304" s="67"/>
      <c r="D4304" s="13"/>
      <c r="E4304" s="13"/>
      <c r="F4304" s="13"/>
      <c r="G4304" s="13"/>
      <c r="H4304" s="13"/>
      <c r="I4304" s="13"/>
      <c r="J4304" s="13"/>
      <c r="K4304" s="13"/>
      <c r="L4304" s="13"/>
      <c r="M4304" s="13"/>
      <c r="N4304" s="13"/>
      <c r="O4304" s="13"/>
      <c r="P4304" s="13"/>
    </row>
    <row r="4305" spans="2:16" x14ac:dyDescent="0.3">
      <c r="B4305" s="67"/>
      <c r="C4305" s="67"/>
      <c r="D4305" s="13"/>
      <c r="E4305" s="13"/>
      <c r="F4305" s="13"/>
      <c r="G4305" s="13"/>
      <c r="H4305" s="13"/>
      <c r="I4305" s="13"/>
      <c r="J4305" s="13"/>
      <c r="K4305" s="13"/>
      <c r="L4305" s="13"/>
      <c r="M4305" s="13"/>
      <c r="N4305" s="13"/>
      <c r="O4305" s="13"/>
      <c r="P4305" s="13"/>
    </row>
    <row r="4306" spans="2:16" x14ac:dyDescent="0.3">
      <c r="B4306" s="67"/>
      <c r="C4306" s="67"/>
      <c r="D4306" s="13"/>
      <c r="E4306" s="13"/>
      <c r="F4306" s="13"/>
      <c r="G4306" s="13"/>
      <c r="H4306" s="13"/>
      <c r="I4306" s="13"/>
      <c r="J4306" s="13"/>
      <c r="K4306" s="13"/>
      <c r="L4306" s="13"/>
      <c r="M4306" s="13"/>
      <c r="N4306" s="13"/>
      <c r="O4306" s="13"/>
      <c r="P4306" s="13"/>
    </row>
    <row r="4307" spans="2:16" x14ac:dyDescent="0.3">
      <c r="B4307" s="67"/>
      <c r="C4307" s="67"/>
      <c r="D4307" s="13"/>
      <c r="E4307" s="13"/>
      <c r="F4307" s="13"/>
      <c r="G4307" s="13"/>
      <c r="H4307" s="13"/>
      <c r="I4307" s="13"/>
      <c r="J4307" s="13"/>
      <c r="K4307" s="13"/>
      <c r="L4307" s="13"/>
      <c r="M4307" s="13"/>
      <c r="N4307" s="13"/>
      <c r="O4307" s="13"/>
      <c r="P4307" s="13"/>
    </row>
    <row r="4308" spans="2:16" x14ac:dyDescent="0.3">
      <c r="B4308" s="67"/>
      <c r="C4308" s="67"/>
      <c r="D4308" s="13"/>
      <c r="E4308" s="13"/>
      <c r="F4308" s="13"/>
      <c r="G4308" s="13"/>
      <c r="H4308" s="13"/>
      <c r="I4308" s="13"/>
      <c r="J4308" s="13"/>
      <c r="K4308" s="13"/>
      <c r="L4308" s="13"/>
      <c r="M4308" s="13"/>
      <c r="N4308" s="13"/>
      <c r="O4308" s="13"/>
      <c r="P4308" s="13"/>
    </row>
    <row r="4309" spans="2:16" x14ac:dyDescent="0.3">
      <c r="B4309" s="67"/>
      <c r="C4309" s="67"/>
      <c r="D4309" s="13"/>
      <c r="E4309" s="13"/>
      <c r="F4309" s="13"/>
      <c r="G4309" s="13"/>
      <c r="H4309" s="13"/>
      <c r="I4309" s="13"/>
      <c r="J4309" s="13"/>
      <c r="K4309" s="13"/>
      <c r="L4309" s="13"/>
      <c r="M4309" s="13"/>
      <c r="N4309" s="13"/>
      <c r="O4309" s="13"/>
      <c r="P4309" s="13"/>
    </row>
    <row r="4310" spans="2:16" x14ac:dyDescent="0.3">
      <c r="B4310" s="67"/>
      <c r="C4310" s="67"/>
      <c r="D4310" s="13"/>
      <c r="E4310" s="13"/>
      <c r="F4310" s="13"/>
      <c r="G4310" s="13"/>
      <c r="H4310" s="13"/>
      <c r="I4310" s="13"/>
      <c r="J4310" s="13"/>
      <c r="K4310" s="13"/>
      <c r="L4310" s="13"/>
      <c r="M4310" s="13"/>
      <c r="N4310" s="13"/>
      <c r="O4310" s="13"/>
      <c r="P4310" s="13"/>
    </row>
    <row r="4311" spans="2:16" x14ac:dyDescent="0.3">
      <c r="B4311" s="67"/>
      <c r="C4311" s="67"/>
      <c r="D4311" s="13"/>
      <c r="E4311" s="13"/>
      <c r="F4311" s="13"/>
      <c r="G4311" s="13"/>
      <c r="H4311" s="13"/>
      <c r="I4311" s="13"/>
      <c r="J4311" s="13"/>
      <c r="K4311" s="13"/>
      <c r="L4311" s="13"/>
      <c r="M4311" s="13"/>
      <c r="N4311" s="13"/>
      <c r="O4311" s="13"/>
      <c r="P4311" s="13"/>
    </row>
    <row r="4312" spans="2:16" x14ac:dyDescent="0.3">
      <c r="B4312" s="67"/>
      <c r="C4312" s="67"/>
      <c r="D4312" s="13"/>
      <c r="E4312" s="13"/>
      <c r="F4312" s="13"/>
      <c r="G4312" s="13"/>
      <c r="H4312" s="13"/>
      <c r="I4312" s="13"/>
      <c r="J4312" s="13"/>
      <c r="K4312" s="13"/>
      <c r="L4312" s="13"/>
      <c r="M4312" s="13"/>
      <c r="N4312" s="13"/>
      <c r="O4312" s="13"/>
      <c r="P4312" s="13"/>
    </row>
    <row r="4313" spans="2:16" x14ac:dyDescent="0.3">
      <c r="B4313" s="67"/>
      <c r="C4313" s="67"/>
      <c r="D4313" s="13"/>
      <c r="E4313" s="13"/>
      <c r="F4313" s="13"/>
      <c r="G4313" s="13"/>
      <c r="H4313" s="13"/>
      <c r="I4313" s="13"/>
      <c r="J4313" s="13"/>
      <c r="K4313" s="13"/>
      <c r="L4313" s="13"/>
      <c r="M4313" s="13"/>
      <c r="N4313" s="13"/>
      <c r="O4313" s="13"/>
      <c r="P4313" s="13"/>
    </row>
    <row r="4314" spans="2:16" x14ac:dyDescent="0.3">
      <c r="B4314" s="67"/>
      <c r="C4314" s="67"/>
      <c r="D4314" s="13"/>
      <c r="E4314" s="13"/>
      <c r="F4314" s="13"/>
      <c r="G4314" s="13"/>
      <c r="H4314" s="13"/>
      <c r="I4314" s="13"/>
      <c r="J4314" s="13"/>
      <c r="K4314" s="13"/>
      <c r="L4314" s="13"/>
      <c r="M4314" s="13"/>
      <c r="N4314" s="13"/>
      <c r="O4314" s="13"/>
      <c r="P4314" s="13"/>
    </row>
    <row r="4315" spans="2:16" x14ac:dyDescent="0.3">
      <c r="B4315" s="67"/>
      <c r="C4315" s="67"/>
      <c r="D4315" s="13"/>
      <c r="E4315" s="13"/>
      <c r="F4315" s="13"/>
      <c r="G4315" s="13"/>
      <c r="H4315" s="13"/>
      <c r="I4315" s="13"/>
      <c r="J4315" s="13"/>
      <c r="K4315" s="13"/>
      <c r="L4315" s="13"/>
      <c r="M4315" s="13"/>
      <c r="N4315" s="13"/>
      <c r="O4315" s="13"/>
      <c r="P4315" s="13"/>
    </row>
    <row r="4316" spans="2:16" x14ac:dyDescent="0.3">
      <c r="B4316" s="67"/>
      <c r="C4316" s="67"/>
      <c r="D4316" s="13"/>
      <c r="E4316" s="13"/>
      <c r="F4316" s="13"/>
      <c r="G4316" s="13"/>
      <c r="H4316" s="13"/>
      <c r="I4316" s="13"/>
      <c r="J4316" s="13"/>
      <c r="K4316" s="13"/>
      <c r="L4316" s="13"/>
      <c r="M4316" s="13"/>
      <c r="N4316" s="13"/>
      <c r="O4316" s="13"/>
      <c r="P4316" s="13"/>
    </row>
    <row r="4317" spans="2:16" x14ac:dyDescent="0.3">
      <c r="B4317" s="67"/>
      <c r="C4317" s="67"/>
      <c r="D4317" s="13"/>
      <c r="E4317" s="13"/>
      <c r="F4317" s="13"/>
      <c r="G4317" s="13"/>
      <c r="H4317" s="13"/>
      <c r="I4317" s="13"/>
      <c r="J4317" s="13"/>
      <c r="K4317" s="13"/>
      <c r="L4317" s="13"/>
      <c r="M4317" s="13"/>
      <c r="N4317" s="13"/>
      <c r="O4317" s="13"/>
      <c r="P4317" s="13"/>
    </row>
    <row r="4318" spans="2:16" x14ac:dyDescent="0.3">
      <c r="B4318" s="67"/>
      <c r="C4318" s="67"/>
      <c r="D4318" s="13"/>
      <c r="E4318" s="13"/>
      <c r="F4318" s="13"/>
      <c r="G4318" s="13"/>
      <c r="H4318" s="13"/>
      <c r="I4318" s="13"/>
      <c r="J4318" s="13"/>
      <c r="K4318" s="13"/>
      <c r="L4318" s="13"/>
      <c r="M4318" s="13"/>
      <c r="N4318" s="13"/>
      <c r="O4318" s="13"/>
      <c r="P4318" s="13"/>
    </row>
    <row r="4319" spans="2:16" x14ac:dyDescent="0.3">
      <c r="B4319" s="67"/>
      <c r="C4319" s="67"/>
      <c r="D4319" s="13"/>
      <c r="E4319" s="13"/>
      <c r="F4319" s="13"/>
      <c r="G4319" s="13"/>
      <c r="H4319" s="13"/>
      <c r="I4319" s="13"/>
      <c r="J4319" s="13"/>
      <c r="K4319" s="13"/>
      <c r="L4319" s="13"/>
      <c r="M4319" s="13"/>
      <c r="N4319" s="13"/>
      <c r="O4319" s="13"/>
      <c r="P4319" s="13"/>
    </row>
    <row r="4320" spans="2:16" x14ac:dyDescent="0.3">
      <c r="B4320" s="67"/>
      <c r="C4320" s="67"/>
      <c r="D4320" s="13"/>
      <c r="E4320" s="13"/>
      <c r="F4320" s="13"/>
      <c r="G4320" s="13"/>
      <c r="H4320" s="13"/>
      <c r="I4320" s="13"/>
      <c r="J4320" s="13"/>
      <c r="K4320" s="13"/>
      <c r="L4320" s="13"/>
      <c r="M4320" s="13"/>
      <c r="N4320" s="13"/>
      <c r="O4320" s="13"/>
      <c r="P4320" s="13"/>
    </row>
    <row r="4321" spans="2:16" x14ac:dyDescent="0.3">
      <c r="B4321" s="67"/>
      <c r="C4321" s="67"/>
      <c r="D4321" s="13"/>
      <c r="E4321" s="13"/>
      <c r="F4321" s="13"/>
      <c r="G4321" s="13"/>
      <c r="H4321" s="13"/>
      <c r="I4321" s="13"/>
      <c r="J4321" s="13"/>
      <c r="K4321" s="13"/>
      <c r="L4321" s="13"/>
      <c r="M4321" s="13"/>
      <c r="N4321" s="13"/>
      <c r="O4321" s="13"/>
      <c r="P4321" s="13"/>
    </row>
    <row r="4322" spans="2:16" x14ac:dyDescent="0.3">
      <c r="B4322" s="67"/>
      <c r="C4322" s="67"/>
      <c r="D4322" s="13"/>
      <c r="E4322" s="13"/>
      <c r="F4322" s="13"/>
      <c r="G4322" s="13"/>
      <c r="H4322" s="13"/>
      <c r="I4322" s="13"/>
      <c r="J4322" s="13"/>
      <c r="K4322" s="13"/>
      <c r="L4322" s="13"/>
      <c r="M4322" s="13"/>
      <c r="N4322" s="13"/>
      <c r="O4322" s="13"/>
      <c r="P4322" s="13"/>
    </row>
    <row r="4323" spans="2:16" x14ac:dyDescent="0.3">
      <c r="B4323" s="67"/>
      <c r="C4323" s="67"/>
      <c r="D4323" s="13"/>
      <c r="E4323" s="13"/>
      <c r="F4323" s="13"/>
      <c r="G4323" s="13"/>
      <c r="H4323" s="13"/>
      <c r="I4323" s="13"/>
      <c r="J4323" s="13"/>
      <c r="K4323" s="13"/>
      <c r="L4323" s="13"/>
      <c r="M4323" s="13"/>
      <c r="N4323" s="13"/>
      <c r="O4323" s="13"/>
      <c r="P4323" s="13"/>
    </row>
    <row r="4324" spans="2:16" x14ac:dyDescent="0.3">
      <c r="B4324" s="67"/>
      <c r="C4324" s="67"/>
      <c r="D4324" s="13"/>
      <c r="E4324" s="13"/>
      <c r="F4324" s="13"/>
      <c r="G4324" s="13"/>
      <c r="H4324" s="13"/>
      <c r="I4324" s="13"/>
      <c r="J4324" s="13"/>
      <c r="K4324" s="13"/>
      <c r="L4324" s="13"/>
      <c r="M4324" s="13"/>
      <c r="N4324" s="13"/>
      <c r="O4324" s="13"/>
      <c r="P4324" s="13"/>
    </row>
    <row r="4325" spans="2:16" x14ac:dyDescent="0.3">
      <c r="B4325" s="67"/>
      <c r="C4325" s="67"/>
      <c r="D4325" s="13"/>
      <c r="E4325" s="13"/>
      <c r="F4325" s="13"/>
      <c r="G4325" s="13"/>
      <c r="H4325" s="13"/>
      <c r="I4325" s="13"/>
      <c r="J4325" s="13"/>
      <c r="K4325" s="13"/>
      <c r="L4325" s="13"/>
      <c r="M4325" s="13"/>
      <c r="N4325" s="13"/>
      <c r="O4325" s="13"/>
      <c r="P4325" s="13"/>
    </row>
    <row r="4326" spans="2:16" x14ac:dyDescent="0.3">
      <c r="B4326" s="67"/>
      <c r="C4326" s="67"/>
      <c r="D4326" s="13"/>
      <c r="E4326" s="13"/>
      <c r="F4326" s="13"/>
      <c r="G4326" s="13"/>
      <c r="H4326" s="13"/>
      <c r="I4326" s="13"/>
      <c r="J4326" s="13"/>
      <c r="K4326" s="13"/>
      <c r="L4326" s="13"/>
      <c r="M4326" s="13"/>
      <c r="N4326" s="13"/>
      <c r="O4326" s="13"/>
      <c r="P4326" s="13"/>
    </row>
    <row r="4327" spans="2:16" x14ac:dyDescent="0.3">
      <c r="B4327" s="67"/>
      <c r="C4327" s="67"/>
      <c r="D4327" s="13"/>
      <c r="E4327" s="13"/>
      <c r="F4327" s="13"/>
      <c r="G4327" s="13"/>
      <c r="H4327" s="13"/>
      <c r="I4327" s="13"/>
      <c r="J4327" s="13"/>
      <c r="K4327" s="13"/>
      <c r="L4327" s="13"/>
      <c r="M4327" s="13"/>
      <c r="N4327" s="13"/>
      <c r="O4327" s="13"/>
      <c r="P4327" s="13"/>
    </row>
    <row r="4328" spans="2:16" x14ac:dyDescent="0.3">
      <c r="B4328" s="67"/>
      <c r="C4328" s="67"/>
      <c r="D4328" s="13"/>
      <c r="E4328" s="13"/>
      <c r="F4328" s="13"/>
      <c r="G4328" s="13"/>
      <c r="H4328" s="13"/>
      <c r="I4328" s="13"/>
      <c r="J4328" s="13"/>
      <c r="K4328" s="13"/>
      <c r="L4328" s="13"/>
      <c r="M4328" s="13"/>
      <c r="N4328" s="13"/>
      <c r="O4328" s="13"/>
      <c r="P4328" s="13"/>
    </row>
    <row r="4329" spans="2:16" x14ac:dyDescent="0.3">
      <c r="B4329" s="67"/>
      <c r="C4329" s="67"/>
      <c r="D4329" s="13"/>
      <c r="E4329" s="13"/>
      <c r="F4329" s="13"/>
      <c r="G4329" s="13"/>
      <c r="H4329" s="13"/>
      <c r="I4329" s="13"/>
      <c r="J4329" s="13"/>
      <c r="K4329" s="13"/>
      <c r="L4329" s="13"/>
      <c r="M4329" s="13"/>
      <c r="N4329" s="13"/>
      <c r="O4329" s="13"/>
      <c r="P4329" s="13"/>
    </row>
    <row r="4330" spans="2:16" x14ac:dyDescent="0.3">
      <c r="B4330" s="67"/>
      <c r="C4330" s="67"/>
      <c r="D4330" s="13"/>
      <c r="E4330" s="13"/>
      <c r="F4330" s="13"/>
      <c r="G4330" s="13"/>
      <c r="H4330" s="13"/>
      <c r="I4330" s="13"/>
      <c r="J4330" s="13"/>
      <c r="K4330" s="13"/>
      <c r="L4330" s="13"/>
      <c r="M4330" s="13"/>
      <c r="N4330" s="13"/>
      <c r="O4330" s="13"/>
      <c r="P4330" s="13"/>
    </row>
    <row r="4331" spans="2:16" x14ac:dyDescent="0.3">
      <c r="B4331" s="67"/>
      <c r="C4331" s="67"/>
      <c r="D4331" s="13"/>
      <c r="E4331" s="13"/>
      <c r="F4331" s="13"/>
      <c r="G4331" s="13"/>
      <c r="H4331" s="13"/>
      <c r="I4331" s="13"/>
      <c r="J4331" s="13"/>
      <c r="K4331" s="13"/>
      <c r="L4331" s="13"/>
      <c r="M4331" s="13"/>
      <c r="N4331" s="13"/>
      <c r="O4331" s="13"/>
      <c r="P4331" s="13"/>
    </row>
    <row r="4332" spans="2:16" x14ac:dyDescent="0.3">
      <c r="B4332" s="67"/>
      <c r="C4332" s="67"/>
      <c r="D4332" s="13"/>
      <c r="E4332" s="13"/>
      <c r="F4332" s="13"/>
      <c r="G4332" s="13"/>
      <c r="H4332" s="13"/>
      <c r="I4332" s="13"/>
      <c r="J4332" s="13"/>
      <c r="K4332" s="13"/>
      <c r="L4332" s="13"/>
      <c r="M4332" s="13"/>
      <c r="N4332" s="13"/>
      <c r="O4332" s="13"/>
      <c r="P4332" s="13"/>
    </row>
    <row r="4333" spans="2:16" x14ac:dyDescent="0.3">
      <c r="B4333" s="67"/>
      <c r="C4333" s="67"/>
      <c r="D4333" s="13"/>
      <c r="E4333" s="13"/>
      <c r="F4333" s="13"/>
      <c r="G4333" s="13"/>
      <c r="H4333" s="13"/>
      <c r="I4333" s="13"/>
      <c r="J4333" s="13"/>
      <c r="K4333" s="13"/>
      <c r="L4333" s="13"/>
      <c r="M4333" s="13"/>
      <c r="N4333" s="13"/>
      <c r="O4333" s="13"/>
      <c r="P4333" s="13"/>
    </row>
    <row r="4334" spans="2:16" x14ac:dyDescent="0.3">
      <c r="B4334" s="67"/>
      <c r="C4334" s="67"/>
      <c r="D4334" s="13"/>
      <c r="E4334" s="13"/>
      <c r="F4334" s="13"/>
      <c r="G4334" s="13"/>
      <c r="H4334" s="13"/>
      <c r="I4334" s="13"/>
      <c r="J4334" s="13"/>
      <c r="K4334" s="13"/>
      <c r="L4334" s="13"/>
      <c r="M4334" s="13"/>
      <c r="N4334" s="13"/>
      <c r="O4334" s="13"/>
      <c r="P4334" s="13"/>
    </row>
    <row r="4335" spans="2:16" x14ac:dyDescent="0.3">
      <c r="B4335" s="67"/>
      <c r="C4335" s="67"/>
      <c r="D4335" s="13"/>
      <c r="E4335" s="13"/>
      <c r="F4335" s="13"/>
      <c r="G4335" s="13"/>
      <c r="H4335" s="13"/>
      <c r="I4335" s="13"/>
      <c r="J4335" s="13"/>
      <c r="K4335" s="13"/>
      <c r="L4335" s="13"/>
      <c r="M4335" s="13"/>
      <c r="N4335" s="13"/>
      <c r="O4335" s="13"/>
      <c r="P4335" s="13"/>
    </row>
    <row r="4336" spans="2:16" x14ac:dyDescent="0.3">
      <c r="B4336" s="67"/>
      <c r="C4336" s="67"/>
      <c r="D4336" s="13"/>
      <c r="E4336" s="13"/>
      <c r="F4336" s="13"/>
      <c r="G4336" s="13"/>
      <c r="H4336" s="13"/>
      <c r="I4336" s="13"/>
      <c r="J4336" s="13"/>
      <c r="K4336" s="13"/>
      <c r="L4336" s="13"/>
      <c r="M4336" s="13"/>
      <c r="N4336" s="13"/>
      <c r="O4336" s="13"/>
      <c r="P4336" s="13"/>
    </row>
    <row r="4337" spans="2:16" x14ac:dyDescent="0.3">
      <c r="B4337" s="67"/>
      <c r="C4337" s="67"/>
      <c r="D4337" s="13"/>
      <c r="E4337" s="13"/>
      <c r="F4337" s="13"/>
      <c r="G4337" s="13"/>
      <c r="H4337" s="13"/>
      <c r="I4337" s="13"/>
      <c r="J4337" s="13"/>
      <c r="K4337" s="13"/>
      <c r="L4337" s="13"/>
      <c r="M4337" s="13"/>
      <c r="N4337" s="13"/>
      <c r="O4337" s="13"/>
      <c r="P4337" s="13"/>
    </row>
    <row r="4338" spans="2:16" x14ac:dyDescent="0.3">
      <c r="B4338" s="67"/>
      <c r="C4338" s="67"/>
      <c r="D4338" s="13"/>
      <c r="E4338" s="13"/>
      <c r="F4338" s="13"/>
      <c r="G4338" s="13"/>
      <c r="H4338" s="13"/>
      <c r="I4338" s="13"/>
      <c r="J4338" s="13"/>
      <c r="K4338" s="13"/>
      <c r="L4338" s="13"/>
      <c r="M4338" s="13"/>
      <c r="N4338" s="13"/>
      <c r="O4338" s="13"/>
      <c r="P4338" s="13"/>
    </row>
    <row r="4339" spans="2:16" x14ac:dyDescent="0.3">
      <c r="B4339" s="67"/>
      <c r="C4339" s="67"/>
      <c r="D4339" s="13"/>
      <c r="E4339" s="13"/>
      <c r="F4339" s="13"/>
      <c r="G4339" s="13"/>
      <c r="H4339" s="13"/>
      <c r="I4339" s="13"/>
      <c r="J4339" s="13"/>
      <c r="K4339" s="13"/>
      <c r="L4339" s="13"/>
      <c r="M4339" s="13"/>
      <c r="N4339" s="13"/>
      <c r="O4339" s="13"/>
      <c r="P4339" s="13"/>
    </row>
    <row r="4340" spans="2:16" x14ac:dyDescent="0.3">
      <c r="B4340" s="67"/>
      <c r="C4340" s="67"/>
      <c r="D4340" s="13"/>
      <c r="E4340" s="13"/>
      <c r="F4340" s="13"/>
      <c r="G4340" s="13"/>
      <c r="H4340" s="13"/>
      <c r="I4340" s="13"/>
      <c r="J4340" s="13"/>
      <c r="K4340" s="13"/>
      <c r="L4340" s="13"/>
      <c r="M4340" s="13"/>
      <c r="N4340" s="13"/>
      <c r="O4340" s="13"/>
      <c r="P4340" s="13"/>
    </row>
    <row r="4341" spans="2:16" x14ac:dyDescent="0.3">
      <c r="B4341" s="67"/>
      <c r="C4341" s="67"/>
      <c r="D4341" s="13"/>
      <c r="E4341" s="13"/>
      <c r="F4341" s="13"/>
      <c r="G4341" s="13"/>
      <c r="H4341" s="13"/>
      <c r="I4341" s="13"/>
      <c r="J4341" s="13"/>
      <c r="K4341" s="13"/>
      <c r="L4341" s="13"/>
      <c r="M4341" s="13"/>
      <c r="N4341" s="13"/>
      <c r="O4341" s="13"/>
      <c r="P4341" s="13"/>
    </row>
    <row r="4342" spans="2:16" x14ac:dyDescent="0.3">
      <c r="B4342" s="67"/>
      <c r="C4342" s="67"/>
      <c r="D4342" s="13"/>
      <c r="E4342" s="13"/>
      <c r="F4342" s="13"/>
      <c r="G4342" s="13"/>
      <c r="H4342" s="13"/>
      <c r="I4342" s="13"/>
      <c r="J4342" s="13"/>
      <c r="K4342" s="13"/>
      <c r="L4342" s="13"/>
      <c r="M4342" s="13"/>
      <c r="N4342" s="13"/>
      <c r="O4342" s="13"/>
      <c r="P4342" s="13"/>
    </row>
    <row r="4343" spans="2:16" x14ac:dyDescent="0.3">
      <c r="B4343" s="67"/>
      <c r="C4343" s="67"/>
      <c r="D4343" s="13"/>
      <c r="E4343" s="13"/>
      <c r="F4343" s="13"/>
      <c r="G4343" s="13"/>
      <c r="H4343" s="13"/>
      <c r="I4343" s="13"/>
      <c r="J4343" s="13"/>
      <c r="K4343" s="13"/>
      <c r="L4343" s="13"/>
      <c r="M4343" s="13"/>
      <c r="N4343" s="13"/>
      <c r="O4343" s="13"/>
      <c r="P4343" s="13"/>
    </row>
    <row r="4344" spans="2:16" x14ac:dyDescent="0.3">
      <c r="B4344" s="67"/>
      <c r="C4344" s="67"/>
      <c r="D4344" s="13"/>
      <c r="E4344" s="13"/>
      <c r="F4344" s="13"/>
      <c r="G4344" s="13"/>
      <c r="H4344" s="13"/>
      <c r="I4344" s="13"/>
      <c r="J4344" s="13"/>
      <c r="K4344" s="13"/>
      <c r="L4344" s="13"/>
      <c r="M4344" s="13"/>
      <c r="N4344" s="13"/>
      <c r="O4344" s="13"/>
      <c r="P4344" s="13"/>
    </row>
    <row r="4345" spans="2:16" x14ac:dyDescent="0.3">
      <c r="B4345" s="67"/>
      <c r="C4345" s="67"/>
      <c r="D4345" s="13"/>
      <c r="E4345" s="13"/>
      <c r="F4345" s="13"/>
      <c r="G4345" s="13"/>
      <c r="H4345" s="13"/>
      <c r="I4345" s="13"/>
      <c r="J4345" s="13"/>
      <c r="K4345" s="13"/>
      <c r="L4345" s="13"/>
      <c r="M4345" s="13"/>
      <c r="N4345" s="13"/>
      <c r="O4345" s="13"/>
      <c r="P4345" s="13"/>
    </row>
    <row r="4346" spans="2:16" x14ac:dyDescent="0.3">
      <c r="B4346" s="67"/>
      <c r="C4346" s="67"/>
      <c r="D4346" s="13"/>
      <c r="E4346" s="13"/>
      <c r="F4346" s="13"/>
      <c r="G4346" s="13"/>
      <c r="H4346" s="13"/>
      <c r="I4346" s="13"/>
      <c r="J4346" s="13"/>
      <c r="K4346" s="13"/>
      <c r="L4346" s="13"/>
      <c r="M4346" s="13"/>
      <c r="N4346" s="13"/>
      <c r="O4346" s="13"/>
      <c r="P4346" s="13"/>
    </row>
    <row r="4347" spans="2:16" x14ac:dyDescent="0.3">
      <c r="B4347" s="67"/>
      <c r="C4347" s="67"/>
      <c r="D4347" s="13"/>
      <c r="E4347" s="13"/>
      <c r="F4347" s="13"/>
      <c r="G4347" s="13"/>
      <c r="H4347" s="13"/>
      <c r="I4347" s="13"/>
      <c r="J4347" s="13"/>
      <c r="K4347" s="13"/>
      <c r="L4347" s="13"/>
      <c r="M4347" s="13"/>
      <c r="N4347" s="13"/>
      <c r="O4347" s="13"/>
      <c r="P4347" s="13"/>
    </row>
    <row r="4348" spans="2:16" x14ac:dyDescent="0.3">
      <c r="B4348" s="67"/>
      <c r="C4348" s="67"/>
      <c r="D4348" s="13"/>
      <c r="E4348" s="13"/>
      <c r="F4348" s="13"/>
      <c r="G4348" s="13"/>
      <c r="H4348" s="13"/>
      <c r="I4348" s="13"/>
      <c r="J4348" s="13"/>
      <c r="K4348" s="13"/>
      <c r="L4348" s="13"/>
      <c r="M4348" s="13"/>
      <c r="N4348" s="13"/>
      <c r="O4348" s="13"/>
      <c r="P4348" s="13"/>
    </row>
    <row r="4349" spans="2:16" x14ac:dyDescent="0.3">
      <c r="B4349" s="67"/>
      <c r="C4349" s="67"/>
      <c r="D4349" s="13"/>
      <c r="E4349" s="13"/>
      <c r="F4349" s="13"/>
      <c r="G4349" s="13"/>
      <c r="H4349" s="13"/>
      <c r="I4349" s="13"/>
      <c r="J4349" s="13"/>
      <c r="K4349" s="13"/>
      <c r="L4349" s="13"/>
      <c r="M4349" s="13"/>
      <c r="N4349" s="13"/>
      <c r="O4349" s="13"/>
      <c r="P4349" s="13"/>
    </row>
    <row r="4350" spans="2:16" x14ac:dyDescent="0.3">
      <c r="B4350" s="67"/>
      <c r="C4350" s="67"/>
      <c r="D4350" s="13"/>
      <c r="E4350" s="13"/>
      <c r="F4350" s="13"/>
      <c r="G4350" s="13"/>
      <c r="H4350" s="13"/>
      <c r="I4350" s="13"/>
      <c r="J4350" s="13"/>
      <c r="K4350" s="13"/>
      <c r="L4350" s="13"/>
      <c r="M4350" s="13"/>
      <c r="N4350" s="13"/>
      <c r="O4350" s="13"/>
      <c r="P4350" s="13"/>
    </row>
    <row r="4351" spans="2:16" x14ac:dyDescent="0.3">
      <c r="B4351" s="67"/>
      <c r="C4351" s="67"/>
      <c r="D4351" s="13"/>
      <c r="E4351" s="13"/>
      <c r="F4351" s="13"/>
      <c r="G4351" s="13"/>
      <c r="H4351" s="13"/>
      <c r="I4351" s="13"/>
      <c r="J4351" s="13"/>
      <c r="K4351" s="13"/>
      <c r="L4351" s="13"/>
      <c r="M4351" s="13"/>
      <c r="N4351" s="13"/>
      <c r="O4351" s="13"/>
      <c r="P4351" s="13"/>
    </row>
    <row r="4352" spans="2:16" x14ac:dyDescent="0.3">
      <c r="B4352" s="67"/>
      <c r="C4352" s="67"/>
      <c r="D4352" s="13"/>
      <c r="E4352" s="13"/>
      <c r="F4352" s="13"/>
      <c r="G4352" s="13"/>
      <c r="H4352" s="13"/>
      <c r="I4352" s="13"/>
      <c r="J4352" s="13"/>
      <c r="K4352" s="13"/>
      <c r="L4352" s="13"/>
      <c r="M4352" s="13"/>
      <c r="N4352" s="13"/>
      <c r="O4352" s="13"/>
      <c r="P4352" s="13"/>
    </row>
    <row r="4353" spans="2:16" x14ac:dyDescent="0.3">
      <c r="B4353" s="67"/>
      <c r="C4353" s="67"/>
      <c r="D4353" s="13"/>
      <c r="E4353" s="13"/>
      <c r="F4353" s="13"/>
      <c r="G4353" s="13"/>
      <c r="H4353" s="13"/>
      <c r="I4353" s="13"/>
      <c r="J4353" s="13"/>
      <c r="K4353" s="13"/>
      <c r="L4353" s="13"/>
      <c r="M4353" s="13"/>
      <c r="N4353" s="13"/>
      <c r="O4353" s="13"/>
      <c r="P4353" s="13"/>
    </row>
    <row r="4354" spans="2:16" x14ac:dyDescent="0.3">
      <c r="B4354" s="67"/>
      <c r="C4354" s="67"/>
      <c r="D4354" s="13"/>
      <c r="E4354" s="13"/>
      <c r="F4354" s="13"/>
      <c r="G4354" s="13"/>
      <c r="H4354" s="13"/>
      <c r="I4354" s="13"/>
      <c r="J4354" s="13"/>
      <c r="K4354" s="13"/>
      <c r="L4354" s="13"/>
      <c r="M4354" s="13"/>
      <c r="N4354" s="13"/>
      <c r="O4354" s="13"/>
      <c r="P4354" s="13"/>
    </row>
    <row r="4355" spans="2:16" x14ac:dyDescent="0.3">
      <c r="B4355" s="67"/>
      <c r="C4355" s="67"/>
      <c r="D4355" s="13"/>
      <c r="E4355" s="13"/>
      <c r="F4355" s="13"/>
      <c r="G4355" s="13"/>
      <c r="H4355" s="13"/>
      <c r="I4355" s="13"/>
      <c r="J4355" s="13"/>
      <c r="K4355" s="13"/>
      <c r="L4355" s="13"/>
      <c r="M4355" s="13"/>
      <c r="N4355" s="13"/>
      <c r="O4355" s="13"/>
      <c r="P4355" s="13"/>
    </row>
    <row r="4356" spans="2:16" x14ac:dyDescent="0.3">
      <c r="B4356" s="67"/>
      <c r="C4356" s="67"/>
      <c r="D4356" s="13"/>
      <c r="E4356" s="13"/>
      <c r="F4356" s="13"/>
      <c r="G4356" s="13"/>
      <c r="H4356" s="13"/>
      <c r="I4356" s="13"/>
      <c r="J4356" s="13"/>
      <c r="K4356" s="13"/>
      <c r="L4356" s="13"/>
      <c r="M4356" s="13"/>
      <c r="N4356" s="13"/>
      <c r="O4356" s="13"/>
      <c r="P4356" s="13"/>
    </row>
    <row r="4357" spans="2:16" x14ac:dyDescent="0.3">
      <c r="B4357" s="67"/>
      <c r="C4357" s="67"/>
      <c r="D4357" s="13"/>
      <c r="E4357" s="13"/>
      <c r="F4357" s="13"/>
      <c r="G4357" s="13"/>
      <c r="H4357" s="13"/>
      <c r="I4357" s="13"/>
      <c r="J4357" s="13"/>
      <c r="K4357" s="13"/>
      <c r="L4357" s="13"/>
      <c r="M4357" s="13"/>
      <c r="N4357" s="13"/>
      <c r="O4357" s="13"/>
      <c r="P4357" s="13"/>
    </row>
    <row r="4358" spans="2:16" x14ac:dyDescent="0.3">
      <c r="B4358" s="67"/>
      <c r="C4358" s="67"/>
      <c r="D4358" s="13"/>
      <c r="E4358" s="13"/>
      <c r="F4358" s="13"/>
      <c r="G4358" s="13"/>
      <c r="H4358" s="13"/>
      <c r="I4358" s="13"/>
      <c r="J4358" s="13"/>
      <c r="K4358" s="13"/>
      <c r="L4358" s="13"/>
      <c r="M4358" s="13"/>
      <c r="N4358" s="13"/>
      <c r="O4358" s="13"/>
      <c r="P4358" s="13"/>
    </row>
    <row r="4359" spans="2:16" x14ac:dyDescent="0.3">
      <c r="B4359" s="67"/>
      <c r="C4359" s="67"/>
      <c r="D4359" s="13"/>
      <c r="E4359" s="13"/>
      <c r="F4359" s="13"/>
      <c r="G4359" s="13"/>
      <c r="H4359" s="13"/>
      <c r="I4359" s="13"/>
      <c r="J4359" s="13"/>
      <c r="K4359" s="13"/>
      <c r="L4359" s="13"/>
      <c r="M4359" s="13"/>
      <c r="N4359" s="13"/>
      <c r="O4359" s="13"/>
      <c r="P4359" s="13"/>
    </row>
    <row r="4360" spans="2:16" x14ac:dyDescent="0.3">
      <c r="B4360" s="67"/>
      <c r="C4360" s="67"/>
      <c r="D4360" s="13"/>
      <c r="E4360" s="13"/>
      <c r="F4360" s="13"/>
      <c r="G4360" s="13"/>
      <c r="H4360" s="13"/>
      <c r="I4360" s="13"/>
      <c r="J4360" s="13"/>
      <c r="K4360" s="13"/>
      <c r="L4360" s="13"/>
      <c r="M4360" s="13"/>
      <c r="N4360" s="13"/>
      <c r="O4360" s="13"/>
      <c r="P4360" s="13"/>
    </row>
    <row r="4361" spans="2:16" x14ac:dyDescent="0.3">
      <c r="B4361" s="67"/>
      <c r="C4361" s="67"/>
      <c r="D4361" s="13"/>
      <c r="E4361" s="13"/>
      <c r="F4361" s="13"/>
      <c r="G4361" s="13"/>
      <c r="H4361" s="13"/>
      <c r="I4361" s="13"/>
      <c r="J4361" s="13"/>
      <c r="K4361" s="13"/>
      <c r="L4361" s="13"/>
      <c r="M4361" s="13"/>
      <c r="N4361" s="13"/>
      <c r="O4361" s="13"/>
      <c r="P4361" s="13"/>
    </row>
    <row r="4362" spans="2:16" x14ac:dyDescent="0.3">
      <c r="B4362" s="67"/>
      <c r="C4362" s="67"/>
      <c r="D4362" s="13"/>
      <c r="E4362" s="13"/>
      <c r="F4362" s="13"/>
      <c r="G4362" s="13"/>
      <c r="H4362" s="13"/>
      <c r="I4362" s="13"/>
      <c r="J4362" s="13"/>
      <c r="K4362" s="13"/>
      <c r="L4362" s="13"/>
      <c r="M4362" s="13"/>
      <c r="N4362" s="13"/>
      <c r="O4362" s="13"/>
      <c r="P4362" s="13"/>
    </row>
    <row r="4363" spans="2:16" x14ac:dyDescent="0.3">
      <c r="B4363" s="67"/>
      <c r="C4363" s="67"/>
      <c r="D4363" s="13"/>
      <c r="E4363" s="13"/>
      <c r="F4363" s="13"/>
      <c r="G4363" s="13"/>
      <c r="H4363" s="13"/>
      <c r="I4363" s="13"/>
      <c r="J4363" s="13"/>
      <c r="K4363" s="13"/>
      <c r="L4363" s="13"/>
      <c r="M4363" s="13"/>
      <c r="N4363" s="13"/>
      <c r="O4363" s="13"/>
      <c r="P4363" s="13"/>
    </row>
    <row r="4364" spans="2:16" x14ac:dyDescent="0.3">
      <c r="B4364" s="67"/>
      <c r="C4364" s="67"/>
      <c r="D4364" s="13"/>
      <c r="E4364" s="13"/>
      <c r="F4364" s="13"/>
      <c r="G4364" s="13"/>
      <c r="H4364" s="13"/>
      <c r="I4364" s="13"/>
      <c r="J4364" s="13"/>
      <c r="K4364" s="13"/>
      <c r="L4364" s="13"/>
      <c r="M4364" s="13"/>
      <c r="N4364" s="13"/>
      <c r="O4364" s="13"/>
      <c r="P4364" s="13"/>
    </row>
    <row r="4365" spans="2:16" x14ac:dyDescent="0.3">
      <c r="B4365" s="67"/>
      <c r="C4365" s="67"/>
      <c r="D4365" s="13"/>
      <c r="E4365" s="13"/>
      <c r="F4365" s="13"/>
      <c r="G4365" s="13"/>
      <c r="H4365" s="13"/>
      <c r="I4365" s="13"/>
      <c r="J4365" s="13"/>
      <c r="K4365" s="13"/>
      <c r="L4365" s="13"/>
      <c r="M4365" s="13"/>
      <c r="N4365" s="13"/>
      <c r="O4365" s="13"/>
      <c r="P4365" s="13"/>
    </row>
    <row r="4366" spans="2:16" x14ac:dyDescent="0.3">
      <c r="B4366" s="67"/>
      <c r="C4366" s="67"/>
      <c r="D4366" s="13"/>
      <c r="E4366" s="13"/>
      <c r="F4366" s="13"/>
      <c r="G4366" s="13"/>
      <c r="H4366" s="13"/>
      <c r="I4366" s="13"/>
      <c r="J4366" s="13"/>
      <c r="K4366" s="13"/>
      <c r="L4366" s="13"/>
      <c r="M4366" s="13"/>
      <c r="N4366" s="13"/>
      <c r="O4366" s="13"/>
      <c r="P4366" s="13"/>
    </row>
    <row r="4367" spans="2:16" x14ac:dyDescent="0.3">
      <c r="B4367" s="67"/>
      <c r="C4367" s="67"/>
      <c r="D4367" s="13"/>
      <c r="E4367" s="13"/>
      <c r="F4367" s="13"/>
      <c r="G4367" s="13"/>
      <c r="H4367" s="13"/>
      <c r="I4367" s="13"/>
      <c r="J4367" s="13"/>
      <c r="K4367" s="13"/>
      <c r="L4367" s="13"/>
      <c r="M4367" s="13"/>
      <c r="N4367" s="13"/>
      <c r="O4367" s="13"/>
      <c r="P4367" s="13"/>
    </row>
    <row r="4368" spans="2:16" x14ac:dyDescent="0.3">
      <c r="B4368" s="67"/>
      <c r="C4368" s="67"/>
      <c r="D4368" s="13"/>
      <c r="E4368" s="13"/>
      <c r="F4368" s="13"/>
      <c r="G4368" s="13"/>
      <c r="H4368" s="13"/>
      <c r="I4368" s="13"/>
      <c r="J4368" s="13"/>
      <c r="K4368" s="13"/>
      <c r="L4368" s="13"/>
      <c r="M4368" s="13"/>
      <c r="N4368" s="13"/>
      <c r="O4368" s="13"/>
      <c r="P4368" s="13"/>
    </row>
    <row r="4369" spans="2:16" x14ac:dyDescent="0.3">
      <c r="B4369" s="67"/>
      <c r="C4369" s="67"/>
      <c r="D4369" s="13"/>
      <c r="E4369" s="13"/>
      <c r="F4369" s="13"/>
      <c r="G4369" s="13"/>
      <c r="H4369" s="13"/>
      <c r="I4369" s="13"/>
      <c r="J4369" s="13"/>
      <c r="K4369" s="13"/>
      <c r="L4369" s="13"/>
      <c r="M4369" s="13"/>
      <c r="N4369" s="13"/>
      <c r="O4369" s="13"/>
      <c r="P4369" s="13"/>
    </row>
    <row r="4370" spans="2:16" x14ac:dyDescent="0.3">
      <c r="B4370" s="67"/>
      <c r="C4370" s="67"/>
      <c r="D4370" s="13"/>
      <c r="E4370" s="13"/>
      <c r="F4370" s="13"/>
      <c r="G4370" s="13"/>
      <c r="H4370" s="13"/>
      <c r="I4370" s="13"/>
      <c r="J4370" s="13"/>
      <c r="K4370" s="13"/>
      <c r="L4370" s="13"/>
      <c r="M4370" s="13"/>
      <c r="N4370" s="13"/>
      <c r="O4370" s="13"/>
      <c r="P4370" s="13"/>
    </row>
    <row r="4371" spans="2:16" x14ac:dyDescent="0.3">
      <c r="B4371" s="67"/>
      <c r="C4371" s="67"/>
      <c r="D4371" s="13"/>
      <c r="E4371" s="13"/>
      <c r="F4371" s="13"/>
      <c r="G4371" s="13"/>
      <c r="H4371" s="13"/>
      <c r="I4371" s="13"/>
      <c r="J4371" s="13"/>
      <c r="K4371" s="13"/>
      <c r="L4371" s="13"/>
      <c r="M4371" s="13"/>
      <c r="N4371" s="13"/>
      <c r="O4371" s="13"/>
      <c r="P4371" s="13"/>
    </row>
    <row r="4372" spans="2:16" x14ac:dyDescent="0.3">
      <c r="B4372" s="67"/>
      <c r="C4372" s="67"/>
      <c r="D4372" s="13"/>
      <c r="E4372" s="13"/>
      <c r="F4372" s="13"/>
      <c r="G4372" s="13"/>
      <c r="H4372" s="13"/>
      <c r="I4372" s="13"/>
      <c r="J4372" s="13"/>
      <c r="K4372" s="13"/>
      <c r="L4372" s="13"/>
      <c r="M4372" s="13"/>
      <c r="N4372" s="13"/>
      <c r="O4372" s="13"/>
      <c r="P4372" s="13"/>
    </row>
    <row r="4373" spans="2:16" x14ac:dyDescent="0.3">
      <c r="B4373" s="67"/>
      <c r="C4373" s="67"/>
      <c r="D4373" s="13"/>
      <c r="E4373" s="13"/>
      <c r="F4373" s="13"/>
      <c r="G4373" s="13"/>
      <c r="H4373" s="13"/>
      <c r="I4373" s="13"/>
      <c r="J4373" s="13"/>
      <c r="K4373" s="13"/>
      <c r="L4373" s="13"/>
      <c r="M4373" s="13"/>
      <c r="N4373" s="13"/>
      <c r="O4373" s="13"/>
      <c r="P4373" s="13"/>
    </row>
    <row r="4374" spans="2:16" x14ac:dyDescent="0.3">
      <c r="B4374" s="67"/>
      <c r="C4374" s="67"/>
      <c r="D4374" s="13"/>
      <c r="E4374" s="13"/>
      <c r="F4374" s="13"/>
      <c r="G4374" s="13"/>
      <c r="H4374" s="13"/>
      <c r="I4374" s="13"/>
      <c r="J4374" s="13"/>
      <c r="K4374" s="13"/>
      <c r="L4374" s="13"/>
      <c r="M4374" s="13"/>
      <c r="N4374" s="13"/>
      <c r="O4374" s="13"/>
      <c r="P4374" s="13"/>
    </row>
    <row r="4375" spans="2:16" x14ac:dyDescent="0.3">
      <c r="B4375" s="67"/>
      <c r="C4375" s="67"/>
      <c r="D4375" s="13"/>
      <c r="E4375" s="13"/>
      <c r="F4375" s="13"/>
      <c r="G4375" s="13"/>
      <c r="H4375" s="13"/>
      <c r="I4375" s="13"/>
      <c r="J4375" s="13"/>
      <c r="K4375" s="13"/>
      <c r="L4375" s="13"/>
      <c r="M4375" s="13"/>
      <c r="N4375" s="13"/>
      <c r="O4375" s="13"/>
      <c r="P4375" s="13"/>
    </row>
    <row r="4376" spans="2:16" x14ac:dyDescent="0.3">
      <c r="B4376" s="67"/>
      <c r="C4376" s="67"/>
      <c r="D4376" s="13"/>
      <c r="E4376" s="13"/>
      <c r="F4376" s="13"/>
      <c r="G4376" s="13"/>
      <c r="H4376" s="13"/>
      <c r="I4376" s="13"/>
      <c r="J4376" s="13"/>
      <c r="K4376" s="13"/>
      <c r="L4376" s="13"/>
      <c r="M4376" s="13"/>
      <c r="N4376" s="13"/>
      <c r="O4376" s="13"/>
      <c r="P4376" s="13"/>
    </row>
    <row r="4377" spans="2:16" x14ac:dyDescent="0.3">
      <c r="B4377" s="67"/>
      <c r="C4377" s="67"/>
      <c r="D4377" s="13"/>
      <c r="E4377" s="13"/>
      <c r="F4377" s="13"/>
      <c r="G4377" s="13"/>
      <c r="H4377" s="13"/>
      <c r="I4377" s="13"/>
      <c r="J4377" s="13"/>
      <c r="K4377" s="13"/>
      <c r="L4377" s="13"/>
      <c r="M4377" s="13"/>
      <c r="N4377" s="13"/>
      <c r="O4377" s="13"/>
      <c r="P4377" s="13"/>
    </row>
    <row r="4378" spans="2:16" x14ac:dyDescent="0.3">
      <c r="B4378" s="67"/>
      <c r="C4378" s="67"/>
      <c r="D4378" s="13"/>
      <c r="E4378" s="13"/>
      <c r="F4378" s="13"/>
      <c r="G4378" s="13"/>
      <c r="H4378" s="13"/>
      <c r="I4378" s="13"/>
      <c r="J4378" s="13"/>
      <c r="K4378" s="13"/>
      <c r="L4378" s="13"/>
      <c r="M4378" s="13"/>
      <c r="N4378" s="13"/>
      <c r="O4378" s="13"/>
      <c r="P4378" s="13"/>
    </row>
    <row r="4379" spans="2:16" x14ac:dyDescent="0.3">
      <c r="B4379" s="67"/>
      <c r="C4379" s="67"/>
      <c r="D4379" s="13"/>
      <c r="E4379" s="13"/>
      <c r="F4379" s="13"/>
      <c r="G4379" s="13"/>
      <c r="H4379" s="13"/>
      <c r="I4379" s="13"/>
      <c r="J4379" s="13"/>
      <c r="K4379" s="13"/>
      <c r="L4379" s="13"/>
      <c r="M4379" s="13"/>
      <c r="N4379" s="13"/>
      <c r="O4379" s="13"/>
      <c r="P4379" s="13"/>
    </row>
    <row r="4380" spans="2:16" x14ac:dyDescent="0.3">
      <c r="B4380" s="67"/>
      <c r="C4380" s="67"/>
      <c r="D4380" s="13"/>
      <c r="E4380" s="13"/>
      <c r="F4380" s="13"/>
      <c r="G4380" s="13"/>
      <c r="H4380" s="13"/>
      <c r="I4380" s="13"/>
      <c r="J4380" s="13"/>
      <c r="K4380" s="13"/>
      <c r="L4380" s="13"/>
      <c r="M4380" s="13"/>
      <c r="N4380" s="13"/>
      <c r="O4380" s="13"/>
      <c r="P4380" s="13"/>
    </row>
    <row r="4381" spans="2:16" x14ac:dyDescent="0.3">
      <c r="B4381" s="67"/>
      <c r="C4381" s="67"/>
      <c r="D4381" s="13"/>
      <c r="E4381" s="13"/>
      <c r="F4381" s="13"/>
      <c r="G4381" s="13"/>
      <c r="H4381" s="13"/>
      <c r="I4381" s="13"/>
      <c r="J4381" s="13"/>
      <c r="K4381" s="13"/>
      <c r="L4381" s="13"/>
      <c r="M4381" s="13"/>
      <c r="N4381" s="13"/>
      <c r="O4381" s="13"/>
      <c r="P4381" s="13"/>
    </row>
    <row r="4382" spans="2:16" x14ac:dyDescent="0.3">
      <c r="B4382" s="67"/>
      <c r="C4382" s="67"/>
      <c r="D4382" s="13"/>
      <c r="E4382" s="13"/>
      <c r="F4382" s="13"/>
      <c r="G4382" s="13"/>
      <c r="H4382" s="13"/>
      <c r="I4382" s="13"/>
      <c r="J4382" s="13"/>
      <c r="K4382" s="13"/>
      <c r="L4382" s="13"/>
      <c r="M4382" s="13"/>
      <c r="N4382" s="13"/>
      <c r="O4382" s="13"/>
      <c r="P4382" s="13"/>
    </row>
    <row r="4383" spans="2:16" x14ac:dyDescent="0.3">
      <c r="B4383" s="67"/>
      <c r="C4383" s="67"/>
      <c r="D4383" s="13"/>
      <c r="E4383" s="13"/>
      <c r="F4383" s="13"/>
      <c r="G4383" s="13"/>
      <c r="H4383" s="13"/>
      <c r="I4383" s="13"/>
      <c r="J4383" s="13"/>
      <c r="K4383" s="13"/>
      <c r="L4383" s="13"/>
      <c r="M4383" s="13"/>
      <c r="N4383" s="13"/>
      <c r="O4383" s="13"/>
      <c r="P4383" s="13"/>
    </row>
    <row r="4384" spans="2:16" x14ac:dyDescent="0.3">
      <c r="B4384" s="67"/>
      <c r="C4384" s="67"/>
      <c r="D4384" s="13"/>
      <c r="E4384" s="13"/>
      <c r="F4384" s="13"/>
      <c r="G4384" s="13"/>
      <c r="H4384" s="13"/>
      <c r="I4384" s="13"/>
      <c r="J4384" s="13"/>
      <c r="K4384" s="13"/>
      <c r="L4384" s="13"/>
      <c r="M4384" s="13"/>
      <c r="N4384" s="13"/>
      <c r="O4384" s="13"/>
      <c r="P4384" s="13"/>
    </row>
    <row r="4385" spans="2:16" x14ac:dyDescent="0.3">
      <c r="B4385" s="67"/>
      <c r="C4385" s="67"/>
      <c r="D4385" s="13"/>
      <c r="E4385" s="13"/>
      <c r="F4385" s="13"/>
      <c r="G4385" s="13"/>
      <c r="H4385" s="13"/>
      <c r="I4385" s="13"/>
      <c r="J4385" s="13"/>
      <c r="K4385" s="13"/>
      <c r="L4385" s="13"/>
      <c r="M4385" s="13"/>
      <c r="N4385" s="13"/>
      <c r="O4385" s="13"/>
      <c r="P4385" s="13"/>
    </row>
    <row r="4386" spans="2:16" x14ac:dyDescent="0.3">
      <c r="B4386" s="67"/>
      <c r="C4386" s="67"/>
      <c r="D4386" s="13"/>
      <c r="E4386" s="13"/>
      <c r="F4386" s="13"/>
      <c r="G4386" s="13"/>
      <c r="H4386" s="13"/>
      <c r="I4386" s="13"/>
      <c r="J4386" s="13"/>
      <c r="K4386" s="13"/>
      <c r="L4386" s="13"/>
      <c r="M4386" s="13"/>
      <c r="N4386" s="13"/>
      <c r="O4386" s="13"/>
      <c r="P4386" s="13"/>
    </row>
    <row r="4387" spans="2:16" x14ac:dyDescent="0.3">
      <c r="B4387" s="67"/>
      <c r="C4387" s="67"/>
      <c r="D4387" s="13"/>
      <c r="E4387" s="13"/>
      <c r="F4387" s="13"/>
      <c r="G4387" s="13"/>
      <c r="H4387" s="13"/>
      <c r="I4387" s="13"/>
      <c r="J4387" s="13"/>
      <c r="K4387" s="13"/>
      <c r="L4387" s="13"/>
      <c r="M4387" s="13"/>
      <c r="N4387" s="13"/>
      <c r="O4387" s="13"/>
      <c r="P4387" s="13"/>
    </row>
    <row r="4388" spans="2:16" x14ac:dyDescent="0.3">
      <c r="B4388" s="67"/>
      <c r="C4388" s="67"/>
      <c r="D4388" s="13"/>
      <c r="E4388" s="13"/>
      <c r="F4388" s="13"/>
      <c r="G4388" s="13"/>
      <c r="H4388" s="13"/>
      <c r="I4388" s="13"/>
      <c r="J4388" s="13"/>
      <c r="K4388" s="13"/>
      <c r="L4388" s="13"/>
      <c r="M4388" s="13"/>
      <c r="N4388" s="13"/>
      <c r="O4388" s="13"/>
      <c r="P4388" s="13"/>
    </row>
    <row r="4389" spans="2:16" x14ac:dyDescent="0.3">
      <c r="B4389" s="67"/>
      <c r="C4389" s="67"/>
      <c r="D4389" s="13"/>
      <c r="E4389" s="13"/>
      <c r="F4389" s="13"/>
      <c r="G4389" s="13"/>
      <c r="H4389" s="13"/>
      <c r="I4389" s="13"/>
      <c r="J4389" s="13"/>
      <c r="K4389" s="13"/>
      <c r="L4389" s="13"/>
      <c r="M4389" s="13"/>
      <c r="N4389" s="13"/>
      <c r="O4389" s="13"/>
      <c r="P4389" s="13"/>
    </row>
    <row r="4390" spans="2:16" x14ac:dyDescent="0.3">
      <c r="B4390" s="67"/>
      <c r="C4390" s="67"/>
      <c r="D4390" s="13"/>
      <c r="E4390" s="13"/>
      <c r="F4390" s="13"/>
      <c r="G4390" s="13"/>
      <c r="H4390" s="13"/>
      <c r="I4390" s="13"/>
      <c r="J4390" s="13"/>
      <c r="K4390" s="13"/>
      <c r="L4390" s="13"/>
      <c r="M4390" s="13"/>
      <c r="N4390" s="13"/>
      <c r="O4390" s="13"/>
      <c r="P4390" s="13"/>
    </row>
    <row r="4391" spans="2:16" x14ac:dyDescent="0.3">
      <c r="B4391" s="67"/>
      <c r="C4391" s="67"/>
      <c r="D4391" s="13"/>
      <c r="E4391" s="13"/>
      <c r="F4391" s="13"/>
      <c r="G4391" s="13"/>
      <c r="H4391" s="13"/>
      <c r="I4391" s="13"/>
      <c r="J4391" s="13"/>
      <c r="K4391" s="13"/>
      <c r="L4391" s="13"/>
      <c r="M4391" s="13"/>
      <c r="N4391" s="13"/>
      <c r="O4391" s="13"/>
      <c r="P4391" s="13"/>
    </row>
    <row r="4392" spans="2:16" x14ac:dyDescent="0.3">
      <c r="B4392" s="67"/>
      <c r="C4392" s="67"/>
      <c r="D4392" s="13"/>
      <c r="E4392" s="13"/>
      <c r="F4392" s="13"/>
      <c r="G4392" s="13"/>
      <c r="H4392" s="13"/>
      <c r="I4392" s="13"/>
      <c r="J4392" s="13"/>
      <c r="K4392" s="13"/>
      <c r="L4392" s="13"/>
      <c r="M4392" s="13"/>
      <c r="N4392" s="13"/>
      <c r="O4392" s="13"/>
      <c r="P4392" s="13"/>
    </row>
    <row r="4393" spans="2:16" x14ac:dyDescent="0.3">
      <c r="B4393" s="67"/>
      <c r="C4393" s="67"/>
      <c r="D4393" s="13"/>
      <c r="E4393" s="13"/>
      <c r="F4393" s="13"/>
      <c r="G4393" s="13"/>
      <c r="H4393" s="13"/>
      <c r="I4393" s="13"/>
      <c r="J4393" s="13"/>
      <c r="K4393" s="13"/>
      <c r="L4393" s="13"/>
      <c r="M4393" s="13"/>
      <c r="N4393" s="13"/>
      <c r="O4393" s="13"/>
      <c r="P4393" s="13"/>
    </row>
    <row r="4394" spans="2:16" x14ac:dyDescent="0.3">
      <c r="B4394" s="67"/>
      <c r="C4394" s="67"/>
      <c r="D4394" s="13"/>
      <c r="E4394" s="13"/>
      <c r="F4394" s="13"/>
      <c r="G4394" s="13"/>
      <c r="H4394" s="13"/>
      <c r="I4394" s="13"/>
      <c r="J4394" s="13"/>
      <c r="K4394" s="13"/>
      <c r="L4394" s="13"/>
      <c r="M4394" s="13"/>
      <c r="N4394" s="13"/>
      <c r="O4394" s="13"/>
      <c r="P4394" s="13"/>
    </row>
    <row r="4395" spans="2:16" x14ac:dyDescent="0.3">
      <c r="B4395" s="67"/>
      <c r="C4395" s="67"/>
      <c r="D4395" s="13"/>
      <c r="E4395" s="13"/>
      <c r="F4395" s="13"/>
      <c r="G4395" s="13"/>
      <c r="H4395" s="13"/>
      <c r="I4395" s="13"/>
      <c r="J4395" s="13"/>
      <c r="K4395" s="13"/>
      <c r="L4395" s="13"/>
      <c r="M4395" s="13"/>
      <c r="N4395" s="13"/>
      <c r="O4395" s="13"/>
      <c r="P4395" s="13"/>
    </row>
    <row r="4396" spans="2:16" x14ac:dyDescent="0.3">
      <c r="B4396" s="67"/>
      <c r="C4396" s="67"/>
      <c r="D4396" s="13"/>
      <c r="E4396" s="13"/>
      <c r="F4396" s="13"/>
      <c r="G4396" s="13"/>
      <c r="H4396" s="13"/>
      <c r="I4396" s="13"/>
      <c r="J4396" s="13"/>
      <c r="K4396" s="13"/>
      <c r="L4396" s="13"/>
      <c r="M4396" s="13"/>
      <c r="N4396" s="13"/>
      <c r="O4396" s="13"/>
      <c r="P4396" s="13"/>
    </row>
    <row r="4397" spans="2:16" x14ac:dyDescent="0.3">
      <c r="B4397" s="67"/>
      <c r="C4397" s="67"/>
      <c r="D4397" s="13"/>
      <c r="E4397" s="13"/>
      <c r="F4397" s="13"/>
      <c r="G4397" s="13"/>
      <c r="H4397" s="13"/>
      <c r="I4397" s="13"/>
      <c r="J4397" s="13"/>
      <c r="K4397" s="13"/>
      <c r="L4397" s="13"/>
      <c r="M4397" s="13"/>
      <c r="N4397" s="13"/>
      <c r="O4397" s="13"/>
      <c r="P4397" s="13"/>
    </row>
    <row r="4398" spans="2:16" x14ac:dyDescent="0.3">
      <c r="B4398" s="67"/>
      <c r="C4398" s="67"/>
      <c r="D4398" s="13"/>
      <c r="E4398" s="13"/>
      <c r="F4398" s="13"/>
      <c r="G4398" s="13"/>
      <c r="H4398" s="13"/>
      <c r="I4398" s="13"/>
      <c r="J4398" s="13"/>
      <c r="K4398" s="13"/>
      <c r="L4398" s="13"/>
      <c r="M4398" s="13"/>
      <c r="N4398" s="13"/>
      <c r="O4398" s="13"/>
      <c r="P4398" s="13"/>
    </row>
    <row r="4399" spans="2:16" x14ac:dyDescent="0.3">
      <c r="B4399" s="67"/>
      <c r="C4399" s="67"/>
      <c r="D4399" s="13"/>
      <c r="E4399" s="13"/>
      <c r="F4399" s="13"/>
      <c r="G4399" s="13"/>
      <c r="H4399" s="13"/>
      <c r="I4399" s="13"/>
      <c r="J4399" s="13"/>
      <c r="K4399" s="13"/>
      <c r="L4399" s="13"/>
      <c r="M4399" s="13"/>
      <c r="N4399" s="13"/>
      <c r="O4399" s="13"/>
      <c r="P4399" s="13"/>
    </row>
    <row r="4400" spans="2:16" x14ac:dyDescent="0.3">
      <c r="B4400" s="67"/>
      <c r="C4400" s="67"/>
      <c r="D4400" s="13"/>
      <c r="E4400" s="13"/>
      <c r="F4400" s="13"/>
      <c r="G4400" s="13"/>
      <c r="H4400" s="13"/>
      <c r="I4400" s="13"/>
      <c r="J4400" s="13"/>
      <c r="K4400" s="13"/>
      <c r="L4400" s="13"/>
      <c r="M4400" s="13"/>
      <c r="N4400" s="13"/>
      <c r="O4400" s="13"/>
      <c r="P4400" s="13"/>
    </row>
    <row r="4401" spans="2:16" x14ac:dyDescent="0.3">
      <c r="B4401" s="67"/>
      <c r="C4401" s="67"/>
      <c r="D4401" s="13"/>
      <c r="E4401" s="13"/>
      <c r="F4401" s="13"/>
      <c r="G4401" s="13"/>
      <c r="H4401" s="13"/>
      <c r="I4401" s="13"/>
      <c r="J4401" s="13"/>
      <c r="K4401" s="13"/>
      <c r="L4401" s="13"/>
      <c r="M4401" s="13"/>
      <c r="N4401" s="13"/>
      <c r="O4401" s="13"/>
      <c r="P4401" s="13"/>
    </row>
    <row r="4402" spans="2:16" x14ac:dyDescent="0.3">
      <c r="B4402" s="67"/>
      <c r="C4402" s="67"/>
      <c r="D4402" s="13"/>
      <c r="E4402" s="13"/>
      <c r="F4402" s="13"/>
      <c r="G4402" s="13"/>
      <c r="H4402" s="13"/>
      <c r="I4402" s="13"/>
      <c r="J4402" s="13"/>
      <c r="K4402" s="13"/>
      <c r="L4402" s="13"/>
      <c r="M4402" s="13"/>
      <c r="N4402" s="13"/>
      <c r="O4402" s="13"/>
      <c r="P4402" s="13"/>
    </row>
    <row r="4403" spans="2:16" x14ac:dyDescent="0.3">
      <c r="B4403" s="67"/>
      <c r="C4403" s="67"/>
      <c r="D4403" s="13"/>
      <c r="E4403" s="13"/>
      <c r="F4403" s="13"/>
      <c r="G4403" s="13"/>
      <c r="H4403" s="13"/>
      <c r="I4403" s="13"/>
      <c r="J4403" s="13"/>
      <c r="K4403" s="13"/>
      <c r="L4403" s="13"/>
      <c r="M4403" s="13"/>
      <c r="N4403" s="13"/>
      <c r="O4403" s="13"/>
      <c r="P4403" s="13"/>
    </row>
    <row r="4404" spans="2:16" x14ac:dyDescent="0.3">
      <c r="B4404" s="67"/>
      <c r="C4404" s="67"/>
      <c r="D4404" s="13"/>
      <c r="E4404" s="13"/>
      <c r="F4404" s="13"/>
      <c r="G4404" s="13"/>
      <c r="H4404" s="13"/>
      <c r="I4404" s="13"/>
      <c r="J4404" s="13"/>
      <c r="K4404" s="13"/>
      <c r="L4404" s="13"/>
      <c r="M4404" s="13"/>
      <c r="N4404" s="13"/>
      <c r="O4404" s="13"/>
      <c r="P4404" s="13"/>
    </row>
    <row r="4405" spans="2:16" x14ac:dyDescent="0.3">
      <c r="B4405" s="67"/>
      <c r="C4405" s="67"/>
      <c r="D4405" s="13"/>
      <c r="E4405" s="13"/>
      <c r="F4405" s="13"/>
      <c r="G4405" s="13"/>
      <c r="H4405" s="13"/>
      <c r="I4405" s="13"/>
      <c r="J4405" s="13"/>
      <c r="K4405" s="13"/>
      <c r="L4405" s="13"/>
      <c r="M4405" s="13"/>
      <c r="N4405" s="13"/>
      <c r="O4405" s="13"/>
      <c r="P4405" s="13"/>
    </row>
    <row r="4406" spans="2:16" x14ac:dyDescent="0.3">
      <c r="B4406" s="67"/>
      <c r="C4406" s="67"/>
      <c r="D4406" s="13"/>
      <c r="E4406" s="13"/>
      <c r="F4406" s="13"/>
      <c r="G4406" s="13"/>
      <c r="H4406" s="13"/>
      <c r="I4406" s="13"/>
      <c r="J4406" s="13"/>
      <c r="K4406" s="13"/>
      <c r="L4406" s="13"/>
      <c r="M4406" s="13"/>
      <c r="N4406" s="13"/>
      <c r="O4406" s="13"/>
      <c r="P4406" s="13"/>
    </row>
    <row r="4407" spans="2:16" x14ac:dyDescent="0.3">
      <c r="B4407" s="67"/>
      <c r="C4407" s="67"/>
      <c r="D4407" s="13"/>
      <c r="E4407" s="13"/>
      <c r="F4407" s="13"/>
      <c r="G4407" s="13"/>
      <c r="H4407" s="13"/>
      <c r="I4407" s="13"/>
      <c r="J4407" s="13"/>
      <c r="K4407" s="13"/>
      <c r="L4407" s="13"/>
      <c r="M4407" s="13"/>
      <c r="N4407" s="13"/>
      <c r="O4407" s="13"/>
      <c r="P4407" s="13"/>
    </row>
    <row r="4408" spans="2:16" x14ac:dyDescent="0.3">
      <c r="B4408" s="67"/>
      <c r="C4408" s="67"/>
      <c r="D4408" s="13"/>
      <c r="E4408" s="13"/>
      <c r="F4408" s="13"/>
      <c r="G4408" s="13"/>
      <c r="H4408" s="13"/>
      <c r="I4408" s="13"/>
      <c r="J4408" s="13"/>
      <c r="K4408" s="13"/>
      <c r="L4408" s="13"/>
      <c r="M4408" s="13"/>
      <c r="N4408" s="13"/>
      <c r="O4408" s="13"/>
      <c r="P4408" s="13"/>
    </row>
    <row r="4409" spans="2:16" x14ac:dyDescent="0.3">
      <c r="B4409" s="67"/>
      <c r="C4409" s="67"/>
      <c r="D4409" s="13"/>
      <c r="E4409" s="13"/>
      <c r="F4409" s="13"/>
      <c r="G4409" s="13"/>
      <c r="H4409" s="13"/>
      <c r="I4409" s="13"/>
      <c r="J4409" s="13"/>
      <c r="K4409" s="13"/>
      <c r="L4409" s="13"/>
      <c r="M4409" s="13"/>
      <c r="N4409" s="13"/>
      <c r="O4409" s="13"/>
      <c r="P4409" s="13"/>
    </row>
    <row r="4410" spans="2:16" x14ac:dyDescent="0.3">
      <c r="B4410" s="67"/>
      <c r="C4410" s="67"/>
      <c r="D4410" s="13"/>
      <c r="E4410" s="13"/>
      <c r="F4410" s="13"/>
      <c r="G4410" s="13"/>
      <c r="H4410" s="13"/>
      <c r="I4410" s="13"/>
      <c r="J4410" s="13"/>
      <c r="K4410" s="13"/>
      <c r="L4410" s="13"/>
      <c r="M4410" s="13"/>
      <c r="N4410" s="13"/>
      <c r="O4410" s="13"/>
      <c r="P4410" s="13"/>
    </row>
    <row r="4411" spans="2:16" x14ac:dyDescent="0.3">
      <c r="B4411" s="67"/>
      <c r="C4411" s="67"/>
      <c r="D4411" s="13"/>
      <c r="E4411" s="13"/>
      <c r="F4411" s="13"/>
      <c r="G4411" s="13"/>
      <c r="H4411" s="13"/>
      <c r="I4411" s="13"/>
      <c r="J4411" s="13"/>
      <c r="K4411" s="13"/>
      <c r="L4411" s="13"/>
      <c r="M4411" s="13"/>
      <c r="N4411" s="13"/>
      <c r="O4411" s="13"/>
      <c r="P4411" s="13"/>
    </row>
    <row r="4412" spans="2:16" x14ac:dyDescent="0.3">
      <c r="B4412" s="67"/>
      <c r="C4412" s="67"/>
      <c r="D4412" s="13"/>
      <c r="E4412" s="13"/>
      <c r="F4412" s="13"/>
      <c r="G4412" s="13"/>
      <c r="H4412" s="13"/>
      <c r="I4412" s="13"/>
      <c r="J4412" s="13"/>
      <c r="K4412" s="13"/>
      <c r="L4412" s="13"/>
      <c r="M4412" s="13"/>
      <c r="N4412" s="13"/>
      <c r="O4412" s="13"/>
      <c r="P4412" s="13"/>
    </row>
    <row r="4413" spans="2:16" x14ac:dyDescent="0.3">
      <c r="B4413" s="67"/>
      <c r="C4413" s="67"/>
      <c r="D4413" s="13"/>
      <c r="E4413" s="13"/>
      <c r="F4413" s="13"/>
      <c r="G4413" s="13"/>
      <c r="H4413" s="13"/>
      <c r="I4413" s="13"/>
      <c r="J4413" s="13"/>
      <c r="K4413" s="13"/>
      <c r="L4413" s="13"/>
      <c r="M4413" s="13"/>
      <c r="N4413" s="13"/>
      <c r="O4413" s="13"/>
      <c r="P4413" s="13"/>
    </row>
    <row r="4414" spans="2:16" x14ac:dyDescent="0.3">
      <c r="B4414" s="67"/>
      <c r="C4414" s="67"/>
      <c r="D4414" s="13"/>
      <c r="E4414" s="13"/>
      <c r="F4414" s="13"/>
      <c r="G4414" s="13"/>
      <c r="H4414" s="13"/>
      <c r="I4414" s="13"/>
      <c r="J4414" s="13"/>
      <c r="K4414" s="13"/>
      <c r="L4414" s="13"/>
      <c r="M4414" s="13"/>
      <c r="N4414" s="13"/>
      <c r="O4414" s="13"/>
      <c r="P4414" s="13"/>
    </row>
    <row r="4415" spans="2:16" x14ac:dyDescent="0.3">
      <c r="B4415" s="67"/>
      <c r="C4415" s="67"/>
      <c r="D4415" s="13"/>
      <c r="E4415" s="13"/>
      <c r="F4415" s="13"/>
      <c r="G4415" s="13"/>
      <c r="H4415" s="13"/>
      <c r="I4415" s="13"/>
      <c r="J4415" s="13"/>
      <c r="K4415" s="13"/>
      <c r="L4415" s="13"/>
      <c r="M4415" s="13"/>
      <c r="N4415" s="13"/>
      <c r="O4415" s="13"/>
      <c r="P4415" s="13"/>
    </row>
    <row r="4416" spans="2:16" x14ac:dyDescent="0.3">
      <c r="B4416" s="67"/>
      <c r="C4416" s="67"/>
      <c r="D4416" s="13"/>
      <c r="E4416" s="13"/>
      <c r="F4416" s="13"/>
      <c r="G4416" s="13"/>
      <c r="H4416" s="13"/>
      <c r="I4416" s="13"/>
      <c r="J4416" s="13"/>
      <c r="K4416" s="13"/>
      <c r="L4416" s="13"/>
      <c r="M4416" s="13"/>
      <c r="N4416" s="13"/>
      <c r="O4416" s="13"/>
      <c r="P4416" s="13"/>
    </row>
    <row r="4417" spans="2:16" x14ac:dyDescent="0.3">
      <c r="B4417" s="67"/>
      <c r="C4417" s="67"/>
      <c r="D4417" s="13"/>
      <c r="E4417" s="13"/>
      <c r="F4417" s="13"/>
      <c r="G4417" s="13"/>
      <c r="H4417" s="13"/>
      <c r="I4417" s="13"/>
      <c r="J4417" s="13"/>
      <c r="K4417" s="13"/>
      <c r="L4417" s="13"/>
      <c r="M4417" s="13"/>
      <c r="N4417" s="13"/>
      <c r="O4417" s="13"/>
      <c r="P4417" s="13"/>
    </row>
    <row r="4418" spans="2:16" x14ac:dyDescent="0.3">
      <c r="B4418" s="67"/>
      <c r="C4418" s="67"/>
      <c r="D4418" s="13"/>
      <c r="E4418" s="13"/>
      <c r="F4418" s="13"/>
      <c r="G4418" s="13"/>
      <c r="H4418" s="13"/>
      <c r="I4418" s="13"/>
      <c r="J4418" s="13"/>
      <c r="K4418" s="13"/>
      <c r="L4418" s="13"/>
      <c r="M4418" s="13"/>
      <c r="N4418" s="13"/>
      <c r="O4418" s="13"/>
      <c r="P4418" s="13"/>
    </row>
    <row r="4419" spans="2:16" x14ac:dyDescent="0.3">
      <c r="B4419" s="67"/>
      <c r="C4419" s="67"/>
      <c r="D4419" s="13"/>
      <c r="E4419" s="13"/>
      <c r="F4419" s="13"/>
      <c r="G4419" s="13"/>
      <c r="H4419" s="13"/>
      <c r="I4419" s="13"/>
      <c r="J4419" s="13"/>
      <c r="K4419" s="13"/>
      <c r="L4419" s="13"/>
      <c r="M4419" s="13"/>
      <c r="N4419" s="13"/>
      <c r="O4419" s="13"/>
      <c r="P4419" s="13"/>
    </row>
    <row r="4420" spans="2:16" x14ac:dyDescent="0.3">
      <c r="B4420" s="67"/>
      <c r="C4420" s="67"/>
      <c r="D4420" s="13"/>
      <c r="E4420" s="13"/>
      <c r="F4420" s="13"/>
      <c r="G4420" s="13"/>
      <c r="H4420" s="13"/>
      <c r="I4420" s="13"/>
      <c r="J4420" s="13"/>
      <c r="K4420" s="13"/>
      <c r="L4420" s="13"/>
      <c r="M4420" s="13"/>
      <c r="N4420" s="13"/>
      <c r="O4420" s="13"/>
      <c r="P4420" s="13"/>
    </row>
    <row r="4421" spans="2:16" x14ac:dyDescent="0.3">
      <c r="B4421" s="67"/>
      <c r="C4421" s="67"/>
      <c r="D4421" s="13"/>
      <c r="E4421" s="13"/>
      <c r="F4421" s="13"/>
      <c r="G4421" s="13"/>
      <c r="H4421" s="13"/>
      <c r="I4421" s="13"/>
      <c r="J4421" s="13"/>
      <c r="K4421" s="13"/>
      <c r="L4421" s="13"/>
      <c r="M4421" s="13"/>
      <c r="N4421" s="13"/>
      <c r="O4421" s="13"/>
      <c r="P4421" s="13"/>
    </row>
    <row r="4422" spans="2:16" x14ac:dyDescent="0.3">
      <c r="B4422" s="67"/>
      <c r="C4422" s="67"/>
      <c r="D4422" s="13"/>
      <c r="E4422" s="13"/>
      <c r="F4422" s="13"/>
      <c r="G4422" s="13"/>
      <c r="H4422" s="13"/>
      <c r="I4422" s="13"/>
      <c r="J4422" s="13"/>
      <c r="K4422" s="13"/>
      <c r="L4422" s="13"/>
      <c r="M4422" s="13"/>
      <c r="N4422" s="13"/>
      <c r="O4422" s="13"/>
      <c r="P4422" s="13"/>
    </row>
    <row r="4423" spans="2:16" x14ac:dyDescent="0.3">
      <c r="B4423" s="67"/>
      <c r="C4423" s="67"/>
      <c r="D4423" s="13"/>
      <c r="E4423" s="13"/>
      <c r="F4423" s="13"/>
      <c r="G4423" s="13"/>
      <c r="H4423" s="13"/>
      <c r="I4423" s="13"/>
      <c r="J4423" s="13"/>
      <c r="K4423" s="13"/>
      <c r="L4423" s="13"/>
      <c r="M4423" s="13"/>
      <c r="N4423" s="13"/>
      <c r="O4423" s="13"/>
      <c r="P4423" s="13"/>
    </row>
    <row r="4424" spans="2:16" x14ac:dyDescent="0.3">
      <c r="B4424" s="67"/>
      <c r="C4424" s="67"/>
      <c r="D4424" s="13"/>
      <c r="E4424" s="13"/>
      <c r="F4424" s="13"/>
      <c r="G4424" s="13"/>
      <c r="H4424" s="13"/>
      <c r="I4424" s="13"/>
      <c r="J4424" s="13"/>
      <c r="K4424" s="13"/>
      <c r="L4424" s="13"/>
      <c r="M4424" s="13"/>
      <c r="N4424" s="13"/>
      <c r="O4424" s="13"/>
      <c r="P4424" s="13"/>
    </row>
    <row r="4425" spans="2:16" x14ac:dyDescent="0.3">
      <c r="B4425" s="67"/>
      <c r="C4425" s="67"/>
      <c r="D4425" s="13"/>
      <c r="E4425" s="13"/>
      <c r="F4425" s="13"/>
      <c r="G4425" s="13"/>
      <c r="H4425" s="13"/>
      <c r="I4425" s="13"/>
      <c r="J4425" s="13"/>
      <c r="K4425" s="13"/>
      <c r="L4425" s="13"/>
      <c r="M4425" s="13"/>
      <c r="N4425" s="13"/>
      <c r="O4425" s="13"/>
      <c r="P4425" s="13"/>
    </row>
    <row r="4426" spans="2:16" x14ac:dyDescent="0.3">
      <c r="B4426" s="67"/>
      <c r="C4426" s="67"/>
      <c r="D4426" s="13"/>
      <c r="E4426" s="13"/>
      <c r="F4426" s="13"/>
      <c r="G4426" s="13"/>
      <c r="H4426" s="13"/>
      <c r="I4426" s="13"/>
      <c r="J4426" s="13"/>
      <c r="K4426" s="13"/>
      <c r="L4426" s="13"/>
      <c r="M4426" s="13"/>
      <c r="N4426" s="13"/>
      <c r="O4426" s="13"/>
      <c r="P4426" s="13"/>
    </row>
    <row r="4427" spans="2:16" x14ac:dyDescent="0.3">
      <c r="B4427" s="67"/>
      <c r="C4427" s="67"/>
      <c r="D4427" s="13"/>
      <c r="E4427" s="13"/>
      <c r="F4427" s="13"/>
      <c r="G4427" s="13"/>
      <c r="H4427" s="13"/>
      <c r="I4427" s="13"/>
      <c r="J4427" s="13"/>
      <c r="K4427" s="13"/>
      <c r="L4427" s="13"/>
      <c r="M4427" s="13"/>
      <c r="N4427" s="13"/>
      <c r="O4427" s="13"/>
      <c r="P4427" s="13"/>
    </row>
    <row r="4428" spans="2:16" x14ac:dyDescent="0.3">
      <c r="B4428" s="67"/>
      <c r="C4428" s="67"/>
      <c r="D4428" s="13"/>
      <c r="E4428" s="13"/>
      <c r="F4428" s="13"/>
      <c r="G4428" s="13"/>
      <c r="H4428" s="13"/>
      <c r="I4428" s="13"/>
      <c r="J4428" s="13"/>
      <c r="K4428" s="13"/>
      <c r="L4428" s="13"/>
      <c r="M4428" s="13"/>
      <c r="N4428" s="13"/>
      <c r="O4428" s="13"/>
      <c r="P4428" s="13"/>
    </row>
    <row r="4429" spans="2:16" x14ac:dyDescent="0.3">
      <c r="B4429" s="67"/>
      <c r="C4429" s="67"/>
      <c r="D4429" s="13"/>
      <c r="E4429" s="13"/>
      <c r="F4429" s="13"/>
      <c r="G4429" s="13"/>
      <c r="H4429" s="13"/>
      <c r="I4429" s="13"/>
      <c r="J4429" s="13"/>
      <c r="K4429" s="13"/>
      <c r="L4429" s="13"/>
      <c r="M4429" s="13"/>
      <c r="N4429" s="13"/>
      <c r="O4429" s="13"/>
      <c r="P4429" s="13"/>
    </row>
    <row r="4430" spans="2:16" x14ac:dyDescent="0.3">
      <c r="B4430" s="67"/>
      <c r="C4430" s="67"/>
      <c r="D4430" s="13"/>
      <c r="E4430" s="13"/>
      <c r="F4430" s="13"/>
      <c r="G4430" s="13"/>
      <c r="H4430" s="13"/>
      <c r="I4430" s="13"/>
      <c r="J4430" s="13"/>
      <c r="K4430" s="13"/>
      <c r="L4430" s="13"/>
      <c r="M4430" s="13"/>
      <c r="N4430" s="13"/>
      <c r="O4430" s="13"/>
      <c r="P4430" s="13"/>
    </row>
    <row r="4431" spans="2:16" x14ac:dyDescent="0.3">
      <c r="B4431" s="67"/>
      <c r="C4431" s="67"/>
      <c r="D4431" s="13"/>
      <c r="E4431" s="13"/>
      <c r="F4431" s="13"/>
      <c r="G4431" s="13"/>
      <c r="H4431" s="13"/>
      <c r="I4431" s="13"/>
      <c r="J4431" s="13"/>
      <c r="K4431" s="13"/>
      <c r="L4431" s="13"/>
      <c r="M4431" s="13"/>
      <c r="N4431" s="13"/>
      <c r="O4431" s="13"/>
      <c r="P4431" s="13"/>
    </row>
    <row r="4432" spans="2:16" x14ac:dyDescent="0.3">
      <c r="B4432" s="67"/>
      <c r="C4432" s="67"/>
      <c r="D4432" s="13"/>
      <c r="E4432" s="13"/>
      <c r="F4432" s="13"/>
      <c r="G4432" s="13"/>
      <c r="H4432" s="13"/>
      <c r="I4432" s="13"/>
      <c r="J4432" s="13"/>
      <c r="K4432" s="13"/>
      <c r="L4432" s="13"/>
      <c r="M4432" s="13"/>
      <c r="N4432" s="13"/>
      <c r="O4432" s="13"/>
      <c r="P4432" s="13"/>
    </row>
    <row r="4433" spans="2:16" x14ac:dyDescent="0.3">
      <c r="B4433" s="67"/>
      <c r="C4433" s="67"/>
      <c r="D4433" s="13"/>
      <c r="E4433" s="13"/>
      <c r="F4433" s="13"/>
      <c r="G4433" s="13"/>
      <c r="H4433" s="13"/>
      <c r="I4433" s="13"/>
      <c r="J4433" s="13"/>
      <c r="K4433" s="13"/>
      <c r="L4433" s="13"/>
      <c r="M4433" s="13"/>
      <c r="N4433" s="13"/>
      <c r="O4433" s="13"/>
      <c r="P4433" s="13"/>
    </row>
    <row r="4434" spans="2:16" x14ac:dyDescent="0.3">
      <c r="B4434" s="67"/>
      <c r="C4434" s="67"/>
      <c r="D4434" s="13"/>
      <c r="E4434" s="13"/>
      <c r="F4434" s="13"/>
      <c r="G4434" s="13"/>
      <c r="H4434" s="13"/>
      <c r="I4434" s="13"/>
      <c r="J4434" s="13"/>
      <c r="K4434" s="13"/>
      <c r="L4434" s="13"/>
      <c r="M4434" s="13"/>
      <c r="N4434" s="13"/>
      <c r="O4434" s="13"/>
      <c r="P4434" s="13"/>
    </row>
    <row r="4435" spans="2:16" x14ac:dyDescent="0.3">
      <c r="B4435" s="67"/>
      <c r="C4435" s="67"/>
      <c r="D4435" s="13"/>
      <c r="E4435" s="13"/>
      <c r="F4435" s="13"/>
      <c r="G4435" s="13"/>
      <c r="H4435" s="13"/>
      <c r="I4435" s="13"/>
      <c r="J4435" s="13"/>
      <c r="K4435" s="13"/>
      <c r="L4435" s="13"/>
      <c r="M4435" s="13"/>
      <c r="N4435" s="13"/>
      <c r="O4435" s="13"/>
      <c r="P4435" s="13"/>
    </row>
    <row r="4436" spans="2:16" x14ac:dyDescent="0.3">
      <c r="B4436" s="67"/>
      <c r="C4436" s="67"/>
      <c r="D4436" s="13"/>
      <c r="E4436" s="13"/>
      <c r="F4436" s="13"/>
      <c r="G4436" s="13"/>
      <c r="H4436" s="13"/>
      <c r="I4436" s="13"/>
      <c r="J4436" s="13"/>
      <c r="K4436" s="13"/>
      <c r="L4436" s="13"/>
      <c r="M4436" s="13"/>
      <c r="N4436" s="13"/>
      <c r="O4436" s="13"/>
      <c r="P4436" s="13"/>
    </row>
    <row r="4437" spans="2:16" x14ac:dyDescent="0.3">
      <c r="B4437" s="67"/>
      <c r="C4437" s="67"/>
      <c r="D4437" s="13"/>
      <c r="E4437" s="13"/>
      <c r="F4437" s="13"/>
      <c r="G4437" s="13"/>
      <c r="H4437" s="13"/>
      <c r="I4437" s="13"/>
      <c r="J4437" s="13"/>
      <c r="K4437" s="13"/>
      <c r="L4437" s="13"/>
      <c r="M4437" s="13"/>
      <c r="N4437" s="13"/>
      <c r="O4437" s="13"/>
      <c r="P4437" s="13"/>
    </row>
    <row r="4438" spans="2:16" x14ac:dyDescent="0.3">
      <c r="B4438" s="67"/>
      <c r="C4438" s="67"/>
      <c r="D4438" s="13"/>
      <c r="E4438" s="13"/>
      <c r="F4438" s="13"/>
      <c r="G4438" s="13"/>
      <c r="H4438" s="13"/>
      <c r="I4438" s="13"/>
      <c r="J4438" s="13"/>
      <c r="K4438" s="13"/>
      <c r="L4438" s="13"/>
      <c r="M4438" s="13"/>
      <c r="N4438" s="13"/>
      <c r="O4438" s="13"/>
      <c r="P4438" s="13"/>
    </row>
    <row r="4439" spans="2:16" x14ac:dyDescent="0.3">
      <c r="B4439" s="67"/>
      <c r="C4439" s="67"/>
      <c r="D4439" s="13"/>
      <c r="E4439" s="13"/>
      <c r="F4439" s="13"/>
      <c r="G4439" s="13"/>
      <c r="H4439" s="13"/>
      <c r="I4439" s="13"/>
      <c r="J4439" s="13"/>
      <c r="K4439" s="13"/>
      <c r="L4439" s="13"/>
      <c r="M4439" s="13"/>
      <c r="N4439" s="13"/>
      <c r="O4439" s="13"/>
      <c r="P4439" s="13"/>
    </row>
    <row r="4440" spans="2:16" x14ac:dyDescent="0.3">
      <c r="B4440" s="67"/>
      <c r="C4440" s="67"/>
      <c r="D4440" s="13"/>
      <c r="E4440" s="13"/>
      <c r="F4440" s="13"/>
      <c r="G4440" s="13"/>
      <c r="H4440" s="13"/>
      <c r="I4440" s="13"/>
      <c r="J4440" s="13"/>
      <c r="K4440" s="13"/>
      <c r="L4440" s="13"/>
      <c r="M4440" s="13"/>
      <c r="N4440" s="13"/>
      <c r="O4440" s="13"/>
      <c r="P4440" s="13"/>
    </row>
    <row r="4441" spans="2:16" x14ac:dyDescent="0.3">
      <c r="B4441" s="67"/>
      <c r="C4441" s="67"/>
      <c r="D4441" s="13"/>
      <c r="E4441" s="13"/>
      <c r="F4441" s="13"/>
      <c r="G4441" s="13"/>
      <c r="H4441" s="13"/>
      <c r="I4441" s="13"/>
      <c r="J4441" s="13"/>
      <c r="K4441" s="13"/>
      <c r="L4441" s="13"/>
      <c r="M4441" s="13"/>
      <c r="N4441" s="13"/>
      <c r="O4441" s="13"/>
      <c r="P4441" s="13"/>
    </row>
    <row r="4442" spans="2:16" x14ac:dyDescent="0.3">
      <c r="B4442" s="67"/>
      <c r="C4442" s="67"/>
      <c r="D4442" s="13"/>
      <c r="E4442" s="13"/>
      <c r="F4442" s="13"/>
      <c r="G4442" s="13"/>
      <c r="H4442" s="13"/>
      <c r="I4442" s="13"/>
      <c r="J4442" s="13"/>
      <c r="K4442" s="13"/>
      <c r="L4442" s="13"/>
      <c r="M4442" s="13"/>
      <c r="N4442" s="13"/>
      <c r="O4442" s="13"/>
      <c r="P4442" s="13"/>
    </row>
    <row r="4443" spans="2:16" x14ac:dyDescent="0.3">
      <c r="B4443" s="67"/>
      <c r="C4443" s="67"/>
      <c r="D4443" s="13"/>
      <c r="E4443" s="13"/>
      <c r="F4443" s="13"/>
      <c r="G4443" s="13"/>
      <c r="H4443" s="13"/>
      <c r="I4443" s="13"/>
      <c r="J4443" s="13"/>
      <c r="K4443" s="13"/>
      <c r="L4443" s="13"/>
      <c r="M4443" s="13"/>
      <c r="N4443" s="13"/>
      <c r="O4443" s="13"/>
      <c r="P4443" s="13"/>
    </row>
    <row r="4444" spans="2:16" x14ac:dyDescent="0.3">
      <c r="B4444" s="67"/>
      <c r="C4444" s="67"/>
      <c r="D4444" s="13"/>
      <c r="E4444" s="13"/>
      <c r="F4444" s="13"/>
      <c r="G4444" s="13"/>
      <c r="H4444" s="13"/>
      <c r="I4444" s="13"/>
      <c r="J4444" s="13"/>
      <c r="K4444" s="13"/>
      <c r="L4444" s="13"/>
      <c r="M4444" s="13"/>
      <c r="N4444" s="13"/>
      <c r="O4444" s="13"/>
      <c r="P4444" s="13"/>
    </row>
    <row r="4445" spans="2:16" x14ac:dyDescent="0.3">
      <c r="B4445" s="67"/>
      <c r="C4445" s="67"/>
      <c r="D4445" s="13"/>
      <c r="E4445" s="13"/>
      <c r="F4445" s="13"/>
      <c r="G4445" s="13"/>
      <c r="H4445" s="13"/>
      <c r="I4445" s="13"/>
      <c r="J4445" s="13"/>
      <c r="K4445" s="13"/>
      <c r="L4445" s="13"/>
      <c r="M4445" s="13"/>
      <c r="N4445" s="13"/>
      <c r="O4445" s="13"/>
      <c r="P4445" s="13"/>
    </row>
    <row r="4446" spans="2:16" x14ac:dyDescent="0.3">
      <c r="B4446" s="67"/>
      <c r="C4446" s="67"/>
      <c r="D4446" s="13"/>
      <c r="E4446" s="13"/>
      <c r="F4446" s="13"/>
      <c r="G4446" s="13"/>
      <c r="H4446" s="13"/>
      <c r="I4446" s="13"/>
      <c r="J4446" s="13"/>
      <c r="K4446" s="13"/>
      <c r="L4446" s="13"/>
      <c r="M4446" s="13"/>
      <c r="N4446" s="13"/>
      <c r="O4446" s="13"/>
      <c r="P4446" s="13"/>
    </row>
    <row r="4447" spans="2:16" x14ac:dyDescent="0.3">
      <c r="B4447" s="67"/>
      <c r="C4447" s="67"/>
      <c r="D4447" s="13"/>
      <c r="E4447" s="13"/>
      <c r="F4447" s="13"/>
      <c r="G4447" s="13"/>
      <c r="H4447" s="13"/>
      <c r="I4447" s="13"/>
      <c r="J4447" s="13"/>
      <c r="K4447" s="13"/>
      <c r="L4447" s="13"/>
      <c r="M4447" s="13"/>
      <c r="N4447" s="13"/>
      <c r="O4447" s="13"/>
      <c r="P4447" s="13"/>
    </row>
    <row r="4448" spans="2:16" x14ac:dyDescent="0.3">
      <c r="B4448" s="67"/>
      <c r="C4448" s="67"/>
      <c r="D4448" s="13"/>
      <c r="E4448" s="13"/>
      <c r="F4448" s="13"/>
      <c r="G4448" s="13"/>
      <c r="H4448" s="13"/>
      <c r="I4448" s="13"/>
      <c r="J4448" s="13"/>
      <c r="K4448" s="13"/>
      <c r="L4448" s="13"/>
      <c r="M4448" s="13"/>
      <c r="N4448" s="13"/>
      <c r="O4448" s="13"/>
      <c r="P4448" s="13"/>
    </row>
    <row r="4449" spans="2:16" x14ac:dyDescent="0.3">
      <c r="B4449" s="67"/>
      <c r="C4449" s="67"/>
      <c r="D4449" s="13"/>
      <c r="E4449" s="13"/>
      <c r="F4449" s="13"/>
      <c r="G4449" s="13"/>
      <c r="H4449" s="13"/>
      <c r="I4449" s="13"/>
      <c r="J4449" s="13"/>
      <c r="K4449" s="13"/>
      <c r="L4449" s="13"/>
      <c r="M4449" s="13"/>
      <c r="N4449" s="13"/>
      <c r="O4449" s="13"/>
      <c r="P4449" s="13"/>
    </row>
    <row r="4450" spans="2:16" x14ac:dyDescent="0.3">
      <c r="B4450" s="67"/>
      <c r="C4450" s="67"/>
      <c r="D4450" s="13"/>
      <c r="E4450" s="13"/>
      <c r="F4450" s="13"/>
      <c r="G4450" s="13"/>
      <c r="H4450" s="13"/>
      <c r="I4450" s="13"/>
      <c r="J4450" s="13"/>
      <c r="K4450" s="13"/>
      <c r="L4450" s="13"/>
      <c r="M4450" s="13"/>
      <c r="N4450" s="13"/>
      <c r="O4450" s="13"/>
      <c r="P4450" s="13"/>
    </row>
    <row r="4451" spans="2:16" x14ac:dyDescent="0.3">
      <c r="B4451" s="67"/>
      <c r="C4451" s="67"/>
      <c r="D4451" s="13"/>
      <c r="E4451" s="13"/>
      <c r="F4451" s="13"/>
      <c r="G4451" s="13"/>
      <c r="H4451" s="13"/>
      <c r="I4451" s="13"/>
      <c r="J4451" s="13"/>
      <c r="K4451" s="13"/>
      <c r="L4451" s="13"/>
      <c r="M4451" s="13"/>
      <c r="N4451" s="13"/>
      <c r="O4451" s="13"/>
      <c r="P4451" s="13"/>
    </row>
    <row r="4452" spans="2:16" x14ac:dyDescent="0.3">
      <c r="B4452" s="67"/>
      <c r="C4452" s="67"/>
      <c r="D4452" s="13"/>
      <c r="E4452" s="13"/>
      <c r="F4452" s="13"/>
      <c r="G4452" s="13"/>
      <c r="H4452" s="13"/>
      <c r="I4452" s="13"/>
      <c r="J4452" s="13"/>
      <c r="K4452" s="13"/>
      <c r="L4452" s="13"/>
      <c r="M4452" s="13"/>
      <c r="N4452" s="13"/>
      <c r="O4452" s="13"/>
      <c r="P4452" s="13"/>
    </row>
    <row r="4453" spans="2:16" x14ac:dyDescent="0.3">
      <c r="B4453" s="67"/>
      <c r="C4453" s="67"/>
      <c r="D4453" s="13"/>
      <c r="E4453" s="13"/>
      <c r="F4453" s="13"/>
      <c r="G4453" s="13"/>
      <c r="H4453" s="13"/>
      <c r="I4453" s="13"/>
      <c r="J4453" s="13"/>
      <c r="K4453" s="13"/>
      <c r="L4453" s="13"/>
      <c r="M4453" s="13"/>
      <c r="N4453" s="13"/>
      <c r="O4453" s="13"/>
      <c r="P4453" s="13"/>
    </row>
    <row r="4454" spans="2:16" x14ac:dyDescent="0.3">
      <c r="B4454" s="67"/>
      <c r="C4454" s="67"/>
      <c r="D4454" s="13"/>
      <c r="E4454" s="13"/>
      <c r="F4454" s="13"/>
      <c r="G4454" s="13"/>
      <c r="H4454" s="13"/>
      <c r="I4454" s="13"/>
      <c r="J4454" s="13"/>
      <c r="K4454" s="13"/>
      <c r="L4454" s="13"/>
      <c r="M4454" s="13"/>
      <c r="N4454" s="13"/>
      <c r="O4454" s="13"/>
      <c r="P4454" s="13"/>
    </row>
    <row r="4455" spans="2:16" x14ac:dyDescent="0.3">
      <c r="B4455" s="67"/>
      <c r="C4455" s="67"/>
      <c r="D4455" s="13"/>
      <c r="E4455" s="13"/>
      <c r="F4455" s="13"/>
      <c r="G4455" s="13"/>
      <c r="H4455" s="13"/>
      <c r="I4455" s="13"/>
      <c r="J4455" s="13"/>
      <c r="K4455" s="13"/>
      <c r="L4455" s="13"/>
      <c r="M4455" s="13"/>
      <c r="N4455" s="13"/>
      <c r="O4455" s="13"/>
      <c r="P4455" s="13"/>
    </row>
    <row r="4456" spans="2:16" x14ac:dyDescent="0.3">
      <c r="B4456" s="67"/>
      <c r="C4456" s="67"/>
      <c r="D4456" s="13"/>
      <c r="E4456" s="13"/>
      <c r="F4456" s="13"/>
      <c r="G4456" s="13"/>
      <c r="H4456" s="13"/>
      <c r="I4456" s="13"/>
      <c r="J4456" s="13"/>
      <c r="K4456" s="13"/>
      <c r="L4456" s="13"/>
      <c r="M4456" s="13"/>
      <c r="N4456" s="13"/>
      <c r="O4456" s="13"/>
      <c r="P4456" s="13"/>
    </row>
    <row r="4457" spans="2:16" x14ac:dyDescent="0.3">
      <c r="B4457" s="67"/>
      <c r="C4457" s="67"/>
      <c r="D4457" s="13"/>
      <c r="E4457" s="13"/>
      <c r="F4457" s="13"/>
      <c r="G4457" s="13"/>
      <c r="H4457" s="13"/>
      <c r="I4457" s="13"/>
      <c r="J4457" s="13"/>
      <c r="K4457" s="13"/>
      <c r="L4457" s="13"/>
      <c r="M4457" s="13"/>
      <c r="N4457" s="13"/>
      <c r="O4457" s="13"/>
      <c r="P4457" s="13"/>
    </row>
    <row r="4458" spans="2:16" x14ac:dyDescent="0.3">
      <c r="B4458" s="67"/>
      <c r="C4458" s="67"/>
      <c r="D4458" s="13"/>
      <c r="E4458" s="13"/>
      <c r="F4458" s="13"/>
      <c r="G4458" s="13"/>
      <c r="H4458" s="13"/>
      <c r="I4458" s="13"/>
      <c r="J4458" s="13"/>
      <c r="K4458" s="13"/>
      <c r="L4458" s="13"/>
      <c r="M4458" s="13"/>
      <c r="N4458" s="13"/>
      <c r="O4458" s="13"/>
      <c r="P4458" s="13"/>
    </row>
    <row r="4459" spans="2:16" x14ac:dyDescent="0.3">
      <c r="B4459" s="67"/>
      <c r="C4459" s="67"/>
      <c r="D4459" s="13"/>
      <c r="E4459" s="13"/>
      <c r="F4459" s="13"/>
      <c r="G4459" s="13"/>
      <c r="H4459" s="13"/>
      <c r="I4459" s="13"/>
      <c r="J4459" s="13"/>
      <c r="K4459" s="13"/>
      <c r="L4459" s="13"/>
      <c r="M4459" s="13"/>
      <c r="N4459" s="13"/>
      <c r="O4459" s="13"/>
      <c r="P4459" s="13"/>
    </row>
    <row r="4460" spans="2:16" x14ac:dyDescent="0.3">
      <c r="B4460" s="67"/>
      <c r="C4460" s="67"/>
      <c r="D4460" s="13"/>
      <c r="E4460" s="13"/>
      <c r="F4460" s="13"/>
      <c r="G4460" s="13"/>
      <c r="H4460" s="13"/>
      <c r="I4460" s="13"/>
      <c r="J4460" s="13"/>
      <c r="K4460" s="13"/>
      <c r="L4460" s="13"/>
      <c r="M4460" s="13"/>
      <c r="N4460" s="13"/>
      <c r="O4460" s="13"/>
      <c r="P4460" s="13"/>
    </row>
    <row r="4461" spans="2:16" x14ac:dyDescent="0.3">
      <c r="B4461" s="67"/>
      <c r="C4461" s="67"/>
      <c r="D4461" s="13"/>
      <c r="E4461" s="13"/>
      <c r="F4461" s="13"/>
      <c r="G4461" s="13"/>
      <c r="H4461" s="13"/>
      <c r="I4461" s="13"/>
      <c r="J4461" s="13"/>
      <c r="K4461" s="13"/>
      <c r="L4461" s="13"/>
      <c r="M4461" s="13"/>
      <c r="N4461" s="13"/>
      <c r="O4461" s="13"/>
      <c r="P4461" s="13"/>
    </row>
    <row r="4462" spans="2:16" x14ac:dyDescent="0.3">
      <c r="B4462" s="67"/>
      <c r="C4462" s="67"/>
      <c r="D4462" s="13"/>
      <c r="E4462" s="13"/>
      <c r="F4462" s="13"/>
      <c r="G4462" s="13"/>
      <c r="H4462" s="13"/>
      <c r="I4462" s="13"/>
      <c r="J4462" s="13"/>
      <c r="K4462" s="13"/>
      <c r="L4462" s="13"/>
      <c r="M4462" s="13"/>
      <c r="N4462" s="13"/>
      <c r="O4462" s="13"/>
      <c r="P4462" s="13"/>
    </row>
    <row r="4463" spans="2:16" x14ac:dyDescent="0.3">
      <c r="B4463" s="67"/>
      <c r="C4463" s="67"/>
      <c r="D4463" s="13"/>
      <c r="E4463" s="13"/>
      <c r="F4463" s="13"/>
      <c r="G4463" s="13"/>
      <c r="H4463" s="13"/>
      <c r="I4463" s="13"/>
      <c r="J4463" s="13"/>
      <c r="K4463" s="13"/>
      <c r="L4463" s="13"/>
      <c r="M4463" s="13"/>
      <c r="N4463" s="13"/>
      <c r="O4463" s="13"/>
      <c r="P4463" s="13"/>
    </row>
    <row r="4464" spans="2:16" x14ac:dyDescent="0.3">
      <c r="B4464" s="67"/>
      <c r="C4464" s="67"/>
      <c r="D4464" s="13"/>
      <c r="E4464" s="13"/>
      <c r="F4464" s="13"/>
      <c r="G4464" s="13"/>
      <c r="H4464" s="13"/>
      <c r="I4464" s="13"/>
      <c r="J4464" s="13"/>
      <c r="K4464" s="13"/>
      <c r="L4464" s="13"/>
      <c r="M4464" s="13"/>
      <c r="N4464" s="13"/>
      <c r="O4464" s="13"/>
      <c r="P4464" s="13"/>
    </row>
    <row r="4465" spans="2:16" x14ac:dyDescent="0.3">
      <c r="B4465" s="67"/>
      <c r="C4465" s="67"/>
      <c r="D4465" s="13"/>
      <c r="E4465" s="13"/>
      <c r="F4465" s="13"/>
      <c r="G4465" s="13"/>
      <c r="H4465" s="13"/>
      <c r="I4465" s="13"/>
      <c r="J4465" s="13"/>
      <c r="K4465" s="13"/>
      <c r="L4465" s="13"/>
      <c r="M4465" s="13"/>
      <c r="N4465" s="13"/>
      <c r="O4465" s="13"/>
      <c r="P4465" s="13"/>
    </row>
    <row r="4466" spans="2:16" x14ac:dyDescent="0.3">
      <c r="B4466" s="67"/>
      <c r="C4466" s="67"/>
      <c r="D4466" s="13"/>
      <c r="E4466" s="13"/>
      <c r="F4466" s="13"/>
      <c r="G4466" s="13"/>
      <c r="H4466" s="13"/>
      <c r="I4466" s="13"/>
      <c r="J4466" s="13"/>
      <c r="K4466" s="13"/>
      <c r="L4466" s="13"/>
      <c r="M4466" s="13"/>
      <c r="N4466" s="13"/>
      <c r="O4466" s="13"/>
      <c r="P4466" s="13"/>
    </row>
    <row r="4467" spans="2:16" x14ac:dyDescent="0.3">
      <c r="B4467" s="67"/>
      <c r="C4467" s="67"/>
      <c r="D4467" s="13"/>
      <c r="E4467" s="13"/>
      <c r="F4467" s="13"/>
      <c r="G4467" s="13"/>
      <c r="H4467" s="13"/>
      <c r="I4467" s="13"/>
      <c r="J4467" s="13"/>
      <c r="K4467" s="13"/>
      <c r="L4467" s="13"/>
      <c r="M4467" s="13"/>
      <c r="N4467" s="13"/>
      <c r="O4467" s="13"/>
      <c r="P4467" s="13"/>
    </row>
    <row r="4468" spans="2:16" x14ac:dyDescent="0.3">
      <c r="B4468" s="67"/>
      <c r="C4468" s="67"/>
      <c r="D4468" s="13"/>
      <c r="E4468" s="13"/>
      <c r="F4468" s="13"/>
      <c r="G4468" s="13"/>
      <c r="H4468" s="13"/>
      <c r="I4468" s="13"/>
      <c r="J4468" s="13"/>
      <c r="K4468" s="13"/>
      <c r="L4468" s="13"/>
      <c r="M4468" s="13"/>
      <c r="N4468" s="13"/>
      <c r="O4468" s="13"/>
      <c r="P4468" s="13"/>
    </row>
    <row r="4469" spans="2:16" x14ac:dyDescent="0.3">
      <c r="B4469" s="67"/>
      <c r="C4469" s="67"/>
      <c r="D4469" s="13"/>
      <c r="E4469" s="13"/>
      <c r="F4469" s="13"/>
      <c r="G4469" s="13"/>
      <c r="H4469" s="13"/>
      <c r="I4469" s="13"/>
      <c r="J4469" s="13"/>
      <c r="K4469" s="13"/>
      <c r="L4469" s="13"/>
      <c r="M4469" s="13"/>
      <c r="N4469" s="13"/>
      <c r="O4469" s="13"/>
      <c r="P4469" s="13"/>
    </row>
    <row r="4470" spans="2:16" x14ac:dyDescent="0.3">
      <c r="B4470" s="67"/>
      <c r="C4470" s="67"/>
      <c r="D4470" s="13"/>
      <c r="E4470" s="13"/>
      <c r="F4470" s="13"/>
      <c r="G4470" s="13"/>
      <c r="H4470" s="13"/>
      <c r="I4470" s="13"/>
      <c r="J4470" s="13"/>
      <c r="K4470" s="13"/>
      <c r="L4470" s="13"/>
      <c r="M4470" s="13"/>
      <c r="N4470" s="13"/>
      <c r="O4470" s="13"/>
      <c r="P4470" s="13"/>
    </row>
    <row r="4471" spans="2:16" x14ac:dyDescent="0.3">
      <c r="B4471" s="67"/>
      <c r="C4471" s="67"/>
      <c r="D4471" s="13"/>
      <c r="E4471" s="13"/>
      <c r="F4471" s="13"/>
      <c r="G4471" s="13"/>
      <c r="H4471" s="13"/>
      <c r="I4471" s="13"/>
      <c r="J4471" s="13"/>
      <c r="K4471" s="13"/>
      <c r="L4471" s="13"/>
      <c r="M4471" s="13"/>
      <c r="N4471" s="13"/>
      <c r="O4471" s="13"/>
      <c r="P4471" s="13"/>
    </row>
    <row r="4472" spans="2:16" x14ac:dyDescent="0.3">
      <c r="B4472" s="67"/>
      <c r="C4472" s="67"/>
      <c r="D4472" s="13"/>
      <c r="E4472" s="13"/>
      <c r="F4472" s="13"/>
      <c r="G4472" s="13"/>
      <c r="H4472" s="13"/>
      <c r="I4472" s="13"/>
      <c r="J4472" s="13"/>
      <c r="K4472" s="13"/>
      <c r="L4472" s="13"/>
      <c r="M4472" s="13"/>
      <c r="N4472" s="13"/>
      <c r="O4472" s="13"/>
      <c r="P4472" s="13"/>
    </row>
    <row r="4473" spans="2:16" x14ac:dyDescent="0.3">
      <c r="B4473" s="67"/>
      <c r="C4473" s="67"/>
      <c r="D4473" s="13"/>
      <c r="E4473" s="13"/>
      <c r="F4473" s="13"/>
      <c r="G4473" s="13"/>
      <c r="H4473" s="13"/>
      <c r="I4473" s="13"/>
      <c r="J4473" s="13"/>
      <c r="K4473" s="13"/>
      <c r="L4473" s="13"/>
      <c r="M4473" s="13"/>
      <c r="N4473" s="13"/>
      <c r="O4473" s="13"/>
      <c r="P4473" s="13"/>
    </row>
    <row r="4474" spans="2:16" x14ac:dyDescent="0.3">
      <c r="B4474" s="67"/>
      <c r="C4474" s="67"/>
      <c r="D4474" s="13"/>
      <c r="E4474" s="13"/>
      <c r="F4474" s="13"/>
      <c r="G4474" s="13"/>
      <c r="H4474" s="13"/>
      <c r="I4474" s="13"/>
      <c r="J4474" s="13"/>
      <c r="K4474" s="13"/>
      <c r="L4474" s="13"/>
      <c r="M4474" s="13"/>
      <c r="N4474" s="13"/>
      <c r="O4474" s="13"/>
      <c r="P4474" s="13"/>
    </row>
    <row r="4475" spans="2:16" x14ac:dyDescent="0.3">
      <c r="B4475" s="67"/>
      <c r="C4475" s="67"/>
      <c r="D4475" s="13"/>
      <c r="E4475" s="13"/>
      <c r="F4475" s="13"/>
      <c r="G4475" s="13"/>
      <c r="H4475" s="13"/>
      <c r="I4475" s="13"/>
      <c r="J4475" s="13"/>
      <c r="K4475" s="13"/>
      <c r="L4475" s="13"/>
      <c r="M4475" s="13"/>
      <c r="N4475" s="13"/>
      <c r="O4475" s="13"/>
      <c r="P4475" s="13"/>
    </row>
    <row r="4476" spans="2:16" x14ac:dyDescent="0.3">
      <c r="B4476" s="67"/>
      <c r="C4476" s="67"/>
      <c r="D4476" s="13"/>
      <c r="E4476" s="13"/>
      <c r="F4476" s="13"/>
      <c r="G4476" s="13"/>
      <c r="H4476" s="13"/>
      <c r="I4476" s="13"/>
      <c r="J4476" s="13"/>
      <c r="K4476" s="13"/>
      <c r="L4476" s="13"/>
      <c r="M4476" s="13"/>
      <c r="N4476" s="13"/>
      <c r="O4476" s="13"/>
      <c r="P4476" s="13"/>
    </row>
    <row r="4477" spans="2:16" x14ac:dyDescent="0.3">
      <c r="B4477" s="67"/>
      <c r="C4477" s="67"/>
      <c r="D4477" s="13"/>
      <c r="E4477" s="13"/>
      <c r="F4477" s="13"/>
      <c r="G4477" s="13"/>
      <c r="H4477" s="13"/>
      <c r="I4477" s="13"/>
      <c r="J4477" s="13"/>
      <c r="K4477" s="13"/>
      <c r="L4477" s="13"/>
      <c r="M4477" s="13"/>
      <c r="N4477" s="13"/>
      <c r="O4477" s="13"/>
      <c r="P4477" s="13"/>
    </row>
    <row r="4478" spans="2:16" x14ac:dyDescent="0.3">
      <c r="B4478" s="67"/>
      <c r="C4478" s="67"/>
      <c r="D4478" s="13"/>
      <c r="E4478" s="13"/>
      <c r="F4478" s="13"/>
      <c r="G4478" s="13"/>
      <c r="H4478" s="13"/>
      <c r="I4478" s="13"/>
      <c r="J4478" s="13"/>
      <c r="K4478" s="13"/>
      <c r="L4478" s="13"/>
      <c r="M4478" s="13"/>
      <c r="N4478" s="13"/>
      <c r="O4478" s="13"/>
      <c r="P4478" s="13"/>
    </row>
    <row r="4479" spans="2:16" x14ac:dyDescent="0.3">
      <c r="B4479" s="67"/>
      <c r="C4479" s="67"/>
      <c r="D4479" s="13"/>
      <c r="E4479" s="13"/>
      <c r="F4479" s="13"/>
      <c r="G4479" s="13"/>
      <c r="H4479" s="13"/>
      <c r="I4479" s="13"/>
      <c r="J4479" s="13"/>
      <c r="K4479" s="13"/>
      <c r="L4479" s="13"/>
      <c r="M4479" s="13"/>
      <c r="N4479" s="13"/>
      <c r="O4479" s="13"/>
      <c r="P4479" s="13"/>
    </row>
    <row r="4480" spans="2:16" x14ac:dyDescent="0.3">
      <c r="B4480" s="67"/>
      <c r="C4480" s="67"/>
      <c r="D4480" s="13"/>
      <c r="E4480" s="13"/>
      <c r="F4480" s="13"/>
      <c r="G4480" s="13"/>
      <c r="H4480" s="13"/>
      <c r="I4480" s="13"/>
      <c r="J4480" s="13"/>
      <c r="K4480" s="13"/>
      <c r="L4480" s="13"/>
      <c r="M4480" s="13"/>
      <c r="N4480" s="13"/>
      <c r="O4480" s="13"/>
      <c r="P4480" s="13"/>
    </row>
    <row r="4481" spans="2:16" x14ac:dyDescent="0.3">
      <c r="B4481" s="67"/>
      <c r="C4481" s="67"/>
      <c r="D4481" s="13"/>
      <c r="E4481" s="13"/>
      <c r="F4481" s="13"/>
      <c r="G4481" s="13"/>
      <c r="H4481" s="13"/>
      <c r="I4481" s="13"/>
      <c r="J4481" s="13"/>
      <c r="K4481" s="13"/>
      <c r="L4481" s="13"/>
      <c r="M4481" s="13"/>
      <c r="N4481" s="13"/>
      <c r="O4481" s="13"/>
      <c r="P4481" s="13"/>
    </row>
    <row r="4482" spans="2:16" x14ac:dyDescent="0.3">
      <c r="B4482" s="67"/>
      <c r="C4482" s="67"/>
      <c r="D4482" s="13"/>
      <c r="E4482" s="13"/>
      <c r="F4482" s="13"/>
      <c r="G4482" s="13"/>
      <c r="H4482" s="13"/>
      <c r="I4482" s="13"/>
      <c r="J4482" s="13"/>
      <c r="K4482" s="13"/>
      <c r="L4482" s="13"/>
      <c r="M4482" s="13"/>
      <c r="N4482" s="13"/>
      <c r="O4482" s="13"/>
      <c r="P4482" s="13"/>
    </row>
    <row r="4483" spans="2:16" x14ac:dyDescent="0.3">
      <c r="B4483" s="67"/>
      <c r="C4483" s="67"/>
      <c r="D4483" s="13"/>
      <c r="E4483" s="13"/>
      <c r="F4483" s="13"/>
      <c r="G4483" s="13"/>
      <c r="H4483" s="13"/>
      <c r="I4483" s="13"/>
      <c r="J4483" s="13"/>
      <c r="K4483" s="13"/>
      <c r="L4483" s="13"/>
      <c r="M4483" s="13"/>
      <c r="N4483" s="13"/>
      <c r="O4483" s="13"/>
      <c r="P4483" s="13"/>
    </row>
    <row r="4484" spans="2:16" x14ac:dyDescent="0.3">
      <c r="B4484" s="67"/>
      <c r="C4484" s="67"/>
      <c r="D4484" s="13"/>
      <c r="E4484" s="13"/>
      <c r="F4484" s="13"/>
      <c r="G4484" s="13"/>
      <c r="H4484" s="13"/>
      <c r="I4484" s="13"/>
      <c r="J4484" s="13"/>
      <c r="K4484" s="13"/>
      <c r="L4484" s="13"/>
      <c r="M4484" s="13"/>
      <c r="N4484" s="13"/>
      <c r="O4484" s="13"/>
      <c r="P4484" s="13"/>
    </row>
    <row r="4485" spans="2:16" x14ac:dyDescent="0.3">
      <c r="B4485" s="67"/>
      <c r="C4485" s="67"/>
      <c r="D4485" s="13"/>
      <c r="E4485" s="13"/>
      <c r="F4485" s="13"/>
      <c r="G4485" s="13"/>
      <c r="H4485" s="13"/>
      <c r="I4485" s="13"/>
      <c r="J4485" s="13"/>
      <c r="K4485" s="13"/>
      <c r="L4485" s="13"/>
      <c r="M4485" s="13"/>
      <c r="N4485" s="13"/>
      <c r="O4485" s="13"/>
      <c r="P4485" s="13"/>
    </row>
    <row r="4486" spans="2:16" x14ac:dyDescent="0.3">
      <c r="B4486" s="67"/>
      <c r="C4486" s="67"/>
      <c r="D4486" s="13"/>
      <c r="E4486" s="13"/>
      <c r="F4486" s="13"/>
      <c r="G4486" s="13"/>
      <c r="H4486" s="13"/>
      <c r="I4486" s="13"/>
      <c r="J4486" s="13"/>
      <c r="K4486" s="13"/>
      <c r="L4486" s="13"/>
      <c r="M4486" s="13"/>
      <c r="N4486" s="13"/>
      <c r="O4486" s="13"/>
      <c r="P4486" s="13"/>
    </row>
    <row r="4487" spans="2:16" x14ac:dyDescent="0.3">
      <c r="B4487" s="67"/>
      <c r="C4487" s="67"/>
      <c r="D4487" s="13"/>
      <c r="E4487" s="13"/>
      <c r="F4487" s="13"/>
      <c r="G4487" s="13"/>
      <c r="H4487" s="13"/>
      <c r="I4487" s="13"/>
      <c r="J4487" s="13"/>
      <c r="K4487" s="13"/>
      <c r="L4487" s="13"/>
      <c r="M4487" s="13"/>
      <c r="N4487" s="13"/>
      <c r="O4487" s="13"/>
      <c r="P4487" s="13"/>
    </row>
    <row r="4488" spans="2:16" x14ac:dyDescent="0.3">
      <c r="B4488" s="67"/>
      <c r="C4488" s="67"/>
      <c r="D4488" s="13"/>
      <c r="E4488" s="13"/>
      <c r="F4488" s="13"/>
      <c r="G4488" s="13"/>
      <c r="H4488" s="13"/>
      <c r="I4488" s="13"/>
      <c r="J4488" s="13"/>
      <c r="K4488" s="13"/>
      <c r="L4488" s="13"/>
      <c r="M4488" s="13"/>
      <c r="N4488" s="13"/>
      <c r="O4488" s="13"/>
      <c r="P4488" s="13"/>
    </row>
    <row r="4489" spans="2:16" x14ac:dyDescent="0.3">
      <c r="B4489" s="67"/>
      <c r="C4489" s="67"/>
      <c r="D4489" s="13"/>
      <c r="E4489" s="13"/>
      <c r="F4489" s="13"/>
      <c r="G4489" s="13"/>
      <c r="H4489" s="13"/>
      <c r="I4489" s="13"/>
      <c r="J4489" s="13"/>
      <c r="K4489" s="13"/>
      <c r="L4489" s="13"/>
      <c r="M4489" s="13"/>
      <c r="N4489" s="13"/>
      <c r="O4489" s="13"/>
      <c r="P4489" s="13"/>
    </row>
    <row r="4490" spans="2:16" x14ac:dyDescent="0.3">
      <c r="B4490" s="67"/>
      <c r="C4490" s="67"/>
      <c r="D4490" s="13"/>
      <c r="E4490" s="13"/>
      <c r="F4490" s="13"/>
      <c r="G4490" s="13"/>
      <c r="H4490" s="13"/>
      <c r="I4490" s="13"/>
      <c r="J4490" s="13"/>
      <c r="K4490" s="13"/>
      <c r="L4490" s="13"/>
      <c r="M4490" s="13"/>
      <c r="N4490" s="13"/>
      <c r="O4490" s="13"/>
      <c r="P4490" s="13"/>
    </row>
    <row r="4491" spans="2:16" x14ac:dyDescent="0.3">
      <c r="B4491" s="67"/>
      <c r="C4491" s="67"/>
      <c r="D4491" s="13"/>
      <c r="E4491" s="13"/>
      <c r="F4491" s="13"/>
      <c r="G4491" s="13"/>
      <c r="H4491" s="13"/>
      <c r="I4491" s="13"/>
      <c r="J4491" s="13"/>
      <c r="K4491" s="13"/>
      <c r="L4491" s="13"/>
      <c r="M4491" s="13"/>
      <c r="N4491" s="13"/>
      <c r="O4491" s="13"/>
      <c r="P4491" s="13"/>
    </row>
    <row r="4492" spans="2:16" x14ac:dyDescent="0.3">
      <c r="B4492" s="67"/>
      <c r="C4492" s="67"/>
      <c r="D4492" s="13"/>
      <c r="E4492" s="13"/>
      <c r="F4492" s="13"/>
      <c r="G4492" s="13"/>
      <c r="H4492" s="13"/>
      <c r="I4492" s="13"/>
      <c r="J4492" s="13"/>
      <c r="K4492" s="13"/>
      <c r="L4492" s="13"/>
      <c r="M4492" s="13"/>
      <c r="N4492" s="13"/>
      <c r="O4492" s="13"/>
      <c r="P4492" s="13"/>
    </row>
    <row r="4493" spans="2:16" x14ac:dyDescent="0.3">
      <c r="B4493" s="67"/>
      <c r="C4493" s="67"/>
      <c r="D4493" s="13"/>
      <c r="E4493" s="13"/>
      <c r="F4493" s="13"/>
      <c r="G4493" s="13"/>
      <c r="H4493" s="13"/>
      <c r="I4493" s="13"/>
      <c r="J4493" s="13"/>
      <c r="K4493" s="13"/>
      <c r="L4493" s="13"/>
      <c r="M4493" s="13"/>
      <c r="N4493" s="13"/>
      <c r="O4493" s="13"/>
      <c r="P4493" s="13"/>
    </row>
    <row r="4494" spans="2:16" x14ac:dyDescent="0.3">
      <c r="B4494" s="67"/>
      <c r="C4494" s="67"/>
      <c r="D4494" s="13"/>
      <c r="E4494" s="13"/>
      <c r="F4494" s="13"/>
      <c r="G4494" s="13"/>
      <c r="H4494" s="13"/>
      <c r="I4494" s="13"/>
      <c r="J4494" s="13"/>
      <c r="K4494" s="13"/>
      <c r="L4494" s="13"/>
      <c r="M4494" s="13"/>
      <c r="N4494" s="13"/>
      <c r="O4494" s="13"/>
      <c r="P4494" s="13"/>
    </row>
    <row r="4495" spans="2:16" x14ac:dyDescent="0.3">
      <c r="B4495" s="67"/>
      <c r="C4495" s="67"/>
      <c r="D4495" s="13"/>
      <c r="E4495" s="13"/>
      <c r="F4495" s="13"/>
      <c r="G4495" s="13"/>
      <c r="H4495" s="13"/>
      <c r="I4495" s="13"/>
      <c r="J4495" s="13"/>
      <c r="K4495" s="13"/>
      <c r="L4495" s="13"/>
      <c r="M4495" s="13"/>
      <c r="N4495" s="13"/>
      <c r="O4495" s="13"/>
      <c r="P4495" s="13"/>
    </row>
    <row r="4496" spans="2:16" x14ac:dyDescent="0.3">
      <c r="B4496" s="67"/>
      <c r="C4496" s="67"/>
      <c r="D4496" s="13"/>
      <c r="E4496" s="13"/>
      <c r="F4496" s="13"/>
      <c r="G4496" s="13"/>
      <c r="H4496" s="13"/>
      <c r="I4496" s="13"/>
      <c r="J4496" s="13"/>
      <c r="K4496" s="13"/>
      <c r="L4496" s="13"/>
      <c r="M4496" s="13"/>
      <c r="N4496" s="13"/>
      <c r="O4496" s="13"/>
      <c r="P4496" s="13"/>
    </row>
    <row r="4497" spans="2:16" x14ac:dyDescent="0.3">
      <c r="B4497" s="67"/>
      <c r="C4497" s="67"/>
      <c r="D4497" s="13"/>
      <c r="E4497" s="13"/>
      <c r="F4497" s="13"/>
      <c r="G4497" s="13"/>
      <c r="H4497" s="13"/>
      <c r="I4497" s="13"/>
      <c r="J4497" s="13"/>
      <c r="K4497" s="13"/>
      <c r="L4497" s="13"/>
      <c r="M4497" s="13"/>
      <c r="N4497" s="13"/>
      <c r="O4497" s="13"/>
      <c r="P4497" s="13"/>
    </row>
    <row r="4498" spans="2:16" x14ac:dyDescent="0.3">
      <c r="B4498" s="67"/>
      <c r="C4498" s="67"/>
      <c r="D4498" s="13"/>
      <c r="E4498" s="13"/>
      <c r="F4498" s="13"/>
      <c r="G4498" s="13"/>
      <c r="H4498" s="13"/>
      <c r="I4498" s="13"/>
      <c r="J4498" s="13"/>
      <c r="K4498" s="13"/>
      <c r="L4498" s="13"/>
      <c r="M4498" s="13"/>
      <c r="N4498" s="13"/>
      <c r="O4498" s="13"/>
      <c r="P4498" s="13"/>
    </row>
    <row r="4499" spans="2:16" x14ac:dyDescent="0.3">
      <c r="B4499" s="67"/>
      <c r="C4499" s="67"/>
      <c r="D4499" s="13"/>
      <c r="E4499" s="13"/>
      <c r="F4499" s="13"/>
      <c r="G4499" s="13"/>
      <c r="H4499" s="13"/>
      <c r="I4499" s="13"/>
      <c r="J4499" s="13"/>
      <c r="K4499" s="13"/>
      <c r="L4499" s="13"/>
      <c r="M4499" s="13"/>
      <c r="N4499" s="13"/>
      <c r="O4499" s="13"/>
      <c r="P4499" s="13"/>
    </row>
    <row r="4500" spans="2:16" x14ac:dyDescent="0.3">
      <c r="B4500" s="67"/>
      <c r="C4500" s="67"/>
      <c r="D4500" s="13"/>
      <c r="E4500" s="13"/>
      <c r="F4500" s="13"/>
      <c r="G4500" s="13"/>
      <c r="H4500" s="13"/>
      <c r="I4500" s="13"/>
      <c r="J4500" s="13"/>
      <c r="K4500" s="13"/>
      <c r="L4500" s="13"/>
      <c r="M4500" s="13"/>
      <c r="N4500" s="13"/>
      <c r="O4500" s="13"/>
      <c r="P4500" s="13"/>
    </row>
    <row r="4501" spans="2:16" x14ac:dyDescent="0.3">
      <c r="B4501" s="67"/>
      <c r="C4501" s="67"/>
      <c r="D4501" s="13"/>
      <c r="E4501" s="13"/>
      <c r="F4501" s="13"/>
      <c r="G4501" s="13"/>
      <c r="H4501" s="13"/>
      <c r="I4501" s="13"/>
      <c r="J4501" s="13"/>
      <c r="K4501" s="13"/>
      <c r="L4501" s="13"/>
      <c r="M4501" s="13"/>
      <c r="N4501" s="13"/>
      <c r="O4501" s="13"/>
      <c r="P4501" s="13"/>
    </row>
    <row r="4502" spans="2:16" x14ac:dyDescent="0.3">
      <c r="B4502" s="67"/>
      <c r="C4502" s="67"/>
      <c r="D4502" s="13"/>
      <c r="E4502" s="13"/>
      <c r="F4502" s="13"/>
      <c r="G4502" s="13"/>
      <c r="H4502" s="13"/>
      <c r="I4502" s="13"/>
      <c r="J4502" s="13"/>
      <c r="K4502" s="13"/>
      <c r="L4502" s="13"/>
      <c r="M4502" s="13"/>
      <c r="N4502" s="13"/>
      <c r="O4502" s="13"/>
      <c r="P4502" s="13"/>
    </row>
    <row r="4503" spans="2:16" x14ac:dyDescent="0.3">
      <c r="B4503" s="67"/>
      <c r="C4503" s="67"/>
      <c r="D4503" s="13"/>
      <c r="E4503" s="13"/>
      <c r="F4503" s="13"/>
      <c r="G4503" s="13"/>
      <c r="H4503" s="13"/>
      <c r="I4503" s="13"/>
      <c r="J4503" s="13"/>
      <c r="K4503" s="13"/>
      <c r="L4503" s="13"/>
      <c r="M4503" s="13"/>
      <c r="N4503" s="13"/>
      <c r="O4503" s="13"/>
      <c r="P4503" s="13"/>
    </row>
    <row r="4504" spans="2:16" x14ac:dyDescent="0.3">
      <c r="B4504" s="67"/>
      <c r="C4504" s="67"/>
      <c r="D4504" s="13"/>
      <c r="E4504" s="13"/>
      <c r="F4504" s="13"/>
      <c r="G4504" s="13"/>
      <c r="H4504" s="13"/>
      <c r="I4504" s="13"/>
      <c r="J4504" s="13"/>
      <c r="K4504" s="13"/>
      <c r="L4504" s="13"/>
      <c r="M4504" s="13"/>
      <c r="N4504" s="13"/>
      <c r="O4504" s="13"/>
      <c r="P4504" s="13"/>
    </row>
    <row r="4505" spans="2:16" x14ac:dyDescent="0.3">
      <c r="B4505" s="67"/>
      <c r="C4505" s="67"/>
      <c r="D4505" s="13"/>
      <c r="E4505" s="13"/>
      <c r="F4505" s="13"/>
      <c r="G4505" s="13"/>
      <c r="H4505" s="13"/>
      <c r="I4505" s="13"/>
      <c r="J4505" s="13"/>
      <c r="K4505" s="13"/>
      <c r="L4505" s="13"/>
      <c r="M4505" s="13"/>
      <c r="N4505" s="13"/>
      <c r="O4505" s="13"/>
      <c r="P4505" s="13"/>
    </row>
    <row r="4506" spans="2:16" x14ac:dyDescent="0.3">
      <c r="B4506" s="67"/>
      <c r="C4506" s="67"/>
      <c r="D4506" s="13"/>
      <c r="E4506" s="13"/>
      <c r="F4506" s="13"/>
      <c r="G4506" s="13"/>
      <c r="H4506" s="13"/>
      <c r="I4506" s="13"/>
      <c r="J4506" s="13"/>
      <c r="K4506" s="13"/>
      <c r="L4506" s="13"/>
      <c r="M4506" s="13"/>
      <c r="N4506" s="13"/>
      <c r="O4506" s="13"/>
      <c r="P4506" s="13"/>
    </row>
    <row r="4507" spans="2:16" x14ac:dyDescent="0.3">
      <c r="B4507" s="67"/>
      <c r="C4507" s="67"/>
      <c r="D4507" s="13"/>
      <c r="E4507" s="13"/>
      <c r="F4507" s="13"/>
      <c r="G4507" s="13"/>
      <c r="H4507" s="13"/>
      <c r="I4507" s="13"/>
      <c r="J4507" s="13"/>
      <c r="K4507" s="13"/>
      <c r="L4507" s="13"/>
      <c r="M4507" s="13"/>
      <c r="N4507" s="13"/>
      <c r="O4507" s="13"/>
      <c r="P4507" s="13"/>
    </row>
    <row r="4508" spans="2:16" x14ac:dyDescent="0.3">
      <c r="B4508" s="67"/>
      <c r="C4508" s="67"/>
      <c r="D4508" s="13"/>
      <c r="E4508" s="13"/>
      <c r="F4508" s="13"/>
      <c r="G4508" s="13"/>
      <c r="H4508" s="13"/>
      <c r="I4508" s="13"/>
      <c r="J4508" s="13"/>
      <c r="K4508" s="13"/>
      <c r="L4508" s="13"/>
      <c r="M4508" s="13"/>
      <c r="N4508" s="13"/>
      <c r="O4508" s="13"/>
      <c r="P4508" s="13"/>
    </row>
    <row r="4509" spans="2:16" x14ac:dyDescent="0.3">
      <c r="B4509" s="67"/>
      <c r="C4509" s="67"/>
      <c r="D4509" s="13"/>
      <c r="E4509" s="13"/>
      <c r="F4509" s="13"/>
      <c r="G4509" s="13"/>
      <c r="H4509" s="13"/>
      <c r="I4509" s="13"/>
      <c r="J4509" s="13"/>
      <c r="K4509" s="13"/>
      <c r="L4509" s="13"/>
      <c r="M4509" s="13"/>
      <c r="N4509" s="13"/>
      <c r="O4509" s="13"/>
      <c r="P4509" s="13"/>
    </row>
    <row r="4510" spans="2:16" x14ac:dyDescent="0.3">
      <c r="B4510" s="67"/>
      <c r="C4510" s="67"/>
      <c r="D4510" s="13"/>
      <c r="E4510" s="13"/>
      <c r="F4510" s="13"/>
      <c r="G4510" s="13"/>
      <c r="H4510" s="13"/>
      <c r="I4510" s="13"/>
      <c r="J4510" s="13"/>
      <c r="K4510" s="13"/>
      <c r="L4510" s="13"/>
      <c r="M4510" s="13"/>
      <c r="N4510" s="13"/>
      <c r="O4510" s="13"/>
      <c r="P4510" s="13"/>
    </row>
    <row r="4511" spans="2:16" x14ac:dyDescent="0.3">
      <c r="B4511" s="67"/>
      <c r="C4511" s="67"/>
      <c r="D4511" s="13"/>
      <c r="E4511" s="13"/>
      <c r="F4511" s="13"/>
      <c r="G4511" s="13"/>
      <c r="H4511" s="13"/>
      <c r="I4511" s="13"/>
      <c r="J4511" s="13"/>
      <c r="K4511" s="13"/>
      <c r="L4511" s="13"/>
      <c r="M4511" s="13"/>
      <c r="N4511" s="13"/>
      <c r="O4511" s="13"/>
      <c r="P4511" s="13"/>
    </row>
    <row r="4512" spans="2:16" x14ac:dyDescent="0.3">
      <c r="B4512" s="67"/>
      <c r="C4512" s="67"/>
      <c r="D4512" s="13"/>
      <c r="E4512" s="13"/>
      <c r="F4512" s="13"/>
      <c r="G4512" s="13"/>
      <c r="H4512" s="13"/>
      <c r="I4512" s="13"/>
      <c r="J4512" s="13"/>
      <c r="K4512" s="13"/>
      <c r="L4512" s="13"/>
      <c r="M4512" s="13"/>
      <c r="N4512" s="13"/>
      <c r="O4512" s="13"/>
      <c r="P4512" s="13"/>
    </row>
    <row r="4513" spans="2:16" x14ac:dyDescent="0.3">
      <c r="B4513" s="67"/>
      <c r="C4513" s="67"/>
      <c r="D4513" s="13"/>
      <c r="E4513" s="13"/>
      <c r="F4513" s="13"/>
      <c r="G4513" s="13"/>
      <c r="H4513" s="13"/>
      <c r="I4513" s="13"/>
      <c r="J4513" s="13"/>
      <c r="K4513" s="13"/>
      <c r="L4513" s="13"/>
      <c r="M4513" s="13"/>
      <c r="N4513" s="13"/>
      <c r="O4513" s="13"/>
      <c r="P4513" s="13"/>
    </row>
    <row r="4514" spans="2:16" x14ac:dyDescent="0.3">
      <c r="B4514" s="67"/>
      <c r="C4514" s="67"/>
      <c r="D4514" s="13"/>
      <c r="E4514" s="13"/>
      <c r="F4514" s="13"/>
      <c r="G4514" s="13"/>
      <c r="H4514" s="13"/>
      <c r="I4514" s="13"/>
      <c r="J4514" s="13"/>
      <c r="K4514" s="13"/>
      <c r="L4514" s="13"/>
      <c r="M4514" s="13"/>
      <c r="N4514" s="13"/>
      <c r="O4514" s="13"/>
      <c r="P4514" s="13"/>
    </row>
    <row r="4515" spans="2:16" x14ac:dyDescent="0.3">
      <c r="B4515" s="67"/>
      <c r="C4515" s="67"/>
      <c r="D4515" s="13"/>
      <c r="E4515" s="13"/>
      <c r="F4515" s="13"/>
      <c r="G4515" s="13"/>
      <c r="H4515" s="13"/>
      <c r="I4515" s="13"/>
      <c r="J4515" s="13"/>
      <c r="K4515" s="13"/>
      <c r="L4515" s="13"/>
      <c r="M4515" s="13"/>
      <c r="N4515" s="13"/>
      <c r="O4515" s="13"/>
      <c r="P4515" s="13"/>
    </row>
    <row r="4516" spans="2:16" x14ac:dyDescent="0.3">
      <c r="B4516" s="67"/>
      <c r="C4516" s="67"/>
      <c r="D4516" s="13"/>
      <c r="E4516" s="13"/>
      <c r="F4516" s="13"/>
      <c r="G4516" s="13"/>
      <c r="H4516" s="13"/>
      <c r="I4516" s="13"/>
      <c r="J4516" s="13"/>
      <c r="K4516" s="13"/>
      <c r="L4516" s="13"/>
      <c r="M4516" s="13"/>
      <c r="N4516" s="13"/>
      <c r="O4516" s="13"/>
      <c r="P4516" s="13"/>
    </row>
    <row r="4517" spans="2:16" x14ac:dyDescent="0.3">
      <c r="B4517" s="67"/>
      <c r="C4517" s="67"/>
      <c r="D4517" s="13"/>
      <c r="E4517" s="13"/>
      <c r="F4517" s="13"/>
      <c r="G4517" s="13"/>
      <c r="H4517" s="13"/>
      <c r="I4517" s="13"/>
      <c r="J4517" s="13"/>
      <c r="K4517" s="13"/>
      <c r="L4517" s="13"/>
      <c r="M4517" s="13"/>
      <c r="N4517" s="13"/>
      <c r="O4517" s="13"/>
      <c r="P4517" s="13"/>
    </row>
    <row r="4518" spans="2:16" x14ac:dyDescent="0.3">
      <c r="B4518" s="67"/>
      <c r="C4518" s="67"/>
      <c r="D4518" s="13"/>
      <c r="E4518" s="13"/>
      <c r="F4518" s="13"/>
      <c r="G4518" s="13"/>
      <c r="H4518" s="13"/>
      <c r="I4518" s="13"/>
      <c r="J4518" s="13"/>
      <c r="K4518" s="13"/>
      <c r="L4518" s="13"/>
      <c r="M4518" s="13"/>
      <c r="N4518" s="13"/>
      <c r="O4518" s="13"/>
      <c r="P4518" s="13"/>
    </row>
    <row r="4519" spans="2:16" x14ac:dyDescent="0.3">
      <c r="B4519" s="67"/>
      <c r="C4519" s="67"/>
      <c r="D4519" s="13"/>
      <c r="E4519" s="13"/>
      <c r="F4519" s="13"/>
      <c r="G4519" s="13"/>
      <c r="H4519" s="13"/>
      <c r="I4519" s="13"/>
      <c r="J4519" s="13"/>
      <c r="K4519" s="13"/>
      <c r="L4519" s="13"/>
      <c r="M4519" s="13"/>
      <c r="N4519" s="13"/>
      <c r="O4519" s="13"/>
      <c r="P4519" s="13"/>
    </row>
    <row r="4520" spans="2:16" x14ac:dyDescent="0.3">
      <c r="B4520" s="67"/>
      <c r="C4520" s="67"/>
      <c r="D4520" s="13"/>
      <c r="E4520" s="13"/>
      <c r="F4520" s="13"/>
      <c r="G4520" s="13"/>
      <c r="H4520" s="13"/>
      <c r="I4520" s="13"/>
      <c r="J4520" s="13"/>
      <c r="K4520" s="13"/>
      <c r="L4520" s="13"/>
      <c r="M4520" s="13"/>
      <c r="N4520" s="13"/>
      <c r="O4520" s="13"/>
      <c r="P4520" s="13"/>
    </row>
    <row r="4521" spans="2:16" x14ac:dyDescent="0.3">
      <c r="B4521" s="67"/>
      <c r="C4521" s="67"/>
      <c r="D4521" s="13"/>
      <c r="E4521" s="13"/>
      <c r="F4521" s="13"/>
      <c r="G4521" s="13"/>
      <c r="H4521" s="13"/>
      <c r="I4521" s="13"/>
      <c r="J4521" s="13"/>
      <c r="K4521" s="13"/>
      <c r="L4521" s="13"/>
      <c r="M4521" s="13"/>
      <c r="N4521" s="13"/>
      <c r="O4521" s="13"/>
      <c r="P4521" s="13"/>
    </row>
    <row r="4522" spans="2:16" x14ac:dyDescent="0.3">
      <c r="B4522" s="67"/>
      <c r="C4522" s="67"/>
      <c r="D4522" s="13"/>
      <c r="E4522" s="13"/>
      <c r="F4522" s="13"/>
      <c r="G4522" s="13"/>
      <c r="H4522" s="13"/>
      <c r="I4522" s="13"/>
      <c r="J4522" s="13"/>
      <c r="K4522" s="13"/>
      <c r="L4522" s="13"/>
      <c r="M4522" s="13"/>
      <c r="N4522" s="13"/>
      <c r="O4522" s="13"/>
      <c r="P4522" s="13"/>
    </row>
    <row r="4523" spans="2:16" x14ac:dyDescent="0.3">
      <c r="B4523" s="67"/>
      <c r="C4523" s="67"/>
      <c r="D4523" s="13"/>
      <c r="E4523" s="13"/>
      <c r="F4523" s="13"/>
      <c r="G4523" s="13"/>
      <c r="H4523" s="13"/>
      <c r="I4523" s="13"/>
      <c r="J4523" s="13"/>
      <c r="K4523" s="13"/>
      <c r="L4523" s="13"/>
      <c r="M4523" s="13"/>
      <c r="N4523" s="13"/>
      <c r="O4523" s="13"/>
      <c r="P4523" s="13"/>
    </row>
    <row r="4524" spans="2:16" x14ac:dyDescent="0.3">
      <c r="B4524" s="67"/>
      <c r="C4524" s="67"/>
      <c r="D4524" s="13"/>
      <c r="E4524" s="13"/>
      <c r="F4524" s="13"/>
      <c r="G4524" s="13"/>
      <c r="H4524" s="13"/>
      <c r="I4524" s="13"/>
      <c r="J4524" s="13"/>
      <c r="K4524" s="13"/>
      <c r="L4524" s="13"/>
      <c r="M4524" s="13"/>
      <c r="N4524" s="13"/>
      <c r="O4524" s="13"/>
      <c r="P4524" s="13"/>
    </row>
    <row r="4525" spans="2:16" x14ac:dyDescent="0.3">
      <c r="B4525" s="67"/>
      <c r="C4525" s="67"/>
      <c r="D4525" s="13"/>
      <c r="E4525" s="13"/>
      <c r="F4525" s="13"/>
      <c r="G4525" s="13"/>
      <c r="H4525" s="13"/>
      <c r="I4525" s="13"/>
      <c r="J4525" s="13"/>
      <c r="K4525" s="13"/>
      <c r="L4525" s="13"/>
      <c r="M4525" s="13"/>
      <c r="N4525" s="13"/>
      <c r="O4525" s="13"/>
      <c r="P4525" s="13"/>
    </row>
    <row r="4526" spans="2:16" x14ac:dyDescent="0.3">
      <c r="B4526" s="67"/>
      <c r="C4526" s="67"/>
      <c r="D4526" s="13"/>
      <c r="E4526" s="13"/>
      <c r="F4526" s="13"/>
      <c r="G4526" s="13"/>
      <c r="H4526" s="13"/>
      <c r="I4526" s="13"/>
      <c r="J4526" s="13"/>
      <c r="K4526" s="13"/>
      <c r="L4526" s="13"/>
      <c r="M4526" s="13"/>
      <c r="N4526" s="13"/>
      <c r="O4526" s="13"/>
      <c r="P4526" s="13"/>
    </row>
    <row r="4527" spans="2:16" x14ac:dyDescent="0.3">
      <c r="B4527" s="67"/>
      <c r="C4527" s="67"/>
      <c r="D4527" s="13"/>
      <c r="E4527" s="13"/>
      <c r="F4527" s="13"/>
      <c r="G4527" s="13"/>
      <c r="H4527" s="13"/>
      <c r="I4527" s="13"/>
      <c r="J4527" s="13"/>
      <c r="K4527" s="13"/>
      <c r="L4527" s="13"/>
      <c r="M4527" s="13"/>
      <c r="N4527" s="13"/>
      <c r="O4527" s="13"/>
      <c r="P4527" s="13"/>
    </row>
    <row r="4528" spans="2:16" x14ac:dyDescent="0.3">
      <c r="B4528" s="67"/>
      <c r="C4528" s="67"/>
      <c r="D4528" s="13"/>
      <c r="E4528" s="13"/>
      <c r="F4528" s="13"/>
      <c r="G4528" s="13"/>
      <c r="H4528" s="13"/>
      <c r="I4528" s="13"/>
      <c r="J4528" s="13"/>
      <c r="K4528" s="13"/>
      <c r="L4528" s="13"/>
      <c r="M4528" s="13"/>
      <c r="N4528" s="13"/>
      <c r="O4528" s="13"/>
      <c r="P4528" s="13"/>
    </row>
    <row r="4529" spans="2:16" x14ac:dyDescent="0.3">
      <c r="B4529" s="67"/>
      <c r="C4529" s="67"/>
      <c r="D4529" s="13"/>
      <c r="E4529" s="13"/>
      <c r="F4529" s="13"/>
      <c r="G4529" s="13"/>
      <c r="H4529" s="13"/>
      <c r="I4529" s="13"/>
      <c r="J4529" s="13"/>
      <c r="K4529" s="13"/>
      <c r="L4529" s="13"/>
      <c r="M4529" s="13"/>
      <c r="N4529" s="13"/>
      <c r="O4529" s="13"/>
      <c r="P4529" s="13"/>
    </row>
    <row r="4530" spans="2:16" x14ac:dyDescent="0.3">
      <c r="B4530" s="67"/>
      <c r="C4530" s="67"/>
      <c r="D4530" s="13"/>
      <c r="E4530" s="13"/>
      <c r="F4530" s="13"/>
      <c r="G4530" s="13"/>
      <c r="H4530" s="13"/>
      <c r="I4530" s="13"/>
      <c r="J4530" s="13"/>
      <c r="K4530" s="13"/>
      <c r="L4530" s="13"/>
      <c r="M4530" s="13"/>
      <c r="N4530" s="13"/>
      <c r="O4530" s="13"/>
      <c r="P4530" s="13"/>
    </row>
    <row r="4531" spans="2:16" x14ac:dyDescent="0.3">
      <c r="B4531" s="67"/>
      <c r="C4531" s="67"/>
      <c r="D4531" s="13"/>
      <c r="E4531" s="13"/>
      <c r="F4531" s="13"/>
      <c r="G4531" s="13"/>
      <c r="H4531" s="13"/>
      <c r="I4531" s="13"/>
      <c r="J4531" s="13"/>
      <c r="K4531" s="13"/>
      <c r="L4531" s="13"/>
      <c r="M4531" s="13"/>
      <c r="N4531" s="13"/>
      <c r="O4531" s="13"/>
      <c r="P4531" s="13"/>
    </row>
    <row r="4532" spans="2:16" x14ac:dyDescent="0.3">
      <c r="B4532" s="67"/>
      <c r="C4532" s="67"/>
      <c r="D4532" s="13"/>
      <c r="E4532" s="13"/>
      <c r="F4532" s="13"/>
      <c r="G4532" s="13"/>
      <c r="H4532" s="13"/>
      <c r="I4532" s="13"/>
      <c r="J4532" s="13"/>
      <c r="K4532" s="13"/>
      <c r="L4532" s="13"/>
      <c r="M4532" s="13"/>
      <c r="N4532" s="13"/>
      <c r="O4532" s="13"/>
      <c r="P4532" s="13"/>
    </row>
    <row r="4533" spans="2:16" x14ac:dyDescent="0.3">
      <c r="B4533" s="67"/>
      <c r="C4533" s="67"/>
      <c r="D4533" s="13"/>
      <c r="E4533" s="13"/>
      <c r="F4533" s="13"/>
      <c r="G4533" s="13"/>
      <c r="H4533" s="13"/>
      <c r="I4533" s="13"/>
      <c r="J4533" s="13"/>
      <c r="K4533" s="13"/>
      <c r="L4533" s="13"/>
      <c r="M4533" s="13"/>
      <c r="N4533" s="13"/>
      <c r="O4533" s="13"/>
      <c r="P4533" s="13"/>
    </row>
    <row r="4534" spans="2:16" x14ac:dyDescent="0.3">
      <c r="B4534" s="67"/>
      <c r="C4534" s="67"/>
      <c r="D4534" s="13"/>
      <c r="E4534" s="13"/>
      <c r="F4534" s="13"/>
      <c r="G4534" s="13"/>
      <c r="H4534" s="13"/>
      <c r="I4534" s="13"/>
      <c r="J4534" s="13"/>
      <c r="K4534" s="13"/>
      <c r="L4534" s="13"/>
      <c r="M4534" s="13"/>
      <c r="N4534" s="13"/>
      <c r="O4534" s="13"/>
      <c r="P4534" s="13"/>
    </row>
    <row r="4535" spans="2:16" x14ac:dyDescent="0.3">
      <c r="B4535" s="67"/>
      <c r="C4535" s="67"/>
      <c r="D4535" s="13"/>
      <c r="E4535" s="13"/>
      <c r="F4535" s="13"/>
      <c r="G4535" s="13"/>
      <c r="H4535" s="13"/>
      <c r="I4535" s="13"/>
      <c r="J4535" s="13"/>
      <c r="K4535" s="13"/>
      <c r="L4535" s="13"/>
      <c r="M4535" s="13"/>
      <c r="N4535" s="13"/>
      <c r="O4535" s="13"/>
      <c r="P4535" s="13"/>
    </row>
    <row r="4536" spans="2:16" x14ac:dyDescent="0.3">
      <c r="B4536" s="67"/>
      <c r="C4536" s="67"/>
      <c r="D4536" s="13"/>
      <c r="E4536" s="13"/>
      <c r="F4536" s="13"/>
      <c r="G4536" s="13"/>
      <c r="H4536" s="13"/>
      <c r="I4536" s="13"/>
      <c r="J4536" s="13"/>
      <c r="K4536" s="13"/>
      <c r="L4536" s="13"/>
      <c r="M4536" s="13"/>
      <c r="N4536" s="13"/>
      <c r="O4536" s="13"/>
      <c r="P4536" s="13"/>
    </row>
    <row r="4537" spans="2:16" x14ac:dyDescent="0.3">
      <c r="B4537" s="67"/>
      <c r="C4537" s="67"/>
      <c r="D4537" s="13"/>
      <c r="E4537" s="13"/>
      <c r="F4537" s="13"/>
      <c r="G4537" s="13"/>
      <c r="H4537" s="13"/>
      <c r="I4537" s="13"/>
      <c r="J4537" s="13"/>
      <c r="K4537" s="13"/>
      <c r="L4537" s="13"/>
      <c r="M4537" s="13"/>
      <c r="N4537" s="13"/>
      <c r="O4537" s="13"/>
      <c r="P4537" s="13"/>
    </row>
    <row r="4538" spans="2:16" x14ac:dyDescent="0.3">
      <c r="B4538" s="67"/>
      <c r="C4538" s="67"/>
      <c r="D4538" s="13"/>
      <c r="E4538" s="13"/>
      <c r="F4538" s="13"/>
      <c r="G4538" s="13"/>
      <c r="H4538" s="13"/>
      <c r="I4538" s="13"/>
      <c r="J4538" s="13"/>
      <c r="K4538" s="13"/>
      <c r="L4538" s="13"/>
      <c r="M4538" s="13"/>
      <c r="N4538" s="13"/>
      <c r="O4538" s="13"/>
      <c r="P4538" s="13"/>
    </row>
    <row r="4539" spans="2:16" x14ac:dyDescent="0.3">
      <c r="B4539" s="67"/>
      <c r="C4539" s="67"/>
      <c r="D4539" s="13"/>
      <c r="E4539" s="13"/>
      <c r="F4539" s="13"/>
      <c r="G4539" s="13"/>
      <c r="H4539" s="13"/>
      <c r="I4539" s="13"/>
      <c r="J4539" s="13"/>
      <c r="K4539" s="13"/>
      <c r="L4539" s="13"/>
      <c r="M4539" s="13"/>
      <c r="N4539" s="13"/>
      <c r="O4539" s="13"/>
      <c r="P4539" s="13"/>
    </row>
    <row r="4540" spans="2:16" x14ac:dyDescent="0.3">
      <c r="B4540" s="67"/>
      <c r="C4540" s="67"/>
      <c r="D4540" s="13"/>
      <c r="E4540" s="13"/>
      <c r="F4540" s="13"/>
      <c r="G4540" s="13"/>
      <c r="H4540" s="13"/>
      <c r="I4540" s="13"/>
      <c r="J4540" s="13"/>
      <c r="K4540" s="13"/>
      <c r="L4540" s="13"/>
      <c r="M4540" s="13"/>
      <c r="N4540" s="13"/>
      <c r="O4540" s="13"/>
      <c r="P4540" s="13"/>
    </row>
    <row r="4541" spans="2:16" x14ac:dyDescent="0.3">
      <c r="B4541" s="67"/>
      <c r="C4541" s="67"/>
      <c r="D4541" s="13"/>
      <c r="E4541" s="13"/>
      <c r="F4541" s="13"/>
      <c r="G4541" s="13"/>
      <c r="H4541" s="13"/>
      <c r="I4541" s="13"/>
      <c r="J4541" s="13"/>
      <c r="K4541" s="13"/>
      <c r="L4541" s="13"/>
      <c r="M4541" s="13"/>
      <c r="N4541" s="13"/>
      <c r="O4541" s="13"/>
      <c r="P4541" s="13"/>
    </row>
    <row r="4542" spans="2:16" x14ac:dyDescent="0.3">
      <c r="B4542" s="67"/>
      <c r="C4542" s="67"/>
      <c r="D4542" s="13"/>
      <c r="E4542" s="13"/>
      <c r="F4542" s="13"/>
      <c r="G4542" s="13"/>
      <c r="H4542" s="13"/>
      <c r="I4542" s="13"/>
      <c r="J4542" s="13"/>
      <c r="K4542" s="13"/>
      <c r="L4542" s="13"/>
      <c r="M4542" s="13"/>
      <c r="N4542" s="13"/>
      <c r="O4542" s="13"/>
      <c r="P4542" s="13"/>
    </row>
    <row r="4543" spans="2:16" x14ac:dyDescent="0.3">
      <c r="B4543" s="67"/>
      <c r="C4543" s="67"/>
      <c r="D4543" s="13"/>
      <c r="E4543" s="13"/>
      <c r="F4543" s="13"/>
      <c r="G4543" s="13"/>
      <c r="H4543" s="13"/>
      <c r="I4543" s="13"/>
      <c r="J4543" s="13"/>
      <c r="K4543" s="13"/>
      <c r="L4543" s="13"/>
      <c r="M4543" s="13"/>
      <c r="N4543" s="13"/>
      <c r="O4543" s="13"/>
      <c r="P4543" s="13"/>
    </row>
    <row r="4544" spans="2:16" x14ac:dyDescent="0.3">
      <c r="B4544" s="67"/>
      <c r="C4544" s="67"/>
      <c r="D4544" s="13"/>
      <c r="E4544" s="13"/>
      <c r="F4544" s="13"/>
      <c r="G4544" s="13"/>
      <c r="H4544" s="13"/>
      <c r="I4544" s="13"/>
      <c r="J4544" s="13"/>
      <c r="K4544" s="13"/>
      <c r="L4544" s="13"/>
      <c r="M4544" s="13"/>
      <c r="N4544" s="13"/>
      <c r="O4544" s="13"/>
      <c r="P4544" s="13"/>
    </row>
    <row r="4545" spans="2:16" x14ac:dyDescent="0.3">
      <c r="B4545" s="67"/>
      <c r="C4545" s="67"/>
      <c r="D4545" s="13"/>
      <c r="E4545" s="13"/>
      <c r="F4545" s="13"/>
      <c r="G4545" s="13"/>
      <c r="H4545" s="13"/>
      <c r="I4545" s="13"/>
      <c r="J4545" s="13"/>
      <c r="K4545" s="13"/>
      <c r="L4545" s="13"/>
      <c r="M4545" s="13"/>
      <c r="N4545" s="13"/>
      <c r="O4545" s="13"/>
      <c r="P4545" s="13"/>
    </row>
    <row r="4546" spans="2:16" x14ac:dyDescent="0.3">
      <c r="B4546" s="67"/>
      <c r="C4546" s="67"/>
      <c r="D4546" s="13"/>
      <c r="E4546" s="13"/>
      <c r="F4546" s="13"/>
      <c r="G4546" s="13"/>
      <c r="H4546" s="13"/>
      <c r="I4546" s="13"/>
      <c r="J4546" s="13"/>
      <c r="K4546" s="13"/>
      <c r="L4546" s="13"/>
      <c r="M4546" s="13"/>
      <c r="N4546" s="13"/>
      <c r="O4546" s="13"/>
      <c r="P4546" s="13"/>
    </row>
    <row r="4547" spans="2:16" x14ac:dyDescent="0.3">
      <c r="B4547" s="67"/>
      <c r="C4547" s="67"/>
      <c r="D4547" s="13"/>
      <c r="E4547" s="13"/>
      <c r="F4547" s="13"/>
      <c r="G4547" s="13"/>
      <c r="H4547" s="13"/>
      <c r="I4547" s="13"/>
      <c r="J4547" s="13"/>
      <c r="K4547" s="13"/>
      <c r="L4547" s="13"/>
      <c r="M4547" s="13"/>
      <c r="N4547" s="13"/>
      <c r="O4547" s="13"/>
      <c r="P4547" s="13"/>
    </row>
    <row r="4548" spans="2:16" x14ac:dyDescent="0.3">
      <c r="B4548" s="67"/>
      <c r="C4548" s="67"/>
      <c r="D4548" s="13"/>
      <c r="E4548" s="13"/>
      <c r="F4548" s="13"/>
      <c r="G4548" s="13"/>
      <c r="H4548" s="13"/>
      <c r="I4548" s="13"/>
      <c r="J4548" s="13"/>
      <c r="K4548" s="13"/>
      <c r="L4548" s="13"/>
      <c r="M4548" s="13"/>
      <c r="N4548" s="13"/>
      <c r="O4548" s="13"/>
      <c r="P4548" s="13"/>
    </row>
    <row r="4549" spans="2:16" x14ac:dyDescent="0.3">
      <c r="B4549" s="67"/>
      <c r="C4549" s="67"/>
      <c r="D4549" s="13"/>
      <c r="E4549" s="13"/>
      <c r="F4549" s="13"/>
      <c r="G4549" s="13"/>
      <c r="H4549" s="13"/>
      <c r="I4549" s="13"/>
      <c r="J4549" s="13"/>
      <c r="K4549" s="13"/>
      <c r="L4549" s="13"/>
      <c r="M4549" s="13"/>
      <c r="N4549" s="13"/>
      <c r="O4549" s="13"/>
      <c r="P4549" s="13"/>
    </row>
    <row r="4550" spans="2:16" x14ac:dyDescent="0.3">
      <c r="B4550" s="67"/>
      <c r="C4550" s="67"/>
      <c r="D4550" s="13"/>
      <c r="E4550" s="13"/>
      <c r="F4550" s="13"/>
      <c r="G4550" s="13"/>
      <c r="H4550" s="13"/>
      <c r="I4550" s="13"/>
      <c r="J4550" s="13"/>
      <c r="K4550" s="13"/>
      <c r="L4550" s="13"/>
      <c r="M4550" s="13"/>
      <c r="N4550" s="13"/>
      <c r="O4550" s="13"/>
      <c r="P4550" s="13"/>
    </row>
    <row r="4551" spans="2:16" x14ac:dyDescent="0.3">
      <c r="B4551" s="67"/>
      <c r="C4551" s="67"/>
      <c r="D4551" s="13"/>
      <c r="E4551" s="13"/>
      <c r="F4551" s="13"/>
      <c r="G4551" s="13"/>
      <c r="H4551" s="13"/>
      <c r="I4551" s="13"/>
      <c r="J4551" s="13"/>
      <c r="K4551" s="13"/>
      <c r="L4551" s="13"/>
      <c r="M4551" s="13"/>
      <c r="N4551" s="13"/>
      <c r="O4551" s="13"/>
      <c r="P4551" s="13"/>
    </row>
    <row r="4552" spans="2:16" x14ac:dyDescent="0.3">
      <c r="B4552" s="67"/>
      <c r="C4552" s="67"/>
      <c r="D4552" s="13"/>
      <c r="E4552" s="13"/>
      <c r="F4552" s="13"/>
      <c r="G4552" s="13"/>
      <c r="H4552" s="13"/>
      <c r="I4552" s="13"/>
      <c r="J4552" s="13"/>
      <c r="K4552" s="13"/>
      <c r="L4552" s="13"/>
      <c r="M4552" s="13"/>
      <c r="N4552" s="13"/>
      <c r="O4552" s="13"/>
      <c r="P4552" s="13"/>
    </row>
    <row r="4553" spans="2:16" x14ac:dyDescent="0.3">
      <c r="B4553" s="67"/>
      <c r="C4553" s="67"/>
      <c r="D4553" s="13"/>
      <c r="E4553" s="13"/>
      <c r="F4553" s="13"/>
      <c r="G4553" s="13"/>
      <c r="H4553" s="13"/>
      <c r="I4553" s="13"/>
      <c r="J4553" s="13"/>
      <c r="K4553" s="13"/>
      <c r="L4553" s="13"/>
      <c r="M4553" s="13"/>
      <c r="N4553" s="13"/>
      <c r="O4553" s="13"/>
      <c r="P4553" s="13"/>
    </row>
    <row r="4554" spans="2:16" x14ac:dyDescent="0.3">
      <c r="B4554" s="67"/>
      <c r="C4554" s="67"/>
      <c r="D4554" s="13"/>
      <c r="E4554" s="13"/>
      <c r="F4554" s="13"/>
      <c r="G4554" s="13"/>
      <c r="H4554" s="13"/>
      <c r="I4554" s="13"/>
      <c r="J4554" s="13"/>
      <c r="K4554" s="13"/>
      <c r="L4554" s="13"/>
      <c r="M4554" s="13"/>
      <c r="N4554" s="13"/>
      <c r="O4554" s="13"/>
      <c r="P4554" s="13"/>
    </row>
    <row r="4555" spans="2:16" x14ac:dyDescent="0.3">
      <c r="B4555" s="67"/>
      <c r="C4555" s="67"/>
      <c r="D4555" s="13"/>
      <c r="E4555" s="13"/>
      <c r="F4555" s="13"/>
      <c r="G4555" s="13"/>
      <c r="H4555" s="13"/>
      <c r="I4555" s="13"/>
      <c r="J4555" s="13"/>
      <c r="K4555" s="13"/>
      <c r="L4555" s="13"/>
      <c r="M4555" s="13"/>
      <c r="N4555" s="13"/>
      <c r="O4555" s="13"/>
      <c r="P4555" s="13"/>
    </row>
    <row r="4556" spans="2:16" x14ac:dyDescent="0.3">
      <c r="B4556" s="67"/>
      <c r="C4556" s="67"/>
      <c r="D4556" s="13"/>
      <c r="E4556" s="13"/>
      <c r="F4556" s="13"/>
      <c r="G4556" s="13"/>
      <c r="H4556" s="13"/>
      <c r="I4556" s="13"/>
      <c r="J4556" s="13"/>
      <c r="K4556" s="13"/>
      <c r="L4556" s="13"/>
      <c r="M4556" s="13"/>
      <c r="N4556" s="13"/>
      <c r="O4556" s="13"/>
      <c r="P4556" s="13"/>
    </row>
    <row r="4557" spans="2:16" x14ac:dyDescent="0.3">
      <c r="B4557" s="67"/>
      <c r="C4557" s="67"/>
      <c r="D4557" s="13"/>
      <c r="E4557" s="13"/>
      <c r="F4557" s="13"/>
      <c r="G4557" s="13"/>
      <c r="H4557" s="13"/>
      <c r="I4557" s="13"/>
      <c r="J4557" s="13"/>
      <c r="K4557" s="13"/>
      <c r="L4557" s="13"/>
      <c r="M4557" s="13"/>
      <c r="N4557" s="13"/>
      <c r="O4557" s="13"/>
      <c r="P4557" s="13"/>
    </row>
    <row r="4558" spans="2:16" x14ac:dyDescent="0.3">
      <c r="B4558" s="67"/>
      <c r="C4558" s="67"/>
      <c r="D4558" s="13"/>
      <c r="E4558" s="13"/>
      <c r="F4558" s="13"/>
      <c r="G4558" s="13"/>
      <c r="H4558" s="13"/>
      <c r="I4558" s="13"/>
      <c r="J4558" s="13"/>
      <c r="K4558" s="13"/>
      <c r="L4558" s="13"/>
      <c r="M4558" s="13"/>
      <c r="N4558" s="13"/>
      <c r="O4558" s="13"/>
      <c r="P4558" s="13"/>
    </row>
    <row r="4559" spans="2:16" x14ac:dyDescent="0.3">
      <c r="B4559" s="67"/>
      <c r="C4559" s="67"/>
      <c r="D4559" s="13"/>
      <c r="E4559" s="13"/>
      <c r="F4559" s="13"/>
      <c r="G4559" s="13"/>
      <c r="H4559" s="13"/>
      <c r="I4559" s="13"/>
      <c r="J4559" s="13"/>
      <c r="K4559" s="13"/>
      <c r="L4559" s="13"/>
      <c r="M4559" s="13"/>
      <c r="N4559" s="13"/>
      <c r="O4559" s="13"/>
      <c r="P4559" s="13"/>
    </row>
    <row r="4560" spans="2:16" x14ac:dyDescent="0.3">
      <c r="B4560" s="67"/>
      <c r="C4560" s="67"/>
      <c r="D4560" s="13"/>
      <c r="E4560" s="13"/>
      <c r="F4560" s="13"/>
      <c r="G4560" s="13"/>
      <c r="H4560" s="13"/>
      <c r="I4560" s="13"/>
      <c r="J4560" s="13"/>
      <c r="K4560" s="13"/>
      <c r="L4560" s="13"/>
      <c r="M4560" s="13"/>
      <c r="N4560" s="13"/>
      <c r="O4560" s="13"/>
      <c r="P4560" s="13"/>
    </row>
    <row r="4561" spans="2:16" x14ac:dyDescent="0.3">
      <c r="B4561" s="67"/>
      <c r="C4561" s="67"/>
      <c r="D4561" s="13"/>
      <c r="E4561" s="13"/>
      <c r="F4561" s="13"/>
      <c r="G4561" s="13"/>
      <c r="H4561" s="13"/>
      <c r="I4561" s="13"/>
      <c r="J4561" s="13"/>
      <c r="K4561" s="13"/>
      <c r="L4561" s="13"/>
      <c r="M4561" s="13"/>
      <c r="N4561" s="13"/>
      <c r="O4561" s="13"/>
      <c r="P4561" s="13"/>
    </row>
    <row r="4562" spans="2:16" x14ac:dyDescent="0.3">
      <c r="B4562" s="67"/>
      <c r="C4562" s="67"/>
      <c r="D4562" s="13"/>
      <c r="E4562" s="13"/>
      <c r="F4562" s="13"/>
      <c r="G4562" s="13"/>
      <c r="H4562" s="13"/>
      <c r="I4562" s="13"/>
      <c r="J4562" s="13"/>
      <c r="K4562" s="13"/>
      <c r="L4562" s="13"/>
      <c r="M4562" s="13"/>
      <c r="N4562" s="13"/>
      <c r="O4562" s="13"/>
      <c r="P4562" s="13"/>
    </row>
    <row r="4563" spans="2:16" x14ac:dyDescent="0.3">
      <c r="B4563" s="67"/>
      <c r="C4563" s="67"/>
      <c r="D4563" s="13"/>
      <c r="E4563" s="13"/>
      <c r="F4563" s="13"/>
      <c r="G4563" s="13"/>
      <c r="H4563" s="13"/>
      <c r="I4563" s="13"/>
      <c r="J4563" s="13"/>
      <c r="K4563" s="13"/>
      <c r="L4563" s="13"/>
      <c r="M4563" s="13"/>
      <c r="N4563" s="13"/>
      <c r="O4563" s="13"/>
      <c r="P4563" s="13"/>
    </row>
    <row r="4564" spans="2:16" x14ac:dyDescent="0.3">
      <c r="B4564" s="67"/>
      <c r="C4564" s="67"/>
      <c r="D4564" s="13"/>
      <c r="E4564" s="13"/>
      <c r="F4564" s="13"/>
      <c r="G4564" s="13"/>
      <c r="H4564" s="13"/>
      <c r="I4564" s="13"/>
      <c r="J4564" s="13"/>
      <c r="K4564" s="13"/>
      <c r="L4564" s="13"/>
      <c r="M4564" s="13"/>
      <c r="N4564" s="13"/>
      <c r="O4564" s="13"/>
      <c r="P4564" s="13"/>
    </row>
    <row r="4565" spans="2:16" x14ac:dyDescent="0.3">
      <c r="B4565" s="67"/>
      <c r="C4565" s="67"/>
      <c r="D4565" s="13"/>
      <c r="E4565" s="13"/>
      <c r="F4565" s="13"/>
      <c r="G4565" s="13"/>
      <c r="H4565" s="13"/>
      <c r="I4565" s="13"/>
      <c r="J4565" s="13"/>
      <c r="K4565" s="13"/>
      <c r="L4565" s="13"/>
      <c r="M4565" s="13"/>
      <c r="N4565" s="13"/>
      <c r="O4565" s="13"/>
      <c r="P4565" s="13"/>
    </row>
    <row r="4566" spans="2:16" x14ac:dyDescent="0.3">
      <c r="B4566" s="67"/>
      <c r="C4566" s="67"/>
      <c r="D4566" s="13"/>
      <c r="E4566" s="13"/>
      <c r="F4566" s="13"/>
      <c r="G4566" s="13"/>
      <c r="H4566" s="13"/>
      <c r="I4566" s="13"/>
      <c r="J4566" s="13"/>
      <c r="K4566" s="13"/>
      <c r="L4566" s="13"/>
      <c r="M4566" s="13"/>
      <c r="N4566" s="13"/>
      <c r="O4566" s="13"/>
      <c r="P4566" s="13"/>
    </row>
    <row r="4567" spans="2:16" x14ac:dyDescent="0.3">
      <c r="B4567" s="67"/>
      <c r="C4567" s="67"/>
      <c r="D4567" s="13"/>
      <c r="E4567" s="13"/>
      <c r="F4567" s="13"/>
      <c r="G4567" s="13"/>
      <c r="H4567" s="13"/>
      <c r="I4567" s="13"/>
      <c r="J4567" s="13"/>
      <c r="K4567" s="13"/>
      <c r="L4567" s="13"/>
      <c r="M4567" s="13"/>
      <c r="N4567" s="13"/>
      <c r="O4567" s="13"/>
      <c r="P4567" s="13"/>
    </row>
    <row r="4568" spans="2:16" x14ac:dyDescent="0.3">
      <c r="B4568" s="67"/>
      <c r="C4568" s="67"/>
      <c r="D4568" s="13"/>
      <c r="E4568" s="13"/>
      <c r="F4568" s="13"/>
      <c r="G4568" s="13"/>
      <c r="H4568" s="13"/>
      <c r="I4568" s="13"/>
      <c r="J4568" s="13"/>
      <c r="K4568" s="13"/>
      <c r="L4568" s="13"/>
      <c r="M4568" s="13"/>
      <c r="N4568" s="13"/>
      <c r="O4568" s="13"/>
      <c r="P4568" s="13"/>
    </row>
    <row r="4569" spans="2:16" x14ac:dyDescent="0.3">
      <c r="B4569" s="67"/>
      <c r="C4569" s="67"/>
      <c r="D4569" s="13"/>
      <c r="E4569" s="13"/>
      <c r="F4569" s="13"/>
      <c r="G4569" s="13"/>
      <c r="H4569" s="13"/>
      <c r="I4569" s="13"/>
      <c r="J4569" s="13"/>
      <c r="K4569" s="13"/>
      <c r="L4569" s="13"/>
      <c r="M4569" s="13"/>
      <c r="N4569" s="13"/>
      <c r="O4569" s="13"/>
      <c r="P4569" s="13"/>
    </row>
    <row r="4570" spans="2:16" x14ac:dyDescent="0.3">
      <c r="B4570" s="67"/>
      <c r="C4570" s="67"/>
      <c r="D4570" s="13"/>
      <c r="E4570" s="13"/>
      <c r="F4570" s="13"/>
      <c r="G4570" s="13"/>
      <c r="H4570" s="13"/>
      <c r="I4570" s="13"/>
      <c r="J4570" s="13"/>
      <c r="K4570" s="13"/>
      <c r="L4570" s="13"/>
      <c r="M4570" s="13"/>
      <c r="N4570" s="13"/>
      <c r="O4570" s="13"/>
      <c r="P4570" s="13"/>
    </row>
    <row r="4571" spans="2:16" x14ac:dyDescent="0.3">
      <c r="B4571" s="67"/>
      <c r="C4571" s="67"/>
      <c r="D4571" s="13"/>
      <c r="E4571" s="13"/>
      <c r="F4571" s="13"/>
      <c r="G4571" s="13"/>
      <c r="H4571" s="13"/>
      <c r="I4571" s="13"/>
      <c r="J4571" s="13"/>
      <c r="K4571" s="13"/>
      <c r="L4571" s="13"/>
      <c r="M4571" s="13"/>
      <c r="N4571" s="13"/>
      <c r="O4571" s="13"/>
      <c r="P4571" s="13"/>
    </row>
    <row r="4572" spans="2:16" x14ac:dyDescent="0.3">
      <c r="B4572" s="67"/>
      <c r="C4572" s="67"/>
      <c r="D4572" s="13"/>
      <c r="E4572" s="13"/>
      <c r="F4572" s="13"/>
      <c r="G4572" s="13"/>
      <c r="H4572" s="13"/>
      <c r="I4572" s="13"/>
      <c r="J4572" s="13"/>
      <c r="K4572" s="13"/>
      <c r="L4572" s="13"/>
      <c r="M4572" s="13"/>
      <c r="N4572" s="13"/>
      <c r="O4572" s="13"/>
      <c r="P4572" s="13"/>
    </row>
    <row r="4573" spans="2:16" x14ac:dyDescent="0.3">
      <c r="B4573" s="67"/>
      <c r="C4573" s="67"/>
      <c r="D4573" s="13"/>
      <c r="E4573" s="13"/>
      <c r="F4573" s="13"/>
      <c r="G4573" s="13"/>
      <c r="H4573" s="13"/>
      <c r="I4573" s="13"/>
      <c r="J4573" s="13"/>
      <c r="K4573" s="13"/>
      <c r="L4573" s="13"/>
      <c r="M4573" s="13"/>
      <c r="N4573" s="13"/>
      <c r="O4573" s="13"/>
      <c r="P4573" s="13"/>
    </row>
    <row r="4574" spans="2:16" x14ac:dyDescent="0.3">
      <c r="B4574" s="67"/>
      <c r="C4574" s="67"/>
      <c r="D4574" s="13"/>
      <c r="E4574" s="13"/>
      <c r="F4574" s="13"/>
      <c r="G4574" s="13"/>
      <c r="H4574" s="13"/>
      <c r="I4574" s="13"/>
      <c r="J4574" s="13"/>
      <c r="K4574" s="13"/>
      <c r="L4574" s="13"/>
      <c r="M4574" s="13"/>
      <c r="N4574" s="13"/>
      <c r="O4574" s="13"/>
      <c r="P4574" s="13"/>
    </row>
    <row r="4575" spans="2:16" x14ac:dyDescent="0.3">
      <c r="B4575" s="67"/>
      <c r="C4575" s="67"/>
      <c r="D4575" s="13"/>
      <c r="E4575" s="13"/>
      <c r="F4575" s="13"/>
      <c r="G4575" s="13"/>
      <c r="H4575" s="13"/>
      <c r="I4575" s="13"/>
      <c r="J4575" s="13"/>
      <c r="K4575" s="13"/>
      <c r="L4575" s="13"/>
      <c r="M4575" s="13"/>
      <c r="N4575" s="13"/>
      <c r="O4575" s="13"/>
      <c r="P4575" s="13"/>
    </row>
    <row r="4576" spans="2:16" x14ac:dyDescent="0.3">
      <c r="B4576" s="67"/>
      <c r="C4576" s="67"/>
      <c r="D4576" s="13"/>
      <c r="E4576" s="13"/>
      <c r="F4576" s="13"/>
      <c r="G4576" s="13"/>
      <c r="H4576" s="13"/>
      <c r="I4576" s="13"/>
      <c r="J4576" s="13"/>
      <c r="K4576" s="13"/>
      <c r="L4576" s="13"/>
      <c r="M4576" s="13"/>
      <c r="N4576" s="13"/>
      <c r="O4576" s="13"/>
      <c r="P4576" s="13"/>
    </row>
    <row r="4577" spans="2:16" x14ac:dyDescent="0.3">
      <c r="B4577" s="67"/>
      <c r="C4577" s="67"/>
      <c r="D4577" s="13"/>
      <c r="E4577" s="13"/>
      <c r="F4577" s="13"/>
      <c r="G4577" s="13"/>
      <c r="H4577" s="13"/>
      <c r="I4577" s="13"/>
      <c r="J4577" s="13"/>
      <c r="K4577" s="13"/>
      <c r="L4577" s="13"/>
      <c r="M4577" s="13"/>
      <c r="N4577" s="13"/>
      <c r="O4577" s="13"/>
      <c r="P4577" s="13"/>
    </row>
    <row r="4578" spans="2:16" x14ac:dyDescent="0.3">
      <c r="B4578" s="67"/>
      <c r="C4578" s="67"/>
      <c r="D4578" s="13"/>
      <c r="E4578" s="13"/>
      <c r="F4578" s="13"/>
      <c r="G4578" s="13"/>
      <c r="H4578" s="13"/>
      <c r="I4578" s="13"/>
      <c r="J4578" s="13"/>
      <c r="K4578" s="13"/>
      <c r="L4578" s="13"/>
      <c r="M4578" s="13"/>
      <c r="N4578" s="13"/>
      <c r="O4578" s="13"/>
      <c r="P4578" s="13"/>
    </row>
    <row r="4579" spans="2:16" x14ac:dyDescent="0.3">
      <c r="B4579" s="67"/>
      <c r="C4579" s="67"/>
      <c r="D4579" s="13"/>
      <c r="E4579" s="13"/>
      <c r="F4579" s="13"/>
      <c r="G4579" s="13"/>
      <c r="H4579" s="13"/>
      <c r="I4579" s="13"/>
      <c r="J4579" s="13"/>
      <c r="K4579" s="13"/>
      <c r="L4579" s="13"/>
      <c r="M4579" s="13"/>
      <c r="N4579" s="13"/>
      <c r="O4579" s="13"/>
      <c r="P4579" s="13"/>
    </row>
    <row r="4580" spans="2:16" x14ac:dyDescent="0.3">
      <c r="B4580" s="67"/>
      <c r="C4580" s="67"/>
      <c r="D4580" s="13"/>
      <c r="E4580" s="13"/>
      <c r="F4580" s="13"/>
      <c r="G4580" s="13"/>
      <c r="H4580" s="13"/>
      <c r="I4580" s="13"/>
      <c r="J4580" s="13"/>
      <c r="K4580" s="13"/>
      <c r="L4580" s="13"/>
      <c r="M4580" s="13"/>
      <c r="N4580" s="13"/>
      <c r="O4580" s="13"/>
      <c r="P4580" s="13"/>
    </row>
    <row r="4581" spans="2:16" x14ac:dyDescent="0.3">
      <c r="B4581" s="67"/>
      <c r="C4581" s="67"/>
      <c r="D4581" s="13"/>
      <c r="E4581" s="13"/>
      <c r="F4581" s="13"/>
      <c r="G4581" s="13"/>
      <c r="H4581" s="13"/>
      <c r="I4581" s="13"/>
      <c r="J4581" s="13"/>
      <c r="K4581" s="13"/>
      <c r="L4581" s="13"/>
      <c r="M4581" s="13"/>
      <c r="N4581" s="13"/>
      <c r="O4581" s="13"/>
      <c r="P4581" s="13"/>
    </row>
    <row r="4582" spans="2:16" x14ac:dyDescent="0.3">
      <c r="B4582" s="67"/>
      <c r="C4582" s="67"/>
      <c r="D4582" s="13"/>
      <c r="E4582" s="13"/>
      <c r="F4582" s="13"/>
      <c r="G4582" s="13"/>
      <c r="H4582" s="13"/>
      <c r="I4582" s="13"/>
      <c r="J4582" s="13"/>
      <c r="K4582" s="13"/>
      <c r="L4582" s="13"/>
      <c r="M4582" s="13"/>
      <c r="N4582" s="13"/>
      <c r="O4582" s="13"/>
      <c r="P4582" s="13"/>
    </row>
    <row r="4583" spans="2:16" x14ac:dyDescent="0.3">
      <c r="B4583" s="67"/>
      <c r="C4583" s="67"/>
      <c r="D4583" s="13"/>
      <c r="E4583" s="13"/>
      <c r="F4583" s="13"/>
      <c r="G4583" s="13"/>
      <c r="H4583" s="13"/>
      <c r="I4583" s="13"/>
      <c r="J4583" s="13"/>
      <c r="K4583" s="13"/>
      <c r="L4583" s="13"/>
      <c r="M4583" s="13"/>
      <c r="N4583" s="13"/>
      <c r="O4583" s="13"/>
      <c r="P4583" s="13"/>
    </row>
    <row r="4584" spans="2:16" x14ac:dyDescent="0.3">
      <c r="B4584" s="67"/>
      <c r="C4584" s="67"/>
      <c r="D4584" s="13"/>
      <c r="E4584" s="13"/>
      <c r="F4584" s="13"/>
      <c r="G4584" s="13"/>
      <c r="H4584" s="13"/>
      <c r="I4584" s="13"/>
      <c r="J4584" s="13"/>
      <c r="K4584" s="13"/>
      <c r="L4584" s="13"/>
      <c r="M4584" s="13"/>
      <c r="N4584" s="13"/>
      <c r="O4584" s="13"/>
      <c r="P4584" s="13"/>
    </row>
    <row r="4585" spans="2:16" x14ac:dyDescent="0.3">
      <c r="B4585" s="67"/>
      <c r="C4585" s="67"/>
      <c r="D4585" s="13"/>
      <c r="E4585" s="13"/>
      <c r="F4585" s="13"/>
      <c r="G4585" s="13"/>
      <c r="H4585" s="13"/>
      <c r="I4585" s="13"/>
      <c r="J4585" s="13"/>
      <c r="K4585" s="13"/>
      <c r="L4585" s="13"/>
      <c r="M4585" s="13"/>
      <c r="N4585" s="13"/>
      <c r="O4585" s="13"/>
      <c r="P4585" s="13"/>
    </row>
    <row r="4586" spans="2:16" x14ac:dyDescent="0.3">
      <c r="B4586" s="67"/>
      <c r="C4586" s="67"/>
      <c r="D4586" s="13"/>
      <c r="E4586" s="13"/>
      <c r="F4586" s="13"/>
      <c r="G4586" s="13"/>
      <c r="H4586" s="13"/>
      <c r="I4586" s="13"/>
      <c r="J4586" s="13"/>
      <c r="K4586" s="13"/>
      <c r="L4586" s="13"/>
      <c r="M4586" s="13"/>
      <c r="N4586" s="13"/>
      <c r="O4586" s="13"/>
      <c r="P4586" s="13"/>
    </row>
    <row r="4587" spans="2:16" x14ac:dyDescent="0.3">
      <c r="B4587" s="67"/>
      <c r="C4587" s="67"/>
      <c r="D4587" s="13"/>
      <c r="E4587" s="13"/>
      <c r="F4587" s="13"/>
      <c r="G4587" s="13"/>
      <c r="H4587" s="13"/>
      <c r="I4587" s="13"/>
      <c r="J4587" s="13"/>
      <c r="K4587" s="13"/>
      <c r="L4587" s="13"/>
      <c r="M4587" s="13"/>
      <c r="N4587" s="13"/>
      <c r="O4587" s="13"/>
      <c r="P4587" s="13"/>
    </row>
    <row r="4588" spans="2:16" x14ac:dyDescent="0.3">
      <c r="B4588" s="67"/>
      <c r="C4588" s="67"/>
      <c r="D4588" s="13"/>
      <c r="E4588" s="13"/>
      <c r="F4588" s="13"/>
      <c r="G4588" s="13"/>
      <c r="H4588" s="13"/>
      <c r="I4588" s="13"/>
      <c r="J4588" s="13"/>
      <c r="K4588" s="13"/>
      <c r="L4588" s="13"/>
      <c r="M4588" s="13"/>
      <c r="N4588" s="13"/>
      <c r="O4588" s="13"/>
      <c r="P4588" s="13"/>
    </row>
    <row r="4589" spans="2:16" x14ac:dyDescent="0.3">
      <c r="B4589" s="67"/>
      <c r="C4589" s="67"/>
      <c r="D4589" s="13"/>
      <c r="E4589" s="13"/>
      <c r="F4589" s="13"/>
      <c r="G4589" s="13"/>
      <c r="H4589" s="13"/>
      <c r="I4589" s="13"/>
      <c r="J4589" s="13"/>
      <c r="K4589" s="13"/>
      <c r="L4589" s="13"/>
      <c r="M4589" s="13"/>
      <c r="N4589" s="13"/>
      <c r="O4589" s="13"/>
      <c r="P4589" s="13"/>
    </row>
    <row r="4590" spans="2:16" x14ac:dyDescent="0.3">
      <c r="B4590" s="67"/>
      <c r="C4590" s="67"/>
      <c r="D4590" s="13"/>
      <c r="E4590" s="13"/>
      <c r="F4590" s="13"/>
      <c r="G4590" s="13"/>
      <c r="H4590" s="13"/>
      <c r="I4590" s="13"/>
      <c r="J4590" s="13"/>
      <c r="K4590" s="13"/>
      <c r="L4590" s="13"/>
      <c r="M4590" s="13"/>
      <c r="N4590" s="13"/>
      <c r="O4590" s="13"/>
      <c r="P4590" s="13"/>
    </row>
    <row r="4591" spans="2:16" x14ac:dyDescent="0.3">
      <c r="B4591" s="67"/>
      <c r="C4591" s="67"/>
      <c r="D4591" s="13"/>
      <c r="E4591" s="13"/>
      <c r="F4591" s="13"/>
      <c r="G4591" s="13"/>
      <c r="H4591" s="13"/>
      <c r="I4591" s="13"/>
      <c r="J4591" s="13"/>
      <c r="K4591" s="13"/>
      <c r="L4591" s="13"/>
      <c r="M4591" s="13"/>
      <c r="N4591" s="13"/>
      <c r="O4591" s="13"/>
      <c r="P4591" s="13"/>
    </row>
    <row r="4592" spans="2:16" x14ac:dyDescent="0.3">
      <c r="B4592" s="67"/>
      <c r="C4592" s="67"/>
      <c r="D4592" s="13"/>
      <c r="E4592" s="13"/>
      <c r="F4592" s="13"/>
      <c r="G4592" s="13"/>
      <c r="H4592" s="13"/>
      <c r="I4592" s="13"/>
      <c r="J4592" s="13"/>
      <c r="K4592" s="13"/>
      <c r="L4592" s="13"/>
      <c r="M4592" s="13"/>
      <c r="N4592" s="13"/>
      <c r="O4592" s="13"/>
      <c r="P4592" s="13"/>
    </row>
    <row r="4593" spans="2:16" x14ac:dyDescent="0.3">
      <c r="B4593" s="67"/>
      <c r="C4593" s="67"/>
      <c r="D4593" s="13"/>
      <c r="E4593" s="13"/>
      <c r="F4593" s="13"/>
      <c r="G4593" s="13"/>
      <c r="H4593" s="13"/>
      <c r="I4593" s="13"/>
      <c r="J4593" s="13"/>
      <c r="K4593" s="13"/>
      <c r="L4593" s="13"/>
      <c r="M4593" s="13"/>
      <c r="N4593" s="13"/>
      <c r="O4593" s="13"/>
      <c r="P4593" s="13"/>
    </row>
    <row r="4594" spans="2:16" x14ac:dyDescent="0.3">
      <c r="B4594" s="67"/>
      <c r="C4594" s="67"/>
      <c r="D4594" s="13"/>
      <c r="E4594" s="13"/>
      <c r="F4594" s="13"/>
      <c r="G4594" s="13"/>
      <c r="H4594" s="13"/>
      <c r="I4594" s="13"/>
      <c r="J4594" s="13"/>
      <c r="K4594" s="13"/>
      <c r="L4594" s="13"/>
      <c r="M4594" s="13"/>
      <c r="N4594" s="13"/>
      <c r="O4594" s="13"/>
      <c r="P4594" s="13"/>
    </row>
    <row r="4595" spans="2:16" x14ac:dyDescent="0.3">
      <c r="B4595" s="67"/>
      <c r="C4595" s="67"/>
      <c r="D4595" s="13"/>
      <c r="E4595" s="13"/>
      <c r="F4595" s="13"/>
      <c r="G4595" s="13"/>
      <c r="H4595" s="13"/>
      <c r="I4595" s="13"/>
      <c r="J4595" s="13"/>
      <c r="K4595" s="13"/>
      <c r="L4595" s="13"/>
      <c r="M4595" s="13"/>
      <c r="N4595" s="13"/>
      <c r="O4595" s="13"/>
      <c r="P4595" s="13"/>
    </row>
    <row r="4596" spans="2:16" x14ac:dyDescent="0.3">
      <c r="B4596" s="67"/>
      <c r="C4596" s="67"/>
      <c r="D4596" s="13"/>
      <c r="E4596" s="13"/>
      <c r="F4596" s="13"/>
      <c r="G4596" s="13"/>
      <c r="H4596" s="13"/>
      <c r="I4596" s="13"/>
      <c r="J4596" s="13"/>
      <c r="K4596" s="13"/>
      <c r="L4596" s="13"/>
      <c r="M4596" s="13"/>
      <c r="N4596" s="13"/>
      <c r="O4596" s="13"/>
      <c r="P4596" s="13"/>
    </row>
    <row r="4597" spans="2:16" x14ac:dyDescent="0.3">
      <c r="B4597" s="67"/>
      <c r="C4597" s="67"/>
      <c r="D4597" s="13"/>
      <c r="E4597" s="13"/>
      <c r="F4597" s="13"/>
      <c r="G4597" s="13"/>
      <c r="H4597" s="13"/>
      <c r="I4597" s="13"/>
      <c r="J4597" s="13"/>
      <c r="K4597" s="13"/>
      <c r="L4597" s="13"/>
      <c r="M4597" s="13"/>
      <c r="N4597" s="13"/>
      <c r="O4597" s="13"/>
      <c r="P4597" s="13"/>
    </row>
    <row r="4598" spans="2:16" x14ac:dyDescent="0.3">
      <c r="B4598" s="67"/>
      <c r="C4598" s="67"/>
      <c r="D4598" s="13"/>
      <c r="E4598" s="13"/>
      <c r="F4598" s="13"/>
      <c r="G4598" s="13"/>
      <c r="H4598" s="13"/>
      <c r="I4598" s="13"/>
      <c r="J4598" s="13"/>
      <c r="K4598" s="13"/>
      <c r="L4598" s="13"/>
      <c r="M4598" s="13"/>
      <c r="N4598" s="13"/>
      <c r="O4598" s="13"/>
      <c r="P4598" s="13"/>
    </row>
    <row r="4599" spans="2:16" x14ac:dyDescent="0.3">
      <c r="B4599" s="67"/>
      <c r="C4599" s="67"/>
      <c r="D4599" s="13"/>
      <c r="E4599" s="13"/>
      <c r="F4599" s="13"/>
      <c r="G4599" s="13"/>
      <c r="H4599" s="13"/>
      <c r="I4599" s="13"/>
      <c r="J4599" s="13"/>
      <c r="K4599" s="13"/>
      <c r="L4599" s="13"/>
      <c r="M4599" s="13"/>
      <c r="N4599" s="13"/>
      <c r="O4599" s="13"/>
      <c r="P4599" s="13"/>
    </row>
    <row r="4600" spans="2:16" x14ac:dyDescent="0.3">
      <c r="B4600" s="67"/>
      <c r="C4600" s="67"/>
      <c r="D4600" s="13"/>
      <c r="E4600" s="13"/>
      <c r="F4600" s="13"/>
      <c r="G4600" s="13"/>
      <c r="H4600" s="13"/>
      <c r="I4600" s="13"/>
      <c r="J4600" s="13"/>
      <c r="K4600" s="13"/>
      <c r="L4600" s="13"/>
      <c r="M4600" s="13"/>
      <c r="N4600" s="13"/>
      <c r="O4600" s="13"/>
      <c r="P4600" s="13"/>
    </row>
    <row r="4601" spans="2:16" x14ac:dyDescent="0.3">
      <c r="B4601" s="67"/>
      <c r="C4601" s="67"/>
      <c r="D4601" s="13"/>
      <c r="E4601" s="13"/>
      <c r="F4601" s="13"/>
      <c r="G4601" s="13"/>
      <c r="H4601" s="13"/>
      <c r="I4601" s="13"/>
      <c r="J4601" s="13"/>
      <c r="K4601" s="13"/>
      <c r="L4601" s="13"/>
      <c r="M4601" s="13"/>
      <c r="N4601" s="13"/>
      <c r="O4601" s="13"/>
      <c r="P4601" s="13"/>
    </row>
    <row r="4602" spans="2:16" x14ac:dyDescent="0.3">
      <c r="B4602" s="67"/>
      <c r="C4602" s="67"/>
      <c r="D4602" s="13"/>
      <c r="E4602" s="13"/>
      <c r="F4602" s="13"/>
      <c r="G4602" s="13"/>
      <c r="H4602" s="13"/>
      <c r="I4602" s="13"/>
      <c r="J4602" s="13"/>
      <c r="K4602" s="13"/>
      <c r="L4602" s="13"/>
      <c r="M4602" s="13"/>
      <c r="N4602" s="13"/>
      <c r="O4602" s="13"/>
      <c r="P4602" s="13"/>
    </row>
    <row r="4603" spans="2:16" x14ac:dyDescent="0.3">
      <c r="B4603" s="67"/>
      <c r="C4603" s="67"/>
      <c r="D4603" s="13"/>
      <c r="E4603" s="13"/>
      <c r="F4603" s="13"/>
      <c r="G4603" s="13"/>
      <c r="H4603" s="13"/>
      <c r="I4603" s="13"/>
      <c r="J4603" s="13"/>
      <c r="K4603" s="13"/>
      <c r="L4603" s="13"/>
      <c r="M4603" s="13"/>
      <c r="N4603" s="13"/>
      <c r="O4603" s="13"/>
      <c r="P4603" s="13"/>
    </row>
    <row r="4604" spans="2:16" x14ac:dyDescent="0.3">
      <c r="B4604" s="67"/>
      <c r="C4604" s="67"/>
      <c r="D4604" s="13"/>
      <c r="E4604" s="13"/>
      <c r="F4604" s="13"/>
      <c r="G4604" s="13"/>
      <c r="H4604" s="13"/>
      <c r="I4604" s="13"/>
      <c r="J4604" s="13"/>
      <c r="K4604" s="13"/>
      <c r="L4604" s="13"/>
      <c r="M4604" s="13"/>
      <c r="N4604" s="13"/>
      <c r="O4604" s="13"/>
      <c r="P4604" s="13"/>
    </row>
    <row r="4605" spans="2:16" x14ac:dyDescent="0.3">
      <c r="B4605" s="67"/>
      <c r="C4605" s="67"/>
      <c r="D4605" s="13"/>
      <c r="E4605" s="13"/>
      <c r="F4605" s="13"/>
      <c r="G4605" s="13"/>
      <c r="H4605" s="13"/>
      <c r="I4605" s="13"/>
      <c r="J4605" s="13"/>
      <c r="K4605" s="13"/>
      <c r="L4605" s="13"/>
      <c r="M4605" s="13"/>
      <c r="N4605" s="13"/>
      <c r="O4605" s="13"/>
      <c r="P4605" s="13"/>
    </row>
    <row r="4606" spans="2:16" x14ac:dyDescent="0.3">
      <c r="B4606" s="67"/>
      <c r="C4606" s="67"/>
      <c r="D4606" s="13"/>
      <c r="E4606" s="13"/>
      <c r="F4606" s="13"/>
      <c r="G4606" s="13"/>
      <c r="H4606" s="13"/>
      <c r="I4606" s="13"/>
      <c r="J4606" s="13"/>
      <c r="K4606" s="13"/>
      <c r="L4606" s="13"/>
      <c r="M4606" s="13"/>
      <c r="N4606" s="13"/>
      <c r="O4606" s="13"/>
      <c r="P4606" s="13"/>
    </row>
    <row r="4607" spans="2:16" x14ac:dyDescent="0.3">
      <c r="B4607" s="67"/>
      <c r="C4607" s="67"/>
      <c r="D4607" s="13"/>
      <c r="E4607" s="13"/>
      <c r="F4607" s="13"/>
      <c r="G4607" s="13"/>
      <c r="H4607" s="13"/>
      <c r="I4607" s="13"/>
      <c r="J4607" s="13"/>
      <c r="K4607" s="13"/>
      <c r="L4607" s="13"/>
      <c r="M4607" s="13"/>
      <c r="N4607" s="13"/>
      <c r="O4607" s="13"/>
      <c r="P4607" s="13"/>
    </row>
    <row r="4608" spans="2:16" x14ac:dyDescent="0.3">
      <c r="B4608" s="67"/>
      <c r="C4608" s="67"/>
      <c r="D4608" s="13"/>
      <c r="E4608" s="13"/>
      <c r="F4608" s="13"/>
      <c r="G4608" s="13"/>
      <c r="H4608" s="13"/>
      <c r="I4608" s="13"/>
      <c r="J4608" s="13"/>
      <c r="K4608" s="13"/>
      <c r="L4608" s="13"/>
      <c r="M4608" s="13"/>
      <c r="N4608" s="13"/>
      <c r="O4608" s="13"/>
      <c r="P4608" s="13"/>
    </row>
    <row r="4609" spans="2:16" x14ac:dyDescent="0.3">
      <c r="B4609" s="67"/>
      <c r="C4609" s="67"/>
      <c r="D4609" s="13"/>
      <c r="E4609" s="13"/>
      <c r="F4609" s="13"/>
      <c r="G4609" s="13"/>
      <c r="H4609" s="13"/>
      <c r="I4609" s="13"/>
      <c r="J4609" s="13"/>
      <c r="K4609" s="13"/>
      <c r="L4609" s="13"/>
      <c r="M4609" s="13"/>
      <c r="N4609" s="13"/>
      <c r="O4609" s="13"/>
      <c r="P4609" s="13"/>
    </row>
    <row r="4610" spans="2:16" x14ac:dyDescent="0.3">
      <c r="B4610" s="67"/>
      <c r="C4610" s="67"/>
      <c r="D4610" s="13"/>
      <c r="E4610" s="13"/>
      <c r="F4610" s="13"/>
      <c r="G4610" s="13"/>
      <c r="H4610" s="13"/>
      <c r="I4610" s="13"/>
      <c r="J4610" s="13"/>
      <c r="K4610" s="13"/>
      <c r="L4610" s="13"/>
      <c r="M4610" s="13"/>
      <c r="N4610" s="13"/>
      <c r="O4610" s="13"/>
      <c r="P4610" s="13"/>
    </row>
    <row r="4611" spans="2:16" x14ac:dyDescent="0.3">
      <c r="B4611" s="67"/>
      <c r="C4611" s="67"/>
      <c r="D4611" s="13"/>
      <c r="E4611" s="13"/>
      <c r="F4611" s="13"/>
      <c r="G4611" s="13"/>
      <c r="H4611" s="13"/>
      <c r="I4611" s="13"/>
      <c r="J4611" s="13"/>
      <c r="K4611" s="13"/>
      <c r="L4611" s="13"/>
      <c r="M4611" s="13"/>
      <c r="N4611" s="13"/>
      <c r="O4611" s="13"/>
      <c r="P4611" s="13"/>
    </row>
    <row r="4612" spans="2:16" x14ac:dyDescent="0.3">
      <c r="B4612" s="67"/>
      <c r="C4612" s="67"/>
      <c r="D4612" s="13"/>
      <c r="E4612" s="13"/>
      <c r="F4612" s="13"/>
      <c r="G4612" s="13"/>
      <c r="H4612" s="13"/>
      <c r="I4612" s="13"/>
      <c r="J4612" s="13"/>
      <c r="K4612" s="13"/>
      <c r="L4612" s="13"/>
      <c r="M4612" s="13"/>
      <c r="N4612" s="13"/>
      <c r="O4612" s="13"/>
      <c r="P4612" s="13"/>
    </row>
    <row r="4613" spans="2:16" x14ac:dyDescent="0.3">
      <c r="B4613" s="67"/>
      <c r="C4613" s="67"/>
      <c r="D4613" s="13"/>
      <c r="E4613" s="13"/>
      <c r="F4613" s="13"/>
      <c r="G4613" s="13"/>
      <c r="H4613" s="13"/>
      <c r="I4613" s="13"/>
      <c r="J4613" s="13"/>
      <c r="K4613" s="13"/>
      <c r="L4613" s="13"/>
      <c r="M4613" s="13"/>
      <c r="N4613" s="13"/>
      <c r="O4613" s="13"/>
      <c r="P4613" s="13"/>
    </row>
    <row r="4614" spans="2:16" x14ac:dyDescent="0.3">
      <c r="B4614" s="67"/>
      <c r="C4614" s="67"/>
      <c r="D4614" s="13"/>
      <c r="E4614" s="13"/>
      <c r="F4614" s="13"/>
      <c r="G4614" s="13"/>
      <c r="H4614" s="13"/>
      <c r="I4614" s="13"/>
      <c r="J4614" s="13"/>
      <c r="K4614" s="13"/>
      <c r="L4614" s="13"/>
      <c r="M4614" s="13"/>
      <c r="N4614" s="13"/>
      <c r="O4614" s="13"/>
      <c r="P4614" s="13"/>
    </row>
    <row r="4615" spans="2:16" x14ac:dyDescent="0.3">
      <c r="B4615" s="67"/>
      <c r="C4615" s="67"/>
      <c r="D4615" s="13"/>
      <c r="E4615" s="13"/>
      <c r="F4615" s="13"/>
      <c r="G4615" s="13"/>
      <c r="H4615" s="13"/>
      <c r="I4615" s="13"/>
      <c r="J4615" s="13"/>
      <c r="K4615" s="13"/>
      <c r="L4615" s="13"/>
      <c r="M4615" s="13"/>
      <c r="N4615" s="13"/>
      <c r="O4615" s="13"/>
      <c r="P4615" s="13"/>
    </row>
    <row r="4616" spans="2:16" x14ac:dyDescent="0.3">
      <c r="B4616" s="67"/>
      <c r="C4616" s="67"/>
      <c r="D4616" s="13"/>
      <c r="E4616" s="13"/>
      <c r="F4616" s="13"/>
      <c r="G4616" s="13"/>
      <c r="H4616" s="13"/>
      <c r="I4616" s="13"/>
      <c r="J4616" s="13"/>
      <c r="K4616" s="13"/>
      <c r="L4616" s="13"/>
      <c r="M4616" s="13"/>
      <c r="N4616" s="13"/>
      <c r="O4616" s="13"/>
      <c r="P4616" s="13"/>
    </row>
    <row r="4617" spans="2:16" x14ac:dyDescent="0.3">
      <c r="B4617" s="67"/>
      <c r="C4617" s="67"/>
      <c r="D4617" s="13"/>
      <c r="E4617" s="13"/>
      <c r="F4617" s="13"/>
      <c r="G4617" s="13"/>
      <c r="H4617" s="13"/>
      <c r="I4617" s="13"/>
      <c r="J4617" s="13"/>
      <c r="K4617" s="13"/>
      <c r="L4617" s="13"/>
      <c r="M4617" s="13"/>
      <c r="N4617" s="13"/>
      <c r="O4617" s="13"/>
      <c r="P4617" s="13"/>
    </row>
    <row r="4618" spans="2:16" x14ac:dyDescent="0.3">
      <c r="B4618" s="67"/>
      <c r="C4618" s="67"/>
      <c r="D4618" s="13"/>
      <c r="E4618" s="13"/>
      <c r="F4618" s="13"/>
      <c r="G4618" s="13"/>
      <c r="H4618" s="13"/>
      <c r="I4618" s="13"/>
      <c r="J4618" s="13"/>
      <c r="K4618" s="13"/>
      <c r="L4618" s="13"/>
      <c r="M4618" s="13"/>
      <c r="N4618" s="13"/>
      <c r="O4618" s="13"/>
      <c r="P4618" s="13"/>
    </row>
    <row r="4619" spans="2:16" x14ac:dyDescent="0.3">
      <c r="B4619" s="67"/>
      <c r="C4619" s="67"/>
      <c r="D4619" s="13"/>
      <c r="E4619" s="13"/>
      <c r="F4619" s="13"/>
      <c r="G4619" s="13"/>
      <c r="H4619" s="13"/>
      <c r="I4619" s="13"/>
      <c r="J4619" s="13"/>
      <c r="K4619" s="13"/>
      <c r="L4619" s="13"/>
      <c r="M4619" s="13"/>
      <c r="N4619" s="13"/>
      <c r="O4619" s="13"/>
      <c r="P4619" s="13"/>
    </row>
    <row r="4620" spans="2:16" x14ac:dyDescent="0.3">
      <c r="B4620" s="67"/>
      <c r="C4620" s="67"/>
      <c r="D4620" s="13"/>
      <c r="E4620" s="13"/>
      <c r="F4620" s="13"/>
      <c r="G4620" s="13"/>
      <c r="H4620" s="13"/>
      <c r="I4620" s="13"/>
      <c r="J4620" s="13"/>
      <c r="K4620" s="13"/>
      <c r="L4620" s="13"/>
      <c r="M4620" s="13"/>
      <c r="N4620" s="13"/>
      <c r="O4620" s="13"/>
      <c r="P4620" s="13"/>
    </row>
    <row r="4621" spans="2:16" x14ac:dyDescent="0.3">
      <c r="B4621" s="67"/>
      <c r="C4621" s="67"/>
      <c r="D4621" s="13"/>
      <c r="E4621" s="13"/>
      <c r="F4621" s="13"/>
      <c r="G4621" s="13"/>
      <c r="H4621" s="13"/>
      <c r="I4621" s="13"/>
      <c r="J4621" s="13"/>
      <c r="K4621" s="13"/>
      <c r="L4621" s="13"/>
      <c r="M4621" s="13"/>
      <c r="N4621" s="13"/>
      <c r="O4621" s="13"/>
      <c r="P4621" s="13"/>
    </row>
    <row r="4622" spans="2:16" x14ac:dyDescent="0.3">
      <c r="B4622" s="67"/>
      <c r="C4622" s="67"/>
      <c r="D4622" s="13"/>
      <c r="E4622" s="13"/>
      <c r="F4622" s="13"/>
      <c r="G4622" s="13"/>
      <c r="H4622" s="13"/>
      <c r="I4622" s="13"/>
      <c r="J4622" s="13"/>
      <c r="K4622" s="13"/>
      <c r="L4622" s="13"/>
      <c r="M4622" s="13"/>
      <c r="N4622" s="13"/>
      <c r="O4622" s="13"/>
      <c r="P4622" s="13"/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3C3553-715A-4A1C-B93A-2701F870180B}">
  <dimension ref="A1:BB34"/>
  <sheetViews>
    <sheetView workbookViewId="0">
      <selection activeCell="A2" sqref="A2"/>
    </sheetView>
  </sheetViews>
  <sheetFormatPr defaultColWidth="9.109375" defaultRowHeight="14.4" x14ac:dyDescent="0.3"/>
  <cols>
    <col min="1" max="1" width="11.6640625" style="1" bestFit="1" customWidth="1"/>
    <col min="2" max="2" width="13" style="1" bestFit="1" customWidth="1"/>
    <col min="3" max="3" width="27.44140625" style="1" customWidth="1"/>
    <col min="4" max="4" width="20" bestFit="1" customWidth="1"/>
    <col min="5" max="5" width="12.33203125" style="1" customWidth="1"/>
    <col min="6" max="7" width="12.6640625" style="45" bestFit="1" customWidth="1"/>
    <col min="8" max="8" width="12.6640625" style="1" bestFit="1" customWidth="1"/>
    <col min="9" max="10" width="12.6640625" style="45" bestFit="1" customWidth="1"/>
    <col min="11" max="12" width="12.6640625" style="1" bestFit="1" customWidth="1"/>
    <col min="13" max="54" width="9.109375" style="17"/>
    <col min="55" max="16384" width="9.109375" style="37"/>
  </cols>
  <sheetData>
    <row r="1" spans="1:54" x14ac:dyDescent="0.3">
      <c r="A1" s="136" t="s">
        <v>406</v>
      </c>
    </row>
    <row r="3" spans="1:54" s="1" customFormat="1" x14ac:dyDescent="0.3">
      <c r="D3"/>
      <c r="F3" s="44"/>
      <c r="G3" s="44"/>
      <c r="H3" s="20"/>
      <c r="I3" s="45"/>
      <c r="J3" s="45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</row>
    <row r="4" spans="1:54" s="1" customFormat="1" ht="15" thickBot="1" x14ac:dyDescent="0.35">
      <c r="D4"/>
      <c r="F4" s="45"/>
      <c r="G4" s="45"/>
      <c r="I4" s="45"/>
      <c r="J4" s="45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</row>
    <row r="5" spans="1:54" s="36" customFormat="1" ht="28.8" x14ac:dyDescent="0.3">
      <c r="A5" s="21" t="s">
        <v>1</v>
      </c>
      <c r="B5" s="22" t="s">
        <v>18</v>
      </c>
      <c r="C5" s="22" t="s">
        <v>9</v>
      </c>
      <c r="D5" s="23" t="s">
        <v>29</v>
      </c>
      <c r="E5" s="29" t="s">
        <v>91</v>
      </c>
      <c r="F5" s="22" t="s">
        <v>92</v>
      </c>
      <c r="G5" s="22" t="s">
        <v>93</v>
      </c>
      <c r="H5" s="22" t="s">
        <v>94</v>
      </c>
      <c r="I5" s="22" t="s">
        <v>95</v>
      </c>
      <c r="J5" s="22" t="s">
        <v>96</v>
      </c>
      <c r="K5" s="22" t="s">
        <v>97</v>
      </c>
      <c r="L5" s="22" t="s">
        <v>98</v>
      </c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39"/>
      <c r="AY5" s="39"/>
      <c r="AZ5" s="39"/>
      <c r="BA5" s="39"/>
      <c r="BB5" s="39"/>
    </row>
    <row r="6" spans="1:54" x14ac:dyDescent="0.3">
      <c r="A6" s="43" t="str">
        <f>Statistics!A10</f>
        <v>F0GBR04SGT</v>
      </c>
      <c r="B6" s="3" t="str">
        <f>_xll.MSDP($A6,B$5)</f>
        <v>IE0008365730</v>
      </c>
      <c r="C6" s="3" t="str">
        <f>_xll.MSDP($A6,C$5)</f>
        <v>AXA Rosenberg Pan-Erup Eq Alpha A EURAcc</v>
      </c>
      <c r="D6" s="4" t="str">
        <f>_xll.MSDP($A6,D$5)</f>
        <v>Europe Equity Large Cap</v>
      </c>
      <c r="E6" s="30">
        <f>_xll.MSDP($A6,E$5)</f>
        <v>44227</v>
      </c>
      <c r="F6" s="46">
        <f>_xll.MSDP($A6,F$5)</f>
        <v>42.145417999999999</v>
      </c>
      <c r="G6" s="46">
        <f>_xll.MSDP($A6,G$5)</f>
        <v>37.601095999999998</v>
      </c>
      <c r="H6" s="55">
        <f>_xll.MSDP($A6,H$5)</f>
        <v>48.514940000000003</v>
      </c>
      <c r="I6" s="54">
        <f>_xll.MSDP($A6,I$5)</f>
        <v>51.485557999999997</v>
      </c>
      <c r="J6" s="54">
        <f>_xll.MSDP($A6,J$5)</f>
        <v>65.218126999999996</v>
      </c>
      <c r="K6" s="33">
        <f>_xll.MSDP($A6,K$5)</f>
        <v>63.116534000000001</v>
      </c>
      <c r="L6" s="27">
        <f>_xll.MSDP($A6,L$5)</f>
        <v>28.236056000000001</v>
      </c>
    </row>
    <row r="7" spans="1:54" x14ac:dyDescent="0.3">
      <c r="A7" s="43" t="str">
        <f>Statistics!A11</f>
        <v>0P0000RZ3F</v>
      </c>
      <c r="B7" s="3" t="str">
        <f>_xll.MSDP($A7,B$5)</f>
        <v>LU0171283459</v>
      </c>
      <c r="C7" s="3" t="str">
        <f>_xll.MSDP($A7,C$5)</f>
        <v>BGF Global Allocation A2</v>
      </c>
      <c r="D7" s="4" t="str">
        <f>_xll.MSDP($A7,D$5)</f>
        <v>Moderate Allocation</v>
      </c>
      <c r="E7" s="32" t="str">
        <f>_xll.MSDP($A7,E$5)</f>
        <v>-</v>
      </c>
      <c r="F7" s="50" t="str">
        <f>_xll.MSDP($A7,F$5)</f>
        <v>-</v>
      </c>
      <c r="G7" s="50" t="str">
        <f>_xll.MSDP($A7,G$5)</f>
        <v>-</v>
      </c>
      <c r="H7" s="52" t="str">
        <f>_xll.MSDP($A7,H$5)</f>
        <v>-</v>
      </c>
      <c r="I7" s="49" t="str">
        <f>_xll.MSDP($A7,I$5)</f>
        <v>-</v>
      </c>
      <c r="J7" s="50" t="str">
        <f>_xll.MSDP($A7,J$5)</f>
        <v>-</v>
      </c>
      <c r="K7" s="51" t="str">
        <f>_xll.MSDP($A7,K$5)</f>
        <v>-</v>
      </c>
      <c r="L7" s="3" t="str">
        <f>_xll.MSDP($A7,L$5)</f>
        <v>-</v>
      </c>
    </row>
    <row r="8" spans="1:54" x14ac:dyDescent="0.3">
      <c r="A8" s="43" t="str">
        <f>Statistics!A12</f>
        <v>F00000LIV1</v>
      </c>
      <c r="B8" s="3" t="str">
        <f>_xll.MSDP($A8,B$5)</f>
        <v>LU0545039389</v>
      </c>
      <c r="C8" s="3" t="str">
        <f>_xll.MSDP($A8,C$5)</f>
        <v>BGF Global Equity Income A2</v>
      </c>
      <c r="D8" s="4" t="str">
        <f>_xll.MSDP($A8,D$5)</f>
        <v>Global Equity Large Cap</v>
      </c>
      <c r="E8" s="30">
        <f>_xll.MSDP($A8,E$5)</f>
        <v>44227</v>
      </c>
      <c r="F8" s="46">
        <f>_xll.MSDP($A8,F$5)</f>
        <v>86.303785000000005</v>
      </c>
      <c r="G8" s="46">
        <f>_xll.MSDP($A8,G$5)</f>
        <v>63.739044</v>
      </c>
      <c r="H8" s="55">
        <f>_xll.MSDP($A8,H$5)</f>
        <v>75.666335000000004</v>
      </c>
      <c r="I8" s="56">
        <f>_xll.MSDP($A8,I$5)</f>
        <v>71.505477999999997</v>
      </c>
      <c r="J8" s="54">
        <f>_xll.MSDP($A8,J$5)</f>
        <v>75.053785000000005</v>
      </c>
      <c r="K8" s="33">
        <f>_xll.MSDP($A8,K$5)</f>
        <v>89.234561999999997</v>
      </c>
      <c r="L8" s="27">
        <f>_xll.MSDP($A8,L$5)</f>
        <v>18.654381999999998</v>
      </c>
    </row>
    <row r="9" spans="1:54" x14ac:dyDescent="0.3">
      <c r="A9" s="43" t="str">
        <f>Statistics!A13</f>
        <v>F0GBR04PF3</v>
      </c>
      <c r="B9" s="3" t="str">
        <f>_xll.MSDP($A9,B$5)</f>
        <v>BE0174191768</v>
      </c>
      <c r="C9" s="3" t="str">
        <f>_xll.MSDP($A9,C$5)</f>
        <v>Candriam Sust Pacific C JPY Cap</v>
      </c>
      <c r="D9" s="4" t="str">
        <f>_xll.MSDP($A9,D$5)</f>
        <v>Asia Equity</v>
      </c>
      <c r="E9" s="30">
        <f>_xll.MSDP($A9,E$5)</f>
        <v>44227</v>
      </c>
      <c r="F9" s="46">
        <f>_xll.MSDP($A9,F$5)</f>
        <v>50.873007999999999</v>
      </c>
      <c r="G9" s="46">
        <f>_xll.MSDP($A9,G$5)</f>
        <v>48.933267000000001</v>
      </c>
      <c r="H9" s="55">
        <f>_xll.MSDP($A9,H$5)</f>
        <v>66.433267000000001</v>
      </c>
      <c r="I9" s="56">
        <f>_xll.MSDP($A9,I$5)</f>
        <v>82.715637000000001</v>
      </c>
      <c r="J9" s="54">
        <f>_xll.MSDP($A9,J$5)</f>
        <v>44.655377999999999</v>
      </c>
      <c r="K9" s="33">
        <f>_xll.MSDP($A9,K$5)</f>
        <v>66.423306999999994</v>
      </c>
      <c r="L9" s="27">
        <f>_xll.MSDP($A9,L$5)</f>
        <v>48.559761000000002</v>
      </c>
    </row>
    <row r="10" spans="1:54" x14ac:dyDescent="0.3">
      <c r="A10" s="43" t="str">
        <f>Statistics!A14</f>
        <v>F0GBR04S23</v>
      </c>
      <c r="B10" s="3" t="str">
        <f>_xll.MSDP($A10,B$5)</f>
        <v>GB0003875100</v>
      </c>
      <c r="C10" s="3" t="str">
        <f>_xll.MSDP($A10,C$5)</f>
        <v>Fidelity Special Situations</v>
      </c>
      <c r="D10" s="4" t="str">
        <f>_xll.MSDP($A10,D$5)</f>
        <v>UK Equity Large Cap</v>
      </c>
      <c r="E10" s="30">
        <f>_xll.MSDP($A10,E$5)</f>
        <v>44227</v>
      </c>
      <c r="F10" s="46">
        <f>_xll.MSDP($A10,F$5)</f>
        <v>72.386951999999994</v>
      </c>
      <c r="G10" s="46">
        <f>_xll.MSDP($A10,G$5)</f>
        <v>78.597111999999996</v>
      </c>
      <c r="H10" s="55">
        <f>_xll.MSDP($A10,H$5)</f>
        <v>68.213645</v>
      </c>
      <c r="I10" s="56">
        <f>_xll.MSDP($A10,I$5)</f>
        <v>12.87251</v>
      </c>
      <c r="J10" s="54">
        <f>_xll.MSDP($A10,J$5)</f>
        <v>91.898904000000002</v>
      </c>
      <c r="K10" s="33">
        <f>_xll.MSDP($A10,K$5)</f>
        <v>11.943725000000001</v>
      </c>
      <c r="L10" s="27">
        <f>_xll.MSDP($A10,L$5)</f>
        <v>41.751992000000001</v>
      </c>
    </row>
    <row r="11" spans="1:54" x14ac:dyDescent="0.3">
      <c r="A11" s="43" t="str">
        <f>Statistics!A15</f>
        <v>F00000WBS9</v>
      </c>
      <c r="B11" s="3" t="str">
        <f>_xll.MSDP($A11,B$5)</f>
        <v>LU1240328812</v>
      </c>
      <c r="C11" s="3" t="str">
        <f>_xll.MSDP($A11,C$5)</f>
        <v>Invesco Euro Equity A EUR Acc</v>
      </c>
      <c r="D11" s="4" t="str">
        <f>_xll.MSDP($A11,D$5)</f>
        <v>Europe Equity Large Cap</v>
      </c>
      <c r="E11" s="30">
        <f>_xll.MSDP($A11,E$5)</f>
        <v>44227</v>
      </c>
      <c r="F11" s="54">
        <f>_xll.MSDP($A11,F$5)</f>
        <v>16.139441999999999</v>
      </c>
      <c r="G11" s="54">
        <f>_xll.MSDP($A11,G$5)</f>
        <v>63.198704999999997</v>
      </c>
      <c r="H11" s="55">
        <f>_xll.MSDP($A11,H$5)</f>
        <v>75.917828999999998</v>
      </c>
      <c r="I11" s="56">
        <f>_xll.MSDP($A11,I$5)</f>
        <v>44.75</v>
      </c>
      <c r="J11" s="54">
        <f>_xll.MSDP($A11,J$5)</f>
        <v>88.308267000000001</v>
      </c>
      <c r="K11" s="42">
        <f>_xll.MSDP($A11,K$5)</f>
        <v>43.861055999999998</v>
      </c>
      <c r="L11" s="58">
        <f>_xll.MSDP($A11,L$5)</f>
        <v>24.090139000000001</v>
      </c>
    </row>
    <row r="12" spans="1:54" x14ac:dyDescent="0.3">
      <c r="A12" s="43" t="str">
        <f>Statistics!A16</f>
        <v>F0GBR05VU6</v>
      </c>
      <c r="B12" s="3" t="str">
        <f>_xll.MSDP($A12,B$5)</f>
        <v>LU0194781224</v>
      </c>
      <c r="C12" s="3" t="str">
        <f>_xll.MSDP($A12,C$5)</f>
        <v>Invesco Pan Eurp Struct Rspnb Eq EEURAcc</v>
      </c>
      <c r="D12" s="4" t="str">
        <f>_xll.MSDP($A12,D$5)</f>
        <v>Europe Equity Large Cap</v>
      </c>
      <c r="E12" s="30">
        <f>_xll.MSDP($A12,E$5)</f>
        <v>44227</v>
      </c>
      <c r="F12" s="54">
        <f>_xll.MSDP($A12,F$5)</f>
        <v>40.733566000000003</v>
      </c>
      <c r="G12" s="54">
        <f>_xll.MSDP($A12,G$5)</f>
        <v>33.457669000000003</v>
      </c>
      <c r="H12" s="55">
        <f>_xll.MSDP($A12,H$5)</f>
        <v>48.171315</v>
      </c>
      <c r="I12" s="56">
        <f>_xll.MSDP($A12,I$5)</f>
        <v>49.550797000000003</v>
      </c>
      <c r="J12" s="54">
        <f>_xll.MSDP($A12,J$5)</f>
        <v>34.618028000000002</v>
      </c>
      <c r="K12" s="42">
        <f>_xll.MSDP($A12,K$5)</f>
        <v>87.287351000000001</v>
      </c>
      <c r="L12" s="58">
        <f>_xll.MSDP($A12,L$5)</f>
        <v>45.873007999999999</v>
      </c>
    </row>
    <row r="13" spans="1:54" x14ac:dyDescent="0.3">
      <c r="A13" s="43" t="str">
        <f>Statistics!A17</f>
        <v>F0GBR04AW1</v>
      </c>
      <c r="B13" s="3" t="str">
        <f>_xll.MSDP($A13,B$5)</f>
        <v>LU0085136942</v>
      </c>
      <c r="C13" s="3" t="str">
        <f>_xll.MSDP($A13,C$5)</f>
        <v>Robeco High Yield Bonds DH €</v>
      </c>
      <c r="D13" s="4" t="str">
        <f>_xll.MSDP($A13,D$5)</f>
        <v>Global Fixed Income</v>
      </c>
      <c r="E13" s="32" t="str">
        <f>_xll.MSDP($A13,E$5)</f>
        <v>-</v>
      </c>
      <c r="F13" s="50" t="str">
        <f>_xll.MSDP($A13,F$5)</f>
        <v>-</v>
      </c>
      <c r="G13" s="50" t="str">
        <f>_xll.MSDP($A13,G$5)</f>
        <v>-</v>
      </c>
      <c r="H13" s="52" t="str">
        <f>_xll.MSDP($A13,H$5)</f>
        <v>-</v>
      </c>
      <c r="I13" s="49" t="str">
        <f>_xll.MSDP($A13,I$5)</f>
        <v>-</v>
      </c>
      <c r="J13" s="50" t="str">
        <f>_xll.MSDP($A13,J$5)</f>
        <v>-</v>
      </c>
      <c r="K13" s="51" t="str">
        <f>_xll.MSDP($A13,K$5)</f>
        <v>-</v>
      </c>
      <c r="L13" s="3" t="str">
        <f>_xll.MSDP($A13,L$5)</f>
        <v>-</v>
      </c>
    </row>
    <row r="14" spans="1:54" x14ac:dyDescent="0.3">
      <c r="A14" s="11"/>
      <c r="B14" s="11"/>
      <c r="C14" s="12"/>
      <c r="E14" s="7"/>
      <c r="F14" s="47"/>
      <c r="G14" s="47"/>
      <c r="H14" s="12"/>
      <c r="I14" s="48"/>
      <c r="J14" s="48"/>
      <c r="K14" s="7"/>
      <c r="L14" s="7"/>
    </row>
    <row r="15" spans="1:54" x14ac:dyDescent="0.3">
      <c r="A15" s="11"/>
      <c r="B15" s="11"/>
      <c r="C15" s="12"/>
      <c r="E15" s="7"/>
      <c r="F15" s="47"/>
      <c r="G15" s="47"/>
      <c r="H15" s="12"/>
      <c r="I15" s="48"/>
      <c r="J15" s="48"/>
      <c r="K15" s="7"/>
      <c r="L15" s="7"/>
    </row>
    <row r="16" spans="1:54" x14ac:dyDescent="0.3">
      <c r="A16" s="11"/>
      <c r="B16" s="11"/>
      <c r="C16" s="12"/>
      <c r="E16" s="7"/>
      <c r="F16" s="47"/>
      <c r="G16" s="47"/>
      <c r="H16" s="12"/>
      <c r="I16" s="48"/>
      <c r="J16" s="48"/>
      <c r="K16" s="7"/>
      <c r="L16" s="7"/>
    </row>
    <row r="17" spans="1:54" x14ac:dyDescent="0.3">
      <c r="A17" s="11"/>
      <c r="B17" s="11"/>
      <c r="C17" s="12"/>
      <c r="E17" s="7"/>
      <c r="F17" s="47"/>
      <c r="G17" s="47"/>
      <c r="H17" s="12"/>
      <c r="I17" s="48"/>
      <c r="J17" s="48"/>
      <c r="K17" s="7"/>
      <c r="L17" s="7"/>
    </row>
    <row r="18" spans="1:54" x14ac:dyDescent="0.3">
      <c r="A18" s="14"/>
      <c r="B18" s="14"/>
    </row>
    <row r="19" spans="1:54" x14ac:dyDescent="0.3">
      <c r="A19" s="15"/>
      <c r="B19" s="15"/>
    </row>
    <row r="20" spans="1:54" x14ac:dyDescent="0.3">
      <c r="A20" s="15"/>
      <c r="B20" s="15"/>
    </row>
    <row r="21" spans="1:54" x14ac:dyDescent="0.3">
      <c r="A21" s="15"/>
      <c r="B21" s="15"/>
    </row>
    <row r="26" spans="1:54" x14ac:dyDescent="0.3">
      <c r="A26" s="16"/>
      <c r="B26" s="16"/>
    </row>
    <row r="27" spans="1:54" x14ac:dyDescent="0.3">
      <c r="A27" s="17"/>
      <c r="B27" s="17"/>
    </row>
    <row r="28" spans="1:54" x14ac:dyDescent="0.3">
      <c r="C28" s="15"/>
    </row>
    <row r="29" spans="1:54" x14ac:dyDescent="0.3">
      <c r="A29" s="16"/>
      <c r="B29" s="16"/>
      <c r="C29" s="15"/>
    </row>
    <row r="30" spans="1:54" x14ac:dyDescent="0.3">
      <c r="A30" s="18"/>
      <c r="B30" s="12"/>
      <c r="C30" s="11"/>
    </row>
    <row r="31" spans="1:54" x14ac:dyDescent="0.3">
      <c r="A31" s="15"/>
      <c r="B31" s="15"/>
      <c r="C31" s="15"/>
    </row>
    <row r="32" spans="1:54" s="38" customFormat="1" x14ac:dyDescent="0.3">
      <c r="A32" s="14"/>
      <c r="B32" s="14"/>
      <c r="C32" s="15"/>
      <c r="D32"/>
      <c r="E32" s="1"/>
      <c r="F32" s="45"/>
      <c r="G32" s="45"/>
      <c r="H32" s="1"/>
      <c r="I32" s="45"/>
      <c r="J32" s="45"/>
      <c r="K32" s="1"/>
      <c r="L32" s="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  <c r="AF32" s="41"/>
      <c r="AG32" s="41"/>
      <c r="AH32" s="41"/>
      <c r="AI32" s="41"/>
      <c r="AJ32" s="41"/>
      <c r="AK32" s="41"/>
      <c r="AL32" s="41"/>
      <c r="AM32" s="41"/>
      <c r="AN32" s="41"/>
      <c r="AO32" s="41"/>
      <c r="AP32" s="41"/>
      <c r="AQ32" s="41"/>
      <c r="AR32" s="41"/>
      <c r="AS32" s="41"/>
      <c r="AT32" s="41"/>
      <c r="AU32" s="41"/>
      <c r="AV32" s="41"/>
      <c r="AW32" s="41"/>
      <c r="AX32" s="41"/>
      <c r="AY32" s="41"/>
      <c r="AZ32" s="41"/>
      <c r="BA32" s="41"/>
      <c r="BB32" s="41"/>
    </row>
    <row r="33" spans="1:54" s="38" customFormat="1" x14ac:dyDescent="0.3">
      <c r="A33" s="19"/>
      <c r="B33" s="11"/>
      <c r="C33" s="1"/>
      <c r="D33"/>
      <c r="E33" s="1"/>
      <c r="F33" s="45"/>
      <c r="G33" s="45"/>
      <c r="H33" s="1"/>
      <c r="I33" s="45"/>
      <c r="J33" s="45"/>
      <c r="K33" s="1"/>
      <c r="L33" s="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  <c r="AF33" s="41"/>
      <c r="AG33" s="41"/>
      <c r="AH33" s="41"/>
      <c r="AI33" s="41"/>
      <c r="AJ33" s="41"/>
      <c r="AK33" s="41"/>
      <c r="AL33" s="41"/>
      <c r="AM33" s="41"/>
      <c r="AN33" s="41"/>
      <c r="AO33" s="41"/>
      <c r="AP33" s="41"/>
      <c r="AQ33" s="41"/>
      <c r="AR33" s="41"/>
      <c r="AS33" s="41"/>
      <c r="AT33" s="41"/>
      <c r="AU33" s="41"/>
      <c r="AV33" s="41"/>
      <c r="AW33" s="41"/>
      <c r="AX33" s="41"/>
      <c r="AY33" s="41"/>
      <c r="AZ33" s="41"/>
      <c r="BA33" s="41"/>
      <c r="BB33" s="41"/>
    </row>
    <row r="34" spans="1:54" s="38" customFormat="1" x14ac:dyDescent="0.3">
      <c r="A34" s="15"/>
      <c r="B34" s="15"/>
      <c r="C34" s="1"/>
      <c r="D34"/>
      <c r="E34" s="1"/>
      <c r="F34" s="45"/>
      <c r="G34" s="45"/>
      <c r="H34" s="1"/>
      <c r="I34" s="45"/>
      <c r="J34" s="45"/>
      <c r="K34" s="1"/>
      <c r="L34" s="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1"/>
      <c r="AS34" s="41"/>
      <c r="AT34" s="41"/>
      <c r="AU34" s="41"/>
      <c r="AV34" s="41"/>
      <c r="AW34" s="41"/>
      <c r="AX34" s="41"/>
      <c r="AY34" s="41"/>
      <c r="AZ34" s="41"/>
      <c r="BA34" s="41"/>
      <c r="BB34" s="41"/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AB930F-31BA-4B1F-BB27-EF0924C706F7}">
  <dimension ref="A1:BA35"/>
  <sheetViews>
    <sheetView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A4" sqref="A4"/>
    </sheetView>
  </sheetViews>
  <sheetFormatPr defaultColWidth="11.33203125" defaultRowHeight="14.4" x14ac:dyDescent="0.3"/>
  <cols>
    <col min="1" max="1" width="11.6640625" style="1" bestFit="1" customWidth="1"/>
    <col min="2" max="2" width="13" style="1" bestFit="1" customWidth="1"/>
    <col min="3" max="3" width="36.33203125" style="1" bestFit="1" customWidth="1"/>
    <col min="4" max="4" width="11.109375" bestFit="1" customWidth="1"/>
    <col min="5" max="5" width="10.5546875" style="1" bestFit="1" customWidth="1"/>
    <col min="6" max="7" width="10.5546875" style="45" bestFit="1" customWidth="1"/>
    <col min="8" max="8" width="10.5546875" style="1" bestFit="1" customWidth="1"/>
    <col min="9" max="10" width="10.5546875" style="45" bestFit="1" customWidth="1"/>
    <col min="11" max="12" width="10.5546875" style="1" bestFit="1" customWidth="1"/>
    <col min="13" max="14" width="10.5546875" style="17" bestFit="1" customWidth="1"/>
    <col min="15" max="16" width="10.6640625" style="17" bestFit="1" customWidth="1"/>
    <col min="17" max="20" width="10.5546875" style="17" bestFit="1" customWidth="1"/>
    <col min="21" max="21" width="10.6640625" style="17" bestFit="1" customWidth="1"/>
    <col min="22" max="22" width="10.5546875" style="17" bestFit="1" customWidth="1"/>
    <col min="23" max="53" width="11.33203125" style="17"/>
    <col min="54" max="16384" width="11.33203125" style="37"/>
  </cols>
  <sheetData>
    <row r="1" spans="1:53" s="1" customFormat="1" x14ac:dyDescent="0.3">
      <c r="A1" s="136" t="s">
        <v>407</v>
      </c>
      <c r="D1"/>
      <c r="F1" s="44"/>
      <c r="G1" s="44"/>
      <c r="H1" s="20"/>
      <c r="I1" s="45"/>
      <c r="J1" s="45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</row>
    <row r="2" spans="1:53" s="1" customFormat="1" x14ac:dyDescent="0.3">
      <c r="A2" s="136" t="s">
        <v>408</v>
      </c>
      <c r="D2"/>
      <c r="F2" s="44"/>
      <c r="G2" s="44"/>
      <c r="H2" s="20"/>
      <c r="I2" s="45"/>
      <c r="J2" s="45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</row>
    <row r="3" spans="1:53" s="1" customFormat="1" x14ac:dyDescent="0.3">
      <c r="D3"/>
      <c r="F3" s="44"/>
      <c r="G3" s="44"/>
      <c r="H3" s="20"/>
      <c r="I3" s="45"/>
      <c r="J3" s="45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</row>
    <row r="4" spans="1:53" s="1" customFormat="1" x14ac:dyDescent="0.3">
      <c r="D4"/>
      <c r="F4" s="44"/>
      <c r="G4" s="44"/>
      <c r="H4" s="20"/>
      <c r="I4" s="45"/>
      <c r="J4" s="45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</row>
    <row r="5" spans="1:53" s="1" customFormat="1" ht="15" thickBot="1" x14ac:dyDescent="0.35">
      <c r="D5"/>
      <c r="F5" s="45"/>
      <c r="G5" s="45"/>
      <c r="I5" s="45"/>
      <c r="J5" s="45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</row>
    <row r="6" spans="1:53" s="36" customFormat="1" ht="72" x14ac:dyDescent="0.3">
      <c r="A6" s="21" t="s">
        <v>1</v>
      </c>
      <c r="B6" s="22" t="s">
        <v>18</v>
      </c>
      <c r="C6" s="22" t="s">
        <v>9</v>
      </c>
      <c r="D6" s="21" t="s">
        <v>102</v>
      </c>
      <c r="E6" s="22" t="s">
        <v>99</v>
      </c>
      <c r="F6" s="22" t="s">
        <v>100</v>
      </c>
      <c r="G6" s="22" t="s">
        <v>101</v>
      </c>
      <c r="H6" s="22" t="s">
        <v>103</v>
      </c>
      <c r="I6" s="22" t="s">
        <v>104</v>
      </c>
      <c r="J6" s="22" t="s">
        <v>105</v>
      </c>
      <c r="K6" s="22" t="s">
        <v>106</v>
      </c>
      <c r="L6" s="22" t="s">
        <v>107</v>
      </c>
      <c r="M6" s="22" t="s">
        <v>108</v>
      </c>
      <c r="N6" s="22" t="s">
        <v>109</v>
      </c>
      <c r="O6" s="22" t="s">
        <v>110</v>
      </c>
      <c r="P6" s="22" t="s">
        <v>111</v>
      </c>
      <c r="Q6" s="22" t="s">
        <v>112</v>
      </c>
      <c r="R6" s="22" t="s">
        <v>113</v>
      </c>
      <c r="S6" s="22" t="s">
        <v>115</v>
      </c>
      <c r="T6" s="22" t="s">
        <v>116</v>
      </c>
      <c r="U6" s="22" t="s">
        <v>114</v>
      </c>
      <c r="V6" s="22" t="s">
        <v>117</v>
      </c>
      <c r="W6" s="22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/>
      <c r="AS6" s="39"/>
      <c r="AT6" s="39"/>
      <c r="AU6" s="39"/>
      <c r="AV6" s="39"/>
      <c r="AW6" s="39"/>
      <c r="AX6" s="39"/>
      <c r="AY6" s="39"/>
      <c r="AZ6" s="39"/>
      <c r="BA6" s="39"/>
    </row>
    <row r="7" spans="1:53" x14ac:dyDescent="0.3">
      <c r="A7" s="59" t="str">
        <f>Statistics!A10</f>
        <v>F0GBR04SGT</v>
      </c>
      <c r="B7" s="53" t="str">
        <f>_xll.MSDP($A7,B$6)</f>
        <v>IE0008365730</v>
      </c>
      <c r="C7" s="53" t="str">
        <f>_xll.MSDP($A7,C$6)</f>
        <v>AXA Rosenberg Pan-Erup Eq Alpha A EURAcc</v>
      </c>
      <c r="D7" s="85">
        <f>_xll.MSDP($A7,D$6)</f>
        <v>44255</v>
      </c>
      <c r="E7" s="60">
        <f>_xll.MSTS($A7,E$6,$D7,$D7,"CORR=C, DATES=FALSE, ASCENDING=TRUE, FREQ=M, DAYS=T, FILL=B, HEADERS=FALSE")</f>
        <v>0.85229999999999995</v>
      </c>
      <c r="F7" s="60">
        <f>_xll.MSTS($A7,F$6,$D7,$D7,"CORR=C, DATES=FALSE, ASCENDING=TRUE, FREQ=M, DAYS=T, FILL=B, HEADERS=FALSE")</f>
        <v>1.5936900000000001</v>
      </c>
      <c r="G7" s="60">
        <f>_xll.MSTS($A7,G$6,$D7,$D7,"CORR=C, DATES=FALSE, ASCENDING=TRUE, FREQ=M, DAYS=T, FILL=B, HEADERS=FALSE")</f>
        <v>0.69233999999999996</v>
      </c>
      <c r="H7" s="60">
        <f>_xll.MSTS($A7,H$6,$D7,$D7,"CORR=C, DATES=FALSE, ASCENDING=TRUE, FREQ=M, DAYS=T, FILL=B, HEADERS=FALSE")</f>
        <v>1.3870899999999999</v>
      </c>
      <c r="I7" s="60">
        <f>_xll.MSTS($A7,I$6,$D7,$D7,"CORR=C, DATES=FALSE, ASCENDING=TRUE, FREQ=M, DAYS=T, FILL=B, HEADERS=FALSE")</f>
        <v>7.3416899999999998</v>
      </c>
      <c r="J7" s="60">
        <f>_xll.MSTS($A7,J$6,$D7,$D7,"CORR=C, DATES=FALSE, ASCENDING=TRUE, FREQ=M, DAYS=T, FILL=B, HEADERS=FALSE")</f>
        <v>7.97506</v>
      </c>
      <c r="K7" s="60">
        <f>_xll.MSTS($A7,K$6,$D7,$D7,"CORR=C, DATES=FALSE, ASCENDING=TRUE, FREQ=M, DAYS=T, FILL=B, HEADERS=FALSE")</f>
        <v>0.14244999999999999</v>
      </c>
      <c r="L7" s="60">
        <f>_xll.MSTS($A7,L$6,$D7,$D7,"CORR=C, DATES=FALSE, ASCENDING=TRUE, FREQ=M, DAYS=T, FILL=B, HEADERS=FALSE")</f>
        <v>8.0499999999999999E-3</v>
      </c>
      <c r="M7" s="60">
        <f>_xll.MSTS($A7,M$6,$D7,$D7,"CORR=C, DATES=FALSE, ASCENDING=TRUE, FREQ=M, DAYS=T, FILL=B, HEADERS=FALSE")</f>
        <v>0.68174000000000001</v>
      </c>
      <c r="N7" s="60">
        <f>_xll.MSTS($A7,N$6,$D7,$D7,"CORR=C, DATES=FALSE, ASCENDING=TRUE, FREQ=M, DAYS=T, FILL=B, HEADERS=FALSE")</f>
        <v>5.0530499999999998</v>
      </c>
      <c r="O7" s="60">
        <f>_xll.MSTS($A7,O$6,$D7,$D7,"CORR=C, DATES=FALSE, ASCENDING=TRUE, FREQ=M, DAYS=T, FILL=B, HEADERS=FALSE")</f>
        <v>2.4979999999999999E-2</v>
      </c>
      <c r="P7" s="60">
        <f>_xll.MSTS($A7,P$6,$D7,$D7,"CORR=C, DATES=FALSE, ASCENDING=TRUE, FREQ=M, DAYS=T, FILL=B, HEADERS=FALSE")</f>
        <v>1.6226</v>
      </c>
      <c r="Q7" s="60">
        <f>_xll.MSTS($A7,Q$6,$D7,$D7,"CORR=C, DATES=FALSE, ASCENDING=TRUE, FREQ=M, DAYS=T, FILL=B, HEADERS=FALSE")</f>
        <v>1.3353999999999999</v>
      </c>
      <c r="R7" s="60">
        <f>_xll.MSTS($A7,R$6,$D7,$D7,"CORR=C, DATES=FALSE, ASCENDING=TRUE, FREQ=M, DAYS=T, FILL=B, HEADERS=FALSE")</f>
        <v>0.24501999999999999</v>
      </c>
      <c r="S7" s="60">
        <f>_xll.MSTS($A7,S$6,$D7,$D7,"CORR=C, DATES=FALSE, ASCENDING=TRUE, FREQ=M, DAYS=T, FILL=B, HEADERS=FALSE")</f>
        <v>3.79318</v>
      </c>
      <c r="T7" s="60">
        <f>_xll.MSTS($A7,T$6,$D7,$D7,"CORR=C, DATES=FALSE, ASCENDING=TRUE, FREQ=M, DAYS=T, FILL=B, HEADERS=FALSE")</f>
        <v>1.4212499999999999</v>
      </c>
      <c r="U7" s="60">
        <f>_xll.MSTS($A7,U$6,$D7,$D7,"CORR=C, DATES=FALSE, ASCENDING=TRUE, FREQ=M, DAYS=T, FILL=B, HEADERS=FALSE")</f>
        <v>1.97116</v>
      </c>
      <c r="V7" s="60">
        <f>_xll.MSTS($A7,V$6,$D7,$D7,"CORR=C, DATES=FALSE, ASCENDING=TRUE, FREQ=M, DAYS=T, FILL=B, HEADERS=FALSE")</f>
        <v>9.0340500000000006</v>
      </c>
      <c r="W7" s="60"/>
    </row>
    <row r="8" spans="1:53" x14ac:dyDescent="0.3">
      <c r="A8" s="43" t="str">
        <f>Statistics!A11</f>
        <v>0P0000RZ3F</v>
      </c>
      <c r="B8" s="3" t="str">
        <f>_xll.MSDP($A8,B$6)</f>
        <v>LU0171283459</v>
      </c>
      <c r="C8" s="3" t="str">
        <f>_xll.MSDP($A8,C$6)</f>
        <v>BGF Global Allocation A2</v>
      </c>
      <c r="D8" s="86">
        <f>_xll.MSDP($A8,D$6)</f>
        <v>44227</v>
      </c>
      <c r="E8" s="58">
        <f>_xll.MSTS($A8,E$6,$D8,$D8,"CORR=C, DATES=FALSE, ASCENDING=TRUE, FREQ=M, DAYS=T, FILL=B, HEADERS=FALSE")</f>
        <v>0.29050999999999999</v>
      </c>
      <c r="F8" s="58">
        <f>_xll.MSTS($A8,F$6,$D8,$D8,"CORR=C, DATES=FALSE, ASCENDING=TRUE, FREQ=M, DAYS=T, FILL=B, HEADERS=FALSE")</f>
        <v>0.42288999999999999</v>
      </c>
      <c r="G8" s="58">
        <f>_xll.MSTS($A8,G$6,$D8,$D8,"CORR=C, DATES=FALSE, ASCENDING=TRUE, FREQ=M, DAYS=T, FILL=B, HEADERS=FALSE")</f>
        <v>0.24651000000000001</v>
      </c>
      <c r="H8" s="58">
        <f>_xll.MSTS($A8,H$6,$D8,$D8,"CORR=C, DATES=FALSE, ASCENDING=TRUE, FREQ=M, DAYS=T, FILL=B, HEADERS=FALSE")</f>
        <v>0.20809</v>
      </c>
      <c r="I8" s="58">
        <f>_xll.MSTS($A8,I$6,$D8,$D8,"CORR=C, DATES=FALSE, ASCENDING=TRUE, FREQ=M, DAYS=T, FILL=B, HEADERS=FALSE")</f>
        <v>2.3207300000000002</v>
      </c>
      <c r="J8" s="58">
        <f>_xll.MSTS($A8,J$6,$D8,$D8,"CORR=C, DATES=FALSE, ASCENDING=TRUE, FREQ=M, DAYS=T, FILL=B, HEADERS=FALSE")</f>
        <v>3.9428399999999999</v>
      </c>
      <c r="K8" s="58">
        <f>_xll.MSTS($A8,K$6,$D8,$D8,"CORR=C, DATES=FALSE, ASCENDING=TRUE, FREQ=M, DAYS=T, FILL=B, HEADERS=FALSE")</f>
        <v>3.4029999999999998E-2</v>
      </c>
      <c r="L8" s="58">
        <f>_xll.MSTS($A8,L$6,$D8,$D8,"CORR=C, DATES=FALSE, ASCENDING=TRUE, FREQ=M, DAYS=T, FILL=B, HEADERS=FALSE")</f>
        <v>1.16E-3</v>
      </c>
      <c r="M8" s="58">
        <f>_xll.MSTS($A8,M$6,$D8,$D8,"CORR=C, DATES=FALSE, ASCENDING=TRUE, FREQ=M, DAYS=T, FILL=B, HEADERS=FALSE")</f>
        <v>0.22375999999999999</v>
      </c>
      <c r="N8" s="58">
        <f>_xll.MSTS($A8,N$6,$D8,$D8,"CORR=C, DATES=FALSE, ASCENDING=TRUE, FREQ=M, DAYS=T, FILL=B, HEADERS=FALSE")</f>
        <v>3.6414900000000001</v>
      </c>
      <c r="O8" s="58">
        <f>_xll.MSTS($A8,O$6,$D8,$D8,"CORR=C, DATES=FALSE, ASCENDING=TRUE, FREQ=M, DAYS=T, FILL=B, HEADERS=FALSE")</f>
        <v>1.524E-2</v>
      </c>
      <c r="P8" s="58">
        <f>_xll.MSTS($A8,P$6,$D8,$D8,"CORR=C, DATES=FALSE, ASCENDING=TRUE, FREQ=M, DAYS=T, FILL=B, HEADERS=FALSE")</f>
        <v>0.92793999999999999</v>
      </c>
      <c r="Q8" s="58">
        <f>_xll.MSTS($A8,Q$6,$D8,$D8,"CORR=C, DATES=FALSE, ASCENDING=TRUE, FREQ=M, DAYS=T, FILL=B, HEADERS=FALSE")</f>
        <v>0.25098999999999999</v>
      </c>
      <c r="R8" s="58">
        <f>_xll.MSTS($A8,R$6,$D8,$D8,"CORR=C, DATES=FALSE, ASCENDING=TRUE, FREQ=M, DAYS=T, FILL=B, HEADERS=FALSE")</f>
        <v>9.4420000000000004E-2</v>
      </c>
      <c r="S8" s="58">
        <f>_xll.MSTS($A8,S$6,$D8,$D8,"CORR=C, DATES=FALSE, ASCENDING=TRUE, FREQ=M, DAYS=T, FILL=B, HEADERS=FALSE")</f>
        <v>1.2441</v>
      </c>
      <c r="T8" s="58">
        <f>_xll.MSTS($A8,T$6,$D8,$D8,"CORR=C, DATES=FALSE, ASCENDING=TRUE, FREQ=M, DAYS=T, FILL=B, HEADERS=FALSE")</f>
        <v>0.43163000000000001</v>
      </c>
      <c r="U8" s="58">
        <f>_xll.MSTS($A8,U$6,$D8,$D8,"CORR=C, DATES=FALSE, ASCENDING=TRUE, FREQ=M, DAYS=T, FILL=B, HEADERS=FALSE")</f>
        <v>0.64361000000000002</v>
      </c>
      <c r="V8" s="58">
        <f>_xll.MSTS($A8,V$6,$D8,$D8,"CORR=C, DATES=FALSE, ASCENDING=TRUE, FREQ=M, DAYS=T, FILL=B, HEADERS=FALSE")</f>
        <v>3.06541</v>
      </c>
      <c r="W8" s="58"/>
    </row>
    <row r="9" spans="1:53" x14ac:dyDescent="0.3">
      <c r="A9" s="43" t="str">
        <f>Statistics!A12</f>
        <v>F00000LIV1</v>
      </c>
      <c r="B9" s="3" t="str">
        <f>_xll.MSDP($A9,B$6)</f>
        <v>LU0545039389</v>
      </c>
      <c r="C9" s="3" t="str">
        <f>_xll.MSDP($A9,C$6)</f>
        <v>BGF Global Equity Income A2</v>
      </c>
      <c r="D9" s="86">
        <f>_xll.MSDP($A9,D$6)</f>
        <v>44286</v>
      </c>
      <c r="E9" s="58">
        <f>_xll.MSTS($A9,E$6,$D9,$D9,"CORR=C, DATES=FALSE, ASCENDING=TRUE, FREQ=M, DAYS=T, FILL=B, HEADERS=FALSE")</f>
        <v>0.25136999999999998</v>
      </c>
      <c r="F9" s="58">
        <f>_xll.MSTS($A9,F$6,$D9,$D9,"CORR=C, DATES=FALSE, ASCENDING=TRUE, FREQ=M, DAYS=T, FILL=B, HEADERS=FALSE")</f>
        <v>0.34177999999999997</v>
      </c>
      <c r="G9" s="58">
        <f>_xll.MSTS($A9,G$6,$D9,$D9,"CORR=C, DATES=FALSE, ASCENDING=TRUE, FREQ=M, DAYS=T, FILL=B, HEADERS=FALSE")</f>
        <v>0.17543</v>
      </c>
      <c r="H9" s="58">
        <f>_xll.MSTS($A9,H$6,$D9,$D9,"CORR=C, DATES=FALSE, ASCENDING=TRUE, FREQ=M, DAYS=T, FILL=B, HEADERS=FALSE")</f>
        <v>0.10319</v>
      </c>
      <c r="I9" s="58">
        <f>_xll.MSTS($A9,I$6,$D9,$D9,"CORR=C, DATES=FALSE, ASCENDING=TRUE, FREQ=M, DAYS=T, FILL=B, HEADERS=FALSE")</f>
        <v>2.57138</v>
      </c>
      <c r="J9" s="58">
        <f>_xll.MSTS($A9,J$6,$D9,$D9,"CORR=C, DATES=FALSE, ASCENDING=TRUE, FREQ=M, DAYS=T, FILL=B, HEADERS=FALSE")</f>
        <v>3.2341899999999999</v>
      </c>
      <c r="K9" s="58">
        <f>_xll.MSTS($A9,K$6,$D9,$D9,"CORR=C, DATES=FALSE, ASCENDING=TRUE, FREQ=M, DAYS=T, FILL=B, HEADERS=FALSE")</f>
        <v>5.1360000000000003E-2</v>
      </c>
      <c r="L9" s="3" t="str">
        <f>_xll.MSTS($A9,L$6,$D9,$D9,"CORR=C, DATES=FALSE, ASCENDING=TRUE, FREQ=M, DAYS=T, FILL=B, HEADERS=FALSE")</f>
        <v>-</v>
      </c>
      <c r="M9" s="58">
        <f>_xll.MSTS($A9,M$6,$D9,$D9,"CORR=C, DATES=FALSE, ASCENDING=TRUE, FREQ=M, DAYS=T, FILL=B, HEADERS=FALSE")</f>
        <v>0.20577999999999999</v>
      </c>
      <c r="N9" s="58">
        <f>_xll.MSTS($A9,N$6,$D9,$D9,"CORR=C, DATES=FALSE, ASCENDING=TRUE, FREQ=M, DAYS=T, FILL=B, HEADERS=FALSE")</f>
        <v>1.68327</v>
      </c>
      <c r="O9" s="3" t="str">
        <f>_xll.MSTS($A9,O$6,$D9,$D9,"CORR=C, DATES=FALSE, ASCENDING=TRUE, FREQ=M, DAYS=T, FILL=B, HEADERS=FALSE")</f>
        <v>-</v>
      </c>
      <c r="P9" s="58">
        <f>_xll.MSTS($A9,P$6,$D9,$D9,"CORR=C, DATES=FALSE, ASCENDING=TRUE, FREQ=M, DAYS=T, FILL=B, HEADERS=FALSE")</f>
        <v>0.74285000000000001</v>
      </c>
      <c r="Q9" s="58">
        <f>_xll.MSTS($A9,Q$6,$D9,$D9,"CORR=C, DATES=FALSE, ASCENDING=TRUE, FREQ=M, DAYS=T, FILL=B, HEADERS=FALSE")</f>
        <v>0.19825000000000001</v>
      </c>
      <c r="R9" s="58">
        <f>_xll.MSTS($A9,R$6,$D9,$D9,"CORR=C, DATES=FALSE, ASCENDING=TRUE, FREQ=M, DAYS=T, FILL=B, HEADERS=FALSE")</f>
        <v>8.2580000000000001E-2</v>
      </c>
      <c r="S9" s="58">
        <f>_xll.MSTS($A9,S$6,$D9,$D9,"CORR=C, DATES=FALSE, ASCENDING=TRUE, FREQ=M, DAYS=T, FILL=B, HEADERS=FALSE")</f>
        <v>1.15371</v>
      </c>
      <c r="T9" s="58">
        <f>_xll.MSTS($A9,T$6,$D9,$D9,"CORR=C, DATES=FALSE, ASCENDING=TRUE, FREQ=M, DAYS=T, FILL=B, HEADERS=FALSE")</f>
        <v>0.45224999999999999</v>
      </c>
      <c r="U9" s="58">
        <f>_xll.MSTS($A9,U$6,$D9,$D9,"CORR=C, DATES=FALSE, ASCENDING=TRUE, FREQ=M, DAYS=T, FILL=B, HEADERS=FALSE")</f>
        <v>0.53990000000000005</v>
      </c>
      <c r="V9" s="58">
        <f>_xll.MSTS($A9,V$6,$D9,$D9,"CORR=C, DATES=FALSE, ASCENDING=TRUE, FREQ=M, DAYS=T, FILL=B, HEADERS=FALSE")</f>
        <v>3.5667599999999999</v>
      </c>
      <c r="W9" s="58"/>
    </row>
    <row r="10" spans="1:53" x14ac:dyDescent="0.3">
      <c r="A10" s="43" t="str">
        <f>Statistics!A13</f>
        <v>F0GBR04PF3</v>
      </c>
      <c r="B10" s="3" t="str">
        <f>_xll.MSDP($A10,B$6)</f>
        <v>BE0174191768</v>
      </c>
      <c r="C10" s="3" t="str">
        <f>_xll.MSDP($A10,C$6)</f>
        <v>Candriam Sust Pacific C JPY Cap</v>
      </c>
      <c r="D10" s="86">
        <f>_xll.MSDP($A10,D$6)</f>
        <v>44255</v>
      </c>
      <c r="E10" s="58">
        <f>_xll.MSTS($A10,E$6,$D10,$D10,"CORR=C, DATES=FALSE, ASCENDING=TRUE, FREQ=M, DAYS=T, FILL=B, HEADERS=FALSE")</f>
        <v>0.10872</v>
      </c>
      <c r="F10" s="58">
        <f>_xll.MSTS($A10,F$6,$D10,$D10,"CORR=C, DATES=FALSE, ASCENDING=TRUE, FREQ=M, DAYS=T, FILL=B, HEADERS=FALSE")</f>
        <v>0.14316999999999999</v>
      </c>
      <c r="G10" s="58">
        <f>_xll.MSTS($A10,G$6,$D10,$D10,"CORR=C, DATES=FALSE, ASCENDING=TRUE, FREQ=M, DAYS=T, FILL=B, HEADERS=FALSE")</f>
        <v>6.7369999999999999E-2</v>
      </c>
      <c r="H10" s="58">
        <f>_xll.MSTS($A10,H$6,$D10,$D10,"CORR=C, DATES=FALSE, ASCENDING=TRUE, FREQ=M, DAYS=T, FILL=B, HEADERS=FALSE")</f>
        <v>5.4190000000000002E-2</v>
      </c>
      <c r="I10" s="58">
        <f>_xll.MSTS($A10,I$6,$D10,$D10,"CORR=C, DATES=FALSE, ASCENDING=TRUE, FREQ=M, DAYS=T, FILL=B, HEADERS=FALSE")</f>
        <v>1.1594800000000001</v>
      </c>
      <c r="J10" s="58">
        <f>_xll.MSTS($A10,J$6,$D10,$D10,"CORR=C, DATES=FALSE, ASCENDING=TRUE, FREQ=M, DAYS=T, FILL=B, HEADERS=FALSE")</f>
        <v>2.1112500000000001</v>
      </c>
      <c r="K10" s="58">
        <f>_xll.MSTS($A10,K$6,$D10,$D10,"CORR=C, DATES=FALSE, ASCENDING=TRUE, FREQ=M, DAYS=T, FILL=B, HEADERS=FALSE")</f>
        <v>4.7600000000000003E-3</v>
      </c>
      <c r="L10" s="3" t="str">
        <f>_xll.MSTS($A10,L$6,$D10,$D10,"CORR=C, DATES=FALSE, ASCENDING=TRUE, FREQ=M, DAYS=T, FILL=B, HEADERS=FALSE")</f>
        <v>-</v>
      </c>
      <c r="M10" s="58">
        <f>_xll.MSTS($A10,M$6,$D10,$D10,"CORR=C, DATES=FALSE, ASCENDING=TRUE, FREQ=M, DAYS=T, FILL=B, HEADERS=FALSE")</f>
        <v>8.1479999999999997E-2</v>
      </c>
      <c r="N10" s="58">
        <f>_xll.MSTS($A10,N$6,$D10,$D10,"CORR=C, DATES=FALSE, ASCENDING=TRUE, FREQ=M, DAYS=T, FILL=B, HEADERS=FALSE")</f>
        <v>0.7369</v>
      </c>
      <c r="O10" s="3" t="str">
        <f>_xll.MSTS($A10,O$6,$D10,$D10,"CORR=C, DATES=FALSE, ASCENDING=TRUE, FREQ=M, DAYS=T, FILL=B, HEADERS=FALSE")</f>
        <v>-</v>
      </c>
      <c r="P10" s="58">
        <f>_xll.MSTS($A10,P$6,$D10,$D10,"CORR=C, DATES=FALSE, ASCENDING=TRUE, FREQ=M, DAYS=T, FILL=B, HEADERS=FALSE")</f>
        <v>0.32887</v>
      </c>
      <c r="Q10" s="58">
        <f>_xll.MSTS($A10,Q$6,$D10,$D10,"CORR=C, DATES=FALSE, ASCENDING=TRUE, FREQ=M, DAYS=T, FILL=B, HEADERS=FALSE")</f>
        <v>9.3759999999999996E-2</v>
      </c>
      <c r="R10" s="58">
        <f>_xll.MSTS($A10,R$6,$D10,$D10,"CORR=C, DATES=FALSE, ASCENDING=TRUE, FREQ=M, DAYS=T, FILL=B, HEADERS=FALSE")</f>
        <v>3.4209999999999997E-2</v>
      </c>
      <c r="S10" s="58">
        <f>_xll.MSTS($A10,S$6,$D10,$D10,"CORR=C, DATES=FALSE, ASCENDING=TRUE, FREQ=M, DAYS=T, FILL=B, HEADERS=FALSE")</f>
        <v>0.60928000000000004</v>
      </c>
      <c r="T10" s="58">
        <f>_xll.MSTS($A10,T$6,$D10,$D10,"CORR=C, DATES=FALSE, ASCENDING=TRUE, FREQ=M, DAYS=T, FILL=B, HEADERS=FALSE")</f>
        <v>0.27594999999999997</v>
      </c>
      <c r="U10" s="58">
        <f>_xll.MSTS($A10,U$6,$D10,$D10,"CORR=C, DATES=FALSE, ASCENDING=TRUE, FREQ=M, DAYS=T, FILL=B, HEADERS=FALSE")</f>
        <v>0.72562000000000004</v>
      </c>
      <c r="V10" s="58">
        <f>_xll.MSTS($A10,V$6,$D10,$D10,"CORR=C, DATES=FALSE, ASCENDING=TRUE, FREQ=M, DAYS=T, FILL=B, HEADERS=FALSE")</f>
        <v>1.80132</v>
      </c>
      <c r="W10" s="3"/>
    </row>
    <row r="11" spans="1:53" x14ac:dyDescent="0.3">
      <c r="A11" s="43" t="str">
        <f>Statistics!A14</f>
        <v>F0GBR04S23</v>
      </c>
      <c r="B11" s="3" t="str">
        <f>_xll.MSDP($A11,B$6)</f>
        <v>GB0003875100</v>
      </c>
      <c r="C11" s="3" t="str">
        <f>_xll.MSDP($A11,C$6)</f>
        <v>Fidelity Special Situations</v>
      </c>
      <c r="D11" s="86">
        <f>_xll.MSDP($A11,D$6)</f>
        <v>44286</v>
      </c>
      <c r="E11" s="58">
        <f>_xll.MSTS($A11,E$6,$D11,$D11,"CORR=C, DATES=FALSE, ASCENDING=TRUE, FREQ=M, DAYS=T, FILL=B, HEADERS=FALSE")</f>
        <v>0.23172999999999999</v>
      </c>
      <c r="F11" s="58">
        <f>_xll.MSTS($A11,F$6,$D11,$D11,"CORR=C, DATES=FALSE, ASCENDING=TRUE, FREQ=M, DAYS=T, FILL=B, HEADERS=FALSE")</f>
        <v>0.42497000000000001</v>
      </c>
      <c r="G11" s="58">
        <f>_xll.MSTS($A11,G$6,$D11,$D11,"CORR=C, DATES=FALSE, ASCENDING=TRUE, FREQ=M, DAYS=T, FILL=B, HEADERS=FALSE")</f>
        <v>0.17582</v>
      </c>
      <c r="H11" s="58">
        <f>_xll.MSTS($A11,H$6,$D11,$D11,"CORR=C, DATES=FALSE, ASCENDING=TRUE, FREQ=M, DAYS=T, FILL=B, HEADERS=FALSE")</f>
        <v>0.13197999999999999</v>
      </c>
      <c r="I11" s="58">
        <f>_xll.MSTS($A11,I$6,$D11,$D11,"CORR=C, DATES=FALSE, ASCENDING=TRUE, FREQ=M, DAYS=T, FILL=B, HEADERS=FALSE")</f>
        <v>3.9011999999999998</v>
      </c>
      <c r="J11" s="58">
        <f>_xll.MSTS($A11,J$6,$D11,$D11,"CORR=C, DATES=FALSE, ASCENDING=TRUE, FREQ=M, DAYS=T, FILL=B, HEADERS=FALSE")</f>
        <v>4.1777899999999999</v>
      </c>
      <c r="K11" s="58">
        <f>_xll.MSTS($A11,K$6,$D11,$D11,"CORR=C, DATES=FALSE, ASCENDING=TRUE, FREQ=M, DAYS=T, FILL=B, HEADERS=FALSE")</f>
        <v>0.71177000000000001</v>
      </c>
      <c r="L11" s="3" t="str">
        <f>_xll.MSTS($A11,L$6,$D11,$D11,"CORR=C, DATES=FALSE, ASCENDING=TRUE, FREQ=M, DAYS=T, FILL=B, HEADERS=FALSE")</f>
        <v>-</v>
      </c>
      <c r="M11" s="58">
        <f>_xll.MSTS($A11,M$6,$D11,$D11,"CORR=C, DATES=FALSE, ASCENDING=TRUE, FREQ=M, DAYS=T, FILL=B, HEADERS=FALSE")</f>
        <v>4.1721199999999996</v>
      </c>
      <c r="N11" s="58">
        <f>_xll.MSTS($A11,N$6,$D11,$D11,"CORR=C, DATES=FALSE, ASCENDING=TRUE, FREQ=M, DAYS=T, FILL=B, HEADERS=FALSE")</f>
        <v>2.37554</v>
      </c>
      <c r="O11" s="58">
        <f>_xll.MSTS($A11,O$6,$D11,$D11,"CORR=C, DATES=FALSE, ASCENDING=TRUE, FREQ=M, DAYS=T, FILL=B, HEADERS=FALSE")</f>
        <v>1.3699999999999999E-3</v>
      </c>
      <c r="P11" s="58">
        <f>_xll.MSTS($A11,P$6,$D11,$D11,"CORR=C, DATES=FALSE, ASCENDING=TRUE, FREQ=M, DAYS=T, FILL=B, HEADERS=FALSE")</f>
        <v>0.78524000000000005</v>
      </c>
      <c r="Q11" s="58">
        <f>_xll.MSTS($A11,Q$6,$D11,$D11,"CORR=C, DATES=FALSE, ASCENDING=TRUE, FREQ=M, DAYS=T, FILL=B, HEADERS=FALSE")</f>
        <v>0.39306000000000002</v>
      </c>
      <c r="R11" s="58">
        <f>_xll.MSTS($A11,R$6,$D11,$D11,"CORR=C, DATES=FALSE, ASCENDING=TRUE, FREQ=M, DAYS=T, FILL=B, HEADERS=FALSE")</f>
        <v>0.10889</v>
      </c>
      <c r="S11" s="58">
        <f>_xll.MSTS($A11,S$6,$D11,$D11,"CORR=C, DATES=FALSE, ASCENDING=TRUE, FREQ=M, DAYS=T, FILL=B, HEADERS=FALSE")</f>
        <v>2.2252100000000001</v>
      </c>
      <c r="T11" s="58">
        <f>_xll.MSTS($A11,T$6,$D11,$D11,"CORR=C, DATES=FALSE, ASCENDING=TRUE, FREQ=M, DAYS=T, FILL=B, HEADERS=FALSE")</f>
        <v>0.45735999999999999</v>
      </c>
      <c r="U11" s="58">
        <f>_xll.MSTS($A11,U$6,$D11,$D11,"CORR=C, DATES=FALSE, ASCENDING=TRUE, FREQ=M, DAYS=T, FILL=B, HEADERS=FALSE")</f>
        <v>0.42176999999999998</v>
      </c>
      <c r="V11" s="58">
        <f>_xll.MSTS($A11,V$6,$D11,$D11,"CORR=C, DATES=FALSE, ASCENDING=TRUE, FREQ=M, DAYS=T, FILL=B, HEADERS=FALSE")</f>
        <v>41.818680000000001</v>
      </c>
      <c r="W11" s="58"/>
    </row>
    <row r="12" spans="1:53" x14ac:dyDescent="0.3">
      <c r="A12" s="43" t="str">
        <f>Statistics!A15</f>
        <v>F00000WBS9</v>
      </c>
      <c r="B12" s="3" t="str">
        <f>_xll.MSDP($A12,B$6)</f>
        <v>LU1240328812</v>
      </c>
      <c r="C12" s="3" t="str">
        <f>_xll.MSDP($A12,C$6)</f>
        <v>Invesco Euro Equity A EUR Acc</v>
      </c>
      <c r="D12" s="86">
        <f>_xll.MSDP($A12,D$6)</f>
        <v>44286</v>
      </c>
      <c r="E12" s="58">
        <f>_xll.MSTS($A12,E$6,$D12,$D12,"CORR=C, DATES=FALSE, ASCENDING=TRUE, FREQ=M, DAYS=T, FILL=B, HEADERS=FALSE")</f>
        <v>0.97870000000000001</v>
      </c>
      <c r="F12" s="58">
        <f>_xll.MSTS($A12,F$6,$D12,$D12,"CORR=C, DATES=FALSE, ASCENDING=TRUE, FREQ=M, DAYS=T, FILL=B, HEADERS=FALSE")</f>
        <v>4.6905799999999997</v>
      </c>
      <c r="G12" s="58">
        <f>_xll.MSTS($A12,G$6,$D12,$D12,"CORR=C, DATES=FALSE, ASCENDING=TRUE, FREQ=M, DAYS=T, FILL=B, HEADERS=FALSE")</f>
        <v>1.0446599999999999</v>
      </c>
      <c r="H12" s="58">
        <f>_xll.MSTS($A12,H$6,$D12,$D12,"CORR=C, DATES=FALSE, ASCENDING=TRUE, FREQ=M, DAYS=T, FILL=B, HEADERS=FALSE")</f>
        <v>0.76417999999999997</v>
      </c>
      <c r="I12" s="58">
        <f>_xll.MSTS($A12,I$6,$D12,$D12,"CORR=C, DATES=FALSE, ASCENDING=TRUE, FREQ=M, DAYS=T, FILL=B, HEADERS=FALSE")</f>
        <v>10.83337</v>
      </c>
      <c r="J12" s="58">
        <f>_xll.MSTS($A12,J$6,$D12,$D12,"CORR=C, DATES=FALSE, ASCENDING=TRUE, FREQ=M, DAYS=T, FILL=B, HEADERS=FALSE")</f>
        <v>9.8438400000000001</v>
      </c>
      <c r="K12" s="58">
        <f>_xll.MSTS($A12,K$6,$D12,$D12,"CORR=C, DATES=FALSE, ASCENDING=TRUE, FREQ=M, DAYS=T, FILL=B, HEADERS=FALSE")</f>
        <v>0.15021000000000001</v>
      </c>
      <c r="L12" s="58">
        <f>_xll.MSTS($A12,L$6,$D12,$D12,"CORR=C, DATES=FALSE, ASCENDING=TRUE, FREQ=M, DAYS=T, FILL=B, HEADERS=FALSE")</f>
        <v>1.6900000000000001E-3</v>
      </c>
      <c r="M12" s="58">
        <f>_xll.MSTS($A12,M$6,$D12,$D12,"CORR=C, DATES=FALSE, ASCENDING=TRUE, FREQ=M, DAYS=T, FILL=B, HEADERS=FALSE")</f>
        <v>0.60660999999999998</v>
      </c>
      <c r="N12" s="58">
        <f>_xll.MSTS($A12,N$6,$D12,$D12,"CORR=C, DATES=FALSE, ASCENDING=TRUE, FREQ=M, DAYS=T, FILL=B, HEADERS=FALSE")</f>
        <v>8.0170200000000005</v>
      </c>
      <c r="O12" s="58">
        <f>_xll.MSTS($A12,O$6,$D12,$D12,"CORR=C, DATES=FALSE, ASCENDING=TRUE, FREQ=M, DAYS=T, FILL=B, HEADERS=FALSE")</f>
        <v>7.5060000000000002E-2</v>
      </c>
      <c r="P12" s="58">
        <f>_xll.MSTS($A12,P$6,$D12,$D12,"CORR=C, DATES=FALSE, ASCENDING=TRUE, FREQ=M, DAYS=T, FILL=B, HEADERS=FALSE")</f>
        <v>2.9367899999999998</v>
      </c>
      <c r="Q12" s="58">
        <f>_xll.MSTS($A12,Q$6,$D12,$D12,"CORR=C, DATES=FALSE, ASCENDING=TRUE, FREQ=M, DAYS=T, FILL=B, HEADERS=FALSE")</f>
        <v>0.46899999999999997</v>
      </c>
      <c r="R12" s="58">
        <f>_xll.MSTS($A12,R$6,$D12,$D12,"CORR=C, DATES=FALSE, ASCENDING=TRUE, FREQ=M, DAYS=T, FILL=B, HEADERS=FALSE")</f>
        <v>2.55918</v>
      </c>
      <c r="S12" s="58">
        <f>_xll.MSTS($A12,S$6,$D12,$D12,"CORR=C, DATES=FALSE, ASCENDING=TRUE, FREQ=M, DAYS=T, FILL=B, HEADERS=FALSE")</f>
        <v>8.3960699999999999</v>
      </c>
      <c r="T12" s="58">
        <f>_xll.MSTS($A12,T$6,$D12,$D12,"CORR=C, DATES=FALSE, ASCENDING=TRUE, FREQ=M, DAYS=T, FILL=B, HEADERS=FALSE")</f>
        <v>0.63197999999999999</v>
      </c>
      <c r="U12" s="58">
        <f>_xll.MSTS($A12,U$6,$D12,$D12,"CORR=C, DATES=FALSE, ASCENDING=TRUE, FREQ=M, DAYS=T, FILL=B, HEADERS=FALSE")</f>
        <v>0.97714000000000001</v>
      </c>
      <c r="V12" s="58">
        <f>_xll.MSTS($A12,V$6,$D12,$D12,"CORR=C, DATES=FALSE, ASCENDING=TRUE, FREQ=M, DAYS=T, FILL=B, HEADERS=FALSE")</f>
        <v>4.5692399999999997</v>
      </c>
      <c r="W12" s="58"/>
    </row>
    <row r="13" spans="1:53" x14ac:dyDescent="0.3">
      <c r="A13" s="43" t="str">
        <f>Statistics!A16</f>
        <v>F0GBR05VU6</v>
      </c>
      <c r="B13" s="3" t="str">
        <f>_xll.MSDP($A13,B$6)</f>
        <v>LU0194781224</v>
      </c>
      <c r="C13" s="3" t="str">
        <f>_xll.MSDP($A13,C$6)</f>
        <v>Invesco Pan Eurp Struct Rspnb Eq EEURAcc</v>
      </c>
      <c r="D13" s="86">
        <f>_xll.MSDP($A13,D$6)</f>
        <v>44286</v>
      </c>
      <c r="E13" s="58">
        <f>_xll.MSTS($A13,E$6,$D13,$D13,"CORR=C, DATES=FALSE, ASCENDING=TRUE, FREQ=M, DAYS=T, FILL=B, HEADERS=FALSE")</f>
        <v>0.78996</v>
      </c>
      <c r="F13" s="58">
        <f>_xll.MSTS($A13,F$6,$D13,$D13,"CORR=C, DATES=FALSE, ASCENDING=TRUE, FREQ=M, DAYS=T, FILL=B, HEADERS=FALSE")</f>
        <v>2.0659000000000001</v>
      </c>
      <c r="G13" s="58">
        <f>_xll.MSTS($A13,G$6,$D13,$D13,"CORR=C, DATES=FALSE, ASCENDING=TRUE, FREQ=M, DAYS=T, FILL=B, HEADERS=FALSE")</f>
        <v>1.5864799999999999</v>
      </c>
      <c r="H13" s="58">
        <f>_xll.MSTS($A13,H$6,$D13,$D13,"CORR=C, DATES=FALSE, ASCENDING=TRUE, FREQ=M, DAYS=T, FILL=B, HEADERS=FALSE")</f>
        <v>2.2161900000000001</v>
      </c>
      <c r="I13" s="58">
        <f>_xll.MSTS($A13,I$6,$D13,$D13,"CORR=C, DATES=FALSE, ASCENDING=TRUE, FREQ=M, DAYS=T, FILL=B, HEADERS=FALSE")</f>
        <v>6.4939999999999998</v>
      </c>
      <c r="J13" s="58">
        <f>_xll.MSTS($A13,J$6,$D13,$D13,"CORR=C, DATES=FALSE, ASCENDING=TRUE, FREQ=M, DAYS=T, FILL=B, HEADERS=FALSE")</f>
        <v>8.71706</v>
      </c>
      <c r="K13" s="58">
        <f>_xll.MSTS($A13,K$6,$D13,$D13,"CORR=C, DATES=FALSE, ASCENDING=TRUE, FREQ=M, DAYS=T, FILL=B, HEADERS=FALSE")</f>
        <v>0.12695000000000001</v>
      </c>
      <c r="L13" s="58">
        <f>_xll.MSTS($A13,L$6,$D13,$D13,"CORR=C, DATES=FALSE, ASCENDING=TRUE, FREQ=M, DAYS=T, FILL=B, HEADERS=FALSE")</f>
        <v>2.1899999999999999E-2</v>
      </c>
      <c r="M13" s="58">
        <f>_xll.MSTS($A13,M$6,$D13,$D13,"CORR=C, DATES=FALSE, ASCENDING=TRUE, FREQ=M, DAYS=T, FILL=B, HEADERS=FALSE")</f>
        <v>0.50522999999999996</v>
      </c>
      <c r="N13" s="58">
        <f>_xll.MSTS($A13,N$6,$D13,$D13,"CORR=C, DATES=FALSE, ASCENDING=TRUE, FREQ=M, DAYS=T, FILL=B, HEADERS=FALSE")</f>
        <v>3.6727099999999999</v>
      </c>
      <c r="O13" s="58">
        <f>_xll.MSTS($A13,O$6,$D13,$D13,"CORR=C, DATES=FALSE, ASCENDING=TRUE, FREQ=M, DAYS=T, FILL=B, HEADERS=FALSE")</f>
        <v>8.9029999999999998E-2</v>
      </c>
      <c r="P13" s="58">
        <f>_xll.MSTS($A13,P$6,$D13,$D13,"CORR=C, DATES=FALSE, ASCENDING=TRUE, FREQ=M, DAYS=T, FILL=B, HEADERS=FALSE")</f>
        <v>2.65543</v>
      </c>
      <c r="Q13" s="58">
        <f>_xll.MSTS($A13,Q$6,$D13,$D13,"CORR=C, DATES=FALSE, ASCENDING=TRUE, FREQ=M, DAYS=T, FILL=B, HEADERS=FALSE")</f>
        <v>2.4215800000000001</v>
      </c>
      <c r="R13" s="58">
        <f>_xll.MSTS($A13,R$6,$D13,$D13,"CORR=C, DATES=FALSE, ASCENDING=TRUE, FREQ=M, DAYS=T, FILL=B, HEADERS=FALSE")</f>
        <v>0.20881</v>
      </c>
      <c r="S13" s="58">
        <f>_xll.MSTS($A13,S$6,$D13,$D13,"CORR=C, DATES=FALSE, ASCENDING=TRUE, FREQ=M, DAYS=T, FILL=B, HEADERS=FALSE")</f>
        <v>2.5248699999999999</v>
      </c>
      <c r="T13" s="58">
        <f>_xll.MSTS($A13,T$6,$D13,$D13,"CORR=C, DATES=FALSE, ASCENDING=TRUE, FREQ=M, DAYS=T, FILL=B, HEADERS=FALSE")</f>
        <v>2.91995</v>
      </c>
      <c r="U13" s="58">
        <f>_xll.MSTS($A13,U$6,$D13,$D13,"CORR=C, DATES=FALSE, ASCENDING=TRUE, FREQ=M, DAYS=T, FILL=B, HEADERS=FALSE")</f>
        <v>2.77129</v>
      </c>
      <c r="V13" s="58">
        <f>_xll.MSTS($A13,V$6,$D13,$D13,"CORR=C, DATES=FALSE, ASCENDING=TRUE, FREQ=M, DAYS=T, FILL=B, HEADERS=FALSE")</f>
        <v>9.12636</v>
      </c>
      <c r="W13" s="58"/>
    </row>
    <row r="14" spans="1:53" x14ac:dyDescent="0.3">
      <c r="A14" s="43" t="str">
        <f>Statistics!A17</f>
        <v>F0GBR04AW1</v>
      </c>
      <c r="B14" s="3" t="str">
        <f>_xll.MSDP($A14,B$6)</f>
        <v>LU0085136942</v>
      </c>
      <c r="C14" s="3" t="str">
        <f>_xll.MSDP($A14,C$6)</f>
        <v>Robeco High Yield Bonds DH €</v>
      </c>
      <c r="D14" s="87" t="str">
        <f>_xll.MSDP($A14,D$6)</f>
        <v>-</v>
      </c>
      <c r="E14" s="3" t="str">
        <f>_xll.MSTS($A14,E$6,$D14,$D14,"CORR=C, DATES=FALSE, ASCENDING=TRUE, FREQ=M, DAYS=T, FILL=B, HEADERS=FALSE")</f>
        <v>-</v>
      </c>
      <c r="F14" s="3" t="str">
        <f>_xll.MSTS($A14,F$6,$D14,$D14,"CORR=C, DATES=FALSE, ASCENDING=TRUE, FREQ=M, DAYS=T, FILL=B, HEADERS=FALSE")</f>
        <v>-</v>
      </c>
      <c r="G14" s="3" t="str">
        <f>_xll.MSTS($A14,G$6,$D14,$D14,"CORR=C, DATES=FALSE, ASCENDING=TRUE, FREQ=M, DAYS=T, FILL=B, HEADERS=FALSE")</f>
        <v>-</v>
      </c>
      <c r="H14" s="3" t="str">
        <f>_xll.MSTS($A14,H$6,$D14,$D14,"CORR=C, DATES=FALSE, ASCENDING=TRUE, FREQ=M, DAYS=T, FILL=B, HEADERS=FALSE")</f>
        <v>-</v>
      </c>
      <c r="I14" s="3" t="str">
        <f>_xll.MSTS($A14,I$6,$D14,$D14,"CORR=C, DATES=FALSE, ASCENDING=TRUE, FREQ=M, DAYS=T, FILL=B, HEADERS=FALSE")</f>
        <v>-</v>
      </c>
      <c r="J14" s="3" t="str">
        <f>_xll.MSTS($A14,J$6,$D14,$D14,"CORR=C, DATES=FALSE, ASCENDING=TRUE, FREQ=M, DAYS=T, FILL=B, HEADERS=FALSE")</f>
        <v>-</v>
      </c>
      <c r="K14" s="3" t="str">
        <f>_xll.MSTS($A14,K$6,$D14,$D14,"CORR=C, DATES=FALSE, ASCENDING=TRUE, FREQ=M, DAYS=T, FILL=B, HEADERS=FALSE")</f>
        <v>-</v>
      </c>
      <c r="L14" s="3" t="str">
        <f>_xll.MSTS($A14,L$6,$D14,$D14,"CORR=C, DATES=FALSE, ASCENDING=TRUE, FREQ=M, DAYS=T, FILL=B, HEADERS=FALSE")</f>
        <v>-</v>
      </c>
      <c r="M14" s="3" t="str">
        <f>_xll.MSTS($A14,M$6,$D14,$D14,"CORR=C, DATES=FALSE, ASCENDING=TRUE, FREQ=M, DAYS=T, FILL=B, HEADERS=FALSE")</f>
        <v>-</v>
      </c>
      <c r="N14" s="3" t="str">
        <f>_xll.MSTS($A14,N$6,$D14,$D14,"CORR=C, DATES=FALSE, ASCENDING=TRUE, FREQ=M, DAYS=T, FILL=B, HEADERS=FALSE")</f>
        <v>-</v>
      </c>
      <c r="O14" s="3" t="str">
        <f>_xll.MSTS($A14,O$6,$D14,$D14,"CORR=C, DATES=FALSE, ASCENDING=TRUE, FREQ=M, DAYS=T, FILL=B, HEADERS=FALSE")</f>
        <v>-</v>
      </c>
      <c r="P14" s="3" t="str">
        <f>_xll.MSTS($A14,P$6,$D14,$D14,"CORR=C, DATES=FALSE, ASCENDING=TRUE, FREQ=M, DAYS=T, FILL=B, HEADERS=FALSE")</f>
        <v>-</v>
      </c>
      <c r="Q14" s="3" t="str">
        <f>_xll.MSTS($A14,Q$6,$D14,$D14,"CORR=C, DATES=FALSE, ASCENDING=TRUE, FREQ=M, DAYS=T, FILL=B, HEADERS=FALSE")</f>
        <v>-</v>
      </c>
      <c r="R14" s="3" t="str">
        <f>_xll.MSTS($A14,R$6,$D14,$D14,"CORR=C, DATES=FALSE, ASCENDING=TRUE, FREQ=M, DAYS=T, FILL=B, HEADERS=FALSE")</f>
        <v>-</v>
      </c>
      <c r="S14" s="3" t="str">
        <f>_xll.MSTS($A14,S$6,$D14,$D14,"CORR=C, DATES=FALSE, ASCENDING=TRUE, FREQ=M, DAYS=T, FILL=B, HEADERS=FALSE")</f>
        <v>-</v>
      </c>
      <c r="T14" s="3" t="str">
        <f>_xll.MSTS($A14,T$6,$D14,$D14,"CORR=C, DATES=FALSE, ASCENDING=TRUE, FREQ=M, DAYS=T, FILL=B, HEADERS=FALSE")</f>
        <v>-</v>
      </c>
      <c r="U14" s="3" t="str">
        <f>_xll.MSTS($A14,U$6,$D14,$D14,"CORR=C, DATES=FALSE, ASCENDING=TRUE, FREQ=M, DAYS=T, FILL=B, HEADERS=FALSE")</f>
        <v>-</v>
      </c>
      <c r="V14" s="3" t="str">
        <f>_xll.MSTS($A14,V$6,$D14,$D14,"CORR=C, DATES=FALSE, ASCENDING=TRUE, FREQ=M, DAYS=T, FILL=B, HEADERS=FALSE")</f>
        <v>-</v>
      </c>
      <c r="W14" s="3"/>
    </row>
    <row r="15" spans="1:53" x14ac:dyDescent="0.3">
      <c r="A15" s="11"/>
      <c r="B15" s="11"/>
      <c r="C15" s="12"/>
      <c r="E15" s="7"/>
      <c r="F15" s="47"/>
      <c r="G15" s="47"/>
      <c r="H15" s="12"/>
      <c r="I15" s="48"/>
      <c r="J15" s="48"/>
      <c r="K15" s="7"/>
      <c r="L15" s="7"/>
    </row>
    <row r="16" spans="1:53" x14ac:dyDescent="0.3">
      <c r="A16" s="11"/>
      <c r="B16" s="11"/>
      <c r="C16" s="12"/>
      <c r="E16" s="7"/>
      <c r="F16" s="47"/>
      <c r="G16" s="47"/>
      <c r="H16" s="12"/>
      <c r="I16" s="48"/>
      <c r="J16" s="48"/>
      <c r="K16" s="7"/>
      <c r="L16" s="7"/>
    </row>
    <row r="17" spans="1:12" x14ac:dyDescent="0.3">
      <c r="A17" s="11"/>
      <c r="B17" s="12"/>
      <c r="C17" s="12"/>
      <c r="E17" s="7"/>
      <c r="F17" s="47"/>
      <c r="G17" s="47"/>
      <c r="H17" s="12"/>
      <c r="I17" s="48"/>
      <c r="J17" s="48"/>
      <c r="K17" s="7"/>
      <c r="L17" s="7"/>
    </row>
    <row r="18" spans="1:12" x14ac:dyDescent="0.3">
      <c r="A18" s="11"/>
      <c r="B18" s="12"/>
      <c r="C18" s="12"/>
      <c r="E18" s="7"/>
      <c r="F18" s="47"/>
      <c r="G18" s="47"/>
      <c r="H18" s="12"/>
      <c r="I18" s="48"/>
      <c r="J18" s="48"/>
      <c r="K18" s="7"/>
      <c r="L18" s="7"/>
    </row>
    <row r="19" spans="1:12" x14ac:dyDescent="0.3">
      <c r="A19" s="14"/>
    </row>
    <row r="20" spans="1:12" x14ac:dyDescent="0.3">
      <c r="A20" s="15"/>
      <c r="B20" s="15"/>
    </row>
    <row r="21" spans="1:12" x14ac:dyDescent="0.3">
      <c r="A21" s="15"/>
      <c r="B21" s="15"/>
    </row>
    <row r="22" spans="1:12" x14ac:dyDescent="0.3">
      <c r="A22" s="15"/>
      <c r="B22" s="15"/>
    </row>
    <row r="27" spans="1:12" x14ac:dyDescent="0.3">
      <c r="A27" s="16"/>
      <c r="B27" s="16"/>
    </row>
    <row r="28" spans="1:12" x14ac:dyDescent="0.3">
      <c r="A28" s="17"/>
      <c r="B28" s="17"/>
    </row>
    <row r="29" spans="1:12" x14ac:dyDescent="0.3">
      <c r="C29" s="15"/>
    </row>
    <row r="30" spans="1:12" x14ac:dyDescent="0.3">
      <c r="A30" s="16"/>
      <c r="B30" s="16"/>
      <c r="C30" s="15"/>
    </row>
    <row r="31" spans="1:12" x14ac:dyDescent="0.3">
      <c r="A31" s="18"/>
      <c r="B31" s="12"/>
      <c r="C31" s="11"/>
    </row>
    <row r="32" spans="1:12" x14ac:dyDescent="0.3">
      <c r="A32" s="15"/>
      <c r="B32" s="15"/>
      <c r="C32" s="15"/>
    </row>
    <row r="33" spans="1:53" s="38" customFormat="1" x14ac:dyDescent="0.3">
      <c r="A33" s="14"/>
      <c r="B33" s="14"/>
      <c r="C33" s="15"/>
      <c r="D33"/>
      <c r="E33" s="1"/>
      <c r="F33" s="45"/>
      <c r="G33" s="45"/>
      <c r="H33" s="1"/>
      <c r="I33" s="45"/>
      <c r="J33" s="45"/>
      <c r="K33" s="1"/>
      <c r="L33" s="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  <c r="AF33" s="41"/>
      <c r="AG33" s="41"/>
      <c r="AH33" s="41"/>
      <c r="AI33" s="41"/>
      <c r="AJ33" s="41"/>
      <c r="AK33" s="41"/>
      <c r="AL33" s="41"/>
      <c r="AM33" s="41"/>
      <c r="AN33" s="41"/>
      <c r="AO33" s="41"/>
      <c r="AP33" s="41"/>
      <c r="AQ33" s="41"/>
      <c r="AR33" s="41"/>
      <c r="AS33" s="41"/>
      <c r="AT33" s="41"/>
      <c r="AU33" s="41"/>
      <c r="AV33" s="41"/>
      <c r="AW33" s="41"/>
      <c r="AX33" s="41"/>
      <c r="AY33" s="41"/>
      <c r="AZ33" s="41"/>
      <c r="BA33" s="41"/>
    </row>
    <row r="34" spans="1:53" s="38" customFormat="1" x14ac:dyDescent="0.3">
      <c r="A34" s="19"/>
      <c r="B34" s="11"/>
      <c r="C34" s="1"/>
      <c r="D34"/>
      <c r="E34" s="1"/>
      <c r="F34" s="45"/>
      <c r="G34" s="45"/>
      <c r="H34" s="1"/>
      <c r="I34" s="45"/>
      <c r="J34" s="45"/>
      <c r="K34" s="1"/>
      <c r="L34" s="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1"/>
      <c r="AS34" s="41"/>
      <c r="AT34" s="41"/>
      <c r="AU34" s="41"/>
      <c r="AV34" s="41"/>
      <c r="AW34" s="41"/>
      <c r="AX34" s="41"/>
      <c r="AY34" s="41"/>
      <c r="AZ34" s="41"/>
      <c r="BA34" s="41"/>
    </row>
    <row r="35" spans="1:53" s="38" customFormat="1" x14ac:dyDescent="0.3">
      <c r="A35" s="15"/>
      <c r="B35" s="15"/>
      <c r="C35" s="1"/>
      <c r="D35"/>
      <c r="E35" s="1"/>
      <c r="F35" s="45"/>
      <c r="G35" s="45"/>
      <c r="H35" s="1"/>
      <c r="I35" s="45"/>
      <c r="J35" s="45"/>
      <c r="K35" s="1"/>
      <c r="L35" s="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  <c r="AF35" s="41"/>
      <c r="AG35" s="41"/>
      <c r="AH35" s="41"/>
      <c r="AI35" s="41"/>
      <c r="AJ35" s="41"/>
      <c r="AK35" s="41"/>
      <c r="AL35" s="41"/>
      <c r="AM35" s="41"/>
      <c r="AN35" s="41"/>
      <c r="AO35" s="41"/>
      <c r="AP35" s="41"/>
      <c r="AQ35" s="41"/>
      <c r="AR35" s="41"/>
      <c r="AS35" s="41"/>
      <c r="AT35" s="41"/>
      <c r="AU35" s="41"/>
      <c r="AV35" s="41"/>
      <c r="AW35" s="41"/>
      <c r="AX35" s="41"/>
      <c r="AY35" s="41"/>
      <c r="AZ35" s="41"/>
      <c r="BA35" s="41"/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87419E-2296-4944-8CA0-87A333F7503E}">
  <dimension ref="A1:AX37"/>
  <sheetViews>
    <sheetView workbookViewId="0">
      <selection activeCell="A4" sqref="A4"/>
    </sheetView>
  </sheetViews>
  <sheetFormatPr defaultColWidth="13.6640625" defaultRowHeight="14.4" x14ac:dyDescent="0.3"/>
  <cols>
    <col min="1" max="3" width="13.6640625" style="1"/>
    <col min="6" max="6" width="13.6640625" style="1"/>
    <col min="7" max="8" width="13.6640625" style="45"/>
    <col min="9" max="9" width="13.6640625" style="1"/>
    <col min="10" max="11" width="13.6640625" style="45"/>
    <col min="12" max="13" width="13.6640625" style="1"/>
    <col min="14" max="50" width="13.6640625" style="17"/>
    <col min="51" max="16384" width="13.6640625" style="37"/>
  </cols>
  <sheetData>
    <row r="1" spans="1:50" x14ac:dyDescent="0.3">
      <c r="A1" s="136" t="s">
        <v>410</v>
      </c>
    </row>
    <row r="2" spans="1:50" x14ac:dyDescent="0.3">
      <c r="A2" s="136" t="s">
        <v>4626</v>
      </c>
    </row>
    <row r="3" spans="1:50" x14ac:dyDescent="0.3">
      <c r="A3" s="136" t="s">
        <v>4627</v>
      </c>
    </row>
    <row r="4" spans="1:50" s="1" customFormat="1" x14ac:dyDescent="0.3">
      <c r="D4"/>
      <c r="E4"/>
      <c r="G4" s="44"/>
      <c r="H4" s="44"/>
      <c r="I4" s="20"/>
      <c r="J4" s="45"/>
      <c r="K4" s="45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</row>
    <row r="5" spans="1:50" s="1" customFormat="1" x14ac:dyDescent="0.3">
      <c r="B5" s="92" t="str">
        <f>'Revenue Exposure by Country'!A7</f>
        <v>F0GBR04SGT</v>
      </c>
      <c r="C5" s="129" t="str">
        <f>_xll.MSDP(B5,"Name")</f>
        <v>AXA Rosenberg Pan-Erup Eq Alpha A EURAcc</v>
      </c>
      <c r="D5"/>
      <c r="E5"/>
      <c r="F5" s="62" t="s">
        <v>118</v>
      </c>
      <c r="G5" s="93">
        <f>_xll.MSDATE("lmend-1y")</f>
        <v>43921</v>
      </c>
      <c r="H5" s="44"/>
      <c r="I5" s="20"/>
      <c r="J5" s="45"/>
      <c r="K5" s="45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</row>
    <row r="6" spans="1:50" s="1" customFormat="1" x14ac:dyDescent="0.3">
      <c r="D6"/>
      <c r="E6"/>
      <c r="F6" s="62" t="s">
        <v>119</v>
      </c>
      <c r="G6" s="93">
        <f>_xll.MSDATE("lmend")</f>
        <v>44286</v>
      </c>
      <c r="H6" s="44"/>
      <c r="I6" s="20"/>
      <c r="J6" s="45"/>
      <c r="K6" s="45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</row>
    <row r="7" spans="1:50" s="1" customFormat="1" ht="15" thickBot="1" x14ac:dyDescent="0.35">
      <c r="D7"/>
      <c r="E7"/>
      <c r="G7" s="45"/>
      <c r="H7" s="45"/>
      <c r="J7" s="45"/>
      <c r="K7" s="45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</row>
    <row r="8" spans="1:50" s="36" customFormat="1" ht="57.6" x14ac:dyDescent="0.3">
      <c r="A8" s="22" t="s">
        <v>350</v>
      </c>
      <c r="B8" s="22" t="s">
        <v>99</v>
      </c>
      <c r="C8" s="22" t="s">
        <v>100</v>
      </c>
      <c r="D8" s="22" t="s">
        <v>101</v>
      </c>
      <c r="E8" s="22" t="s">
        <v>103</v>
      </c>
      <c r="F8" s="22" t="s">
        <v>104</v>
      </c>
      <c r="G8" s="22" t="s">
        <v>105</v>
      </c>
      <c r="H8" s="22" t="s">
        <v>106</v>
      </c>
      <c r="I8" s="22" t="s">
        <v>107</v>
      </c>
      <c r="J8" s="22" t="s">
        <v>108</v>
      </c>
      <c r="K8" s="22" t="s">
        <v>109</v>
      </c>
      <c r="L8" s="22" t="s">
        <v>110</v>
      </c>
      <c r="M8" s="22" t="s">
        <v>111</v>
      </c>
      <c r="N8" s="22" t="s">
        <v>112</v>
      </c>
      <c r="O8" s="22" t="s">
        <v>113</v>
      </c>
      <c r="P8" s="22" t="s">
        <v>115</v>
      </c>
      <c r="Q8" s="22" t="s">
        <v>116</v>
      </c>
      <c r="R8" s="22" t="s">
        <v>114</v>
      </c>
      <c r="S8" s="22" t="s">
        <v>117</v>
      </c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</row>
    <row r="9" spans="1:50" x14ac:dyDescent="0.3">
      <c r="A9" s="79">
        <f>_xll.MSTS($B$5,B8,$G$5,$G$6,"CORR=C, DATES=TRUE, ASCENDING=TRUE, FREQ=M, DAYS=T, FILL=B, HEADERS=FALSE")</f>
        <v>43921</v>
      </c>
      <c r="B9" s="60">
        <v>0.76958000000000004</v>
      </c>
      <c r="C9" s="80">
        <f>_xll.MSTS($B$5,C8,$G$5,$G$6,"CORR=C, DATES=false, ASCENDING=TRUE, FREQ=M, DAYS=T, FILL=B, HEADERS=FALSE")</f>
        <v>1.92567</v>
      </c>
      <c r="D9" s="6">
        <f>_xll.MSTS($B$5,D8,$G$5,$G$6,"CORR=C, DATES=false, ASCENDING=TRUE, FREQ=M, DAYS=T, FILL=B, HEADERS=FALSE")</f>
        <v>1.0129600000000001</v>
      </c>
      <c r="E9" s="6">
        <f>_xll.MSTS($B$5,E8,$G$5,$G$6,"CORR=C, DATES=false, ASCENDING=TRUE, FREQ=M, DAYS=T, FILL=B, HEADERS=FALSE")</f>
        <v>1.03904</v>
      </c>
      <c r="F9" s="6">
        <f>_xll.MSTS($B$5,F8,$G$5,$G$6,"CORR=C, DATES=false, ASCENDING=TRUE, FREQ=M, DAYS=T, FILL=B, HEADERS=FALSE")</f>
        <v>5.1020799999999999</v>
      </c>
      <c r="G9" s="6">
        <f>_xll.MSTS($B$5,G8,$G$5,$G$6,"CORR=C, DATES=false, ASCENDING=TRUE, FREQ=M, DAYS=T, FILL=B, HEADERS=FALSE")</f>
        <v>6.9887699999999997</v>
      </c>
      <c r="H9" s="6">
        <f>_xll.MSTS($B$5,H8,$G$5,$G$6,"CORR=C, DATES=false, ASCENDING=TRUE, FREQ=M, DAYS=T, FILL=B, HEADERS=FALSE")</f>
        <v>0.16742000000000001</v>
      </c>
      <c r="I9" s="6">
        <f>_xll.MSTS($B$5,I8,$G$5,$G$6,"CORR=C, DATES=false, ASCENDING=TRUE, FREQ=M, DAYS=T, FILL=B, HEADERS=FALSE")</f>
        <v>5.9500000000000004E-3</v>
      </c>
      <c r="J9" s="6">
        <f>_xll.MSTS($B$5,J8,$G$5,$G$6,"CORR=C, DATES=false, ASCENDING=TRUE, FREQ=M, DAYS=T, FILL=B, HEADERS=FALSE")</f>
        <v>0.51693999999999996</v>
      </c>
      <c r="K9" s="6">
        <f>_xll.MSTS($B$5,K8,$G$5,$G$6,"CORR=C, DATES=false, ASCENDING=TRUE, FREQ=M, DAYS=T, FILL=B, HEADERS=FALSE")</f>
        <v>4.0039400000000001</v>
      </c>
      <c r="L9" s="6">
        <f>_xll.MSTS($B$5,L8,$G$5,$G$6,"CORR=C, DATES=false, ASCENDING=TRUE, FREQ=M, DAYS=T, FILL=B, HEADERS=FALSE")</f>
        <v>1.5900000000000001E-2</v>
      </c>
      <c r="M9" s="6">
        <f>_xll.MSTS($B$5,M8,$G$5,$G$6,"CORR=C, DATES=false, ASCENDING=TRUE, FREQ=M, DAYS=T, FILL=B, HEADERS=FALSE")</f>
        <v>1.86259</v>
      </c>
      <c r="N9" s="6">
        <f>_xll.MSTS($B$5,N8,$G$5,$G$6,"CORR=C, DATES=false, ASCENDING=TRUE, FREQ=M, DAYS=T, FILL=B, HEADERS=FALSE")</f>
        <v>1.1060099999999999</v>
      </c>
      <c r="O9" s="6">
        <f>_xll.MSTS($B$5,O8,$G$5,$G$6,"CORR=C, DATES=false, ASCENDING=TRUE, FREQ=M, DAYS=T, FILL=B, HEADERS=FALSE")</f>
        <v>0.41</v>
      </c>
      <c r="P9" s="6">
        <f>_xll.MSTS($B$5,P8,$G$5,$G$6,"CORR=C, DATES=false, ASCENDING=TRUE, FREQ=M, DAYS=T, FILL=B, HEADERS=FALSE")</f>
        <v>3.7946499999999999</v>
      </c>
      <c r="Q9" s="6">
        <f>_xll.MSTS($B$5,Q8,$G$5,$G$6,"CORR=C, DATES=false, ASCENDING=TRUE, FREQ=M, DAYS=T, FILL=B, HEADERS=FALSE")</f>
        <v>1.7163900000000001</v>
      </c>
      <c r="R9" s="6">
        <f>_xll.MSTS($B$5,R8,$G$5,$G$6,"CORR=C, DATES=false, ASCENDING=TRUE, FREQ=M, DAYS=T, FILL=B, HEADERS=FALSE")</f>
        <v>1.9537800000000001</v>
      </c>
      <c r="S9" s="6">
        <f>_xll.MSTS($B$5,S8,$G$5,$G$6,"CORR=C, DATES=false, ASCENDING=TRUE, FREQ=M, DAYS=T, FILL=B, HEADERS=FALSE")</f>
        <v>10.80988</v>
      </c>
    </row>
    <row r="10" spans="1:50" x14ac:dyDescent="0.3">
      <c r="A10" s="81">
        <v>43951</v>
      </c>
      <c r="B10" s="58">
        <v>0.69523000000000001</v>
      </c>
      <c r="C10" s="58">
        <v>1.9237299999999999</v>
      </c>
      <c r="D10" s="6">
        <v>1.07006</v>
      </c>
      <c r="E10" s="6">
        <v>1.08989</v>
      </c>
      <c r="F10" s="6">
        <v>5.20078</v>
      </c>
      <c r="G10" s="6">
        <v>6.99533</v>
      </c>
      <c r="H10" s="6">
        <v>0.16674</v>
      </c>
      <c r="I10" s="6">
        <v>6.0800000000000003E-3</v>
      </c>
      <c r="J10" s="6">
        <v>0.51178000000000001</v>
      </c>
      <c r="K10" s="6">
        <v>3.93527</v>
      </c>
      <c r="L10" s="6">
        <v>1.4019999999999999E-2</v>
      </c>
      <c r="M10" s="6">
        <v>1.91029</v>
      </c>
      <c r="N10" s="6">
        <v>1.1843300000000001</v>
      </c>
      <c r="O10" s="6">
        <v>0.39512999999999998</v>
      </c>
      <c r="P10" s="6">
        <v>3.6813899999999999</v>
      </c>
      <c r="Q10" s="6">
        <v>1.65062</v>
      </c>
      <c r="R10" s="6">
        <v>1.9208099999999999</v>
      </c>
      <c r="S10" s="6">
        <v>10.407959999999999</v>
      </c>
    </row>
    <row r="11" spans="1:50" x14ac:dyDescent="0.3">
      <c r="A11" s="81">
        <v>43982</v>
      </c>
      <c r="B11" s="58">
        <v>0.68947999999999998</v>
      </c>
      <c r="C11" s="58">
        <v>1.83575</v>
      </c>
      <c r="D11" s="6">
        <v>1.18598</v>
      </c>
      <c r="E11" s="6">
        <v>1.0208600000000001</v>
      </c>
      <c r="F11" s="6">
        <v>5.4582699999999997</v>
      </c>
      <c r="G11" s="6">
        <v>7.3336199999999998</v>
      </c>
      <c r="H11" s="6">
        <v>0.16961000000000001</v>
      </c>
      <c r="I11" s="6">
        <v>6.8700000000000002E-3</v>
      </c>
      <c r="J11" s="6">
        <v>0.49875000000000003</v>
      </c>
      <c r="K11" s="6">
        <v>3.6273599999999999</v>
      </c>
      <c r="L11" s="6">
        <v>1.6E-2</v>
      </c>
      <c r="M11" s="6">
        <v>2.0072899999999998</v>
      </c>
      <c r="N11" s="6">
        <v>1.08908</v>
      </c>
      <c r="O11" s="6">
        <v>0.39706000000000002</v>
      </c>
      <c r="P11" s="6">
        <v>3.7978200000000002</v>
      </c>
      <c r="Q11" s="6">
        <v>1.64828</v>
      </c>
      <c r="R11" s="6">
        <v>1.7406200000000001</v>
      </c>
      <c r="S11" s="6">
        <v>9.2005800000000004</v>
      </c>
    </row>
    <row r="12" spans="1:50" x14ac:dyDescent="0.3">
      <c r="A12" s="81">
        <v>44012</v>
      </c>
      <c r="B12" s="58">
        <v>0.77459</v>
      </c>
      <c r="C12" s="58">
        <v>1.6400699999999999</v>
      </c>
      <c r="D12" s="6">
        <v>1.15229</v>
      </c>
      <c r="E12" s="6">
        <v>0.99699000000000004</v>
      </c>
      <c r="F12" s="6">
        <v>5.8521599999999996</v>
      </c>
      <c r="G12" s="6">
        <v>7.8620099999999997</v>
      </c>
      <c r="H12" s="6">
        <v>0.17172999999999999</v>
      </c>
      <c r="I12" s="6">
        <v>6.3E-3</v>
      </c>
      <c r="J12" s="6">
        <v>0.49056</v>
      </c>
      <c r="K12" s="6">
        <v>3.9811000000000001</v>
      </c>
      <c r="L12" s="6">
        <v>1.636E-2</v>
      </c>
      <c r="M12" s="6">
        <v>1.9536899999999999</v>
      </c>
      <c r="N12" s="6">
        <v>0.89956999999999998</v>
      </c>
      <c r="O12" s="6">
        <v>0.26229999999999998</v>
      </c>
      <c r="P12" s="6">
        <v>3.75596</v>
      </c>
      <c r="Q12" s="6">
        <v>1.54325</v>
      </c>
      <c r="R12" s="6">
        <v>1.56552</v>
      </c>
      <c r="S12" s="6">
        <v>9.4887999999999995</v>
      </c>
    </row>
    <row r="13" spans="1:50" x14ac:dyDescent="0.3">
      <c r="A13" s="81">
        <v>44043</v>
      </c>
      <c r="B13" s="58">
        <v>0.79291999999999996</v>
      </c>
      <c r="C13" s="58">
        <v>1.7135100000000001</v>
      </c>
      <c r="D13" s="6">
        <v>0.72875000000000001</v>
      </c>
      <c r="E13" s="6">
        <v>1.0794600000000001</v>
      </c>
      <c r="F13" s="6">
        <v>6.2260099999999996</v>
      </c>
      <c r="G13" s="6">
        <v>8.3410200000000003</v>
      </c>
      <c r="H13" s="6">
        <v>0.18476000000000001</v>
      </c>
      <c r="I13" s="6">
        <v>4.0000000000000001E-3</v>
      </c>
      <c r="J13" s="6">
        <v>0.50019999999999998</v>
      </c>
      <c r="K13" s="6">
        <v>4.0669700000000004</v>
      </c>
      <c r="L13" s="6">
        <v>2.0410000000000001E-2</v>
      </c>
      <c r="M13" s="6">
        <v>1.9007099999999999</v>
      </c>
      <c r="N13" s="6">
        <v>1.08145</v>
      </c>
      <c r="O13" s="6">
        <v>0.25896999999999998</v>
      </c>
      <c r="P13" s="6">
        <v>3.7949299999999999</v>
      </c>
      <c r="Q13" s="6">
        <v>1.33073</v>
      </c>
      <c r="R13" s="6">
        <v>1.51033</v>
      </c>
      <c r="S13" s="6">
        <v>9.1127500000000001</v>
      </c>
    </row>
    <row r="14" spans="1:50" x14ac:dyDescent="0.3">
      <c r="A14" s="81">
        <v>44074</v>
      </c>
      <c r="B14" s="58">
        <v>0.74275000000000002</v>
      </c>
      <c r="C14" s="58">
        <v>1.83117</v>
      </c>
      <c r="D14" s="6">
        <v>0.71991000000000005</v>
      </c>
      <c r="E14" s="6">
        <v>1.1577900000000001</v>
      </c>
      <c r="F14" s="6">
        <v>6.1576899999999997</v>
      </c>
      <c r="G14" s="6">
        <v>8.5289000000000001</v>
      </c>
      <c r="H14" s="6">
        <v>0.18606</v>
      </c>
      <c r="I14" s="6">
        <v>9.4199999999999996E-3</v>
      </c>
      <c r="J14" s="6">
        <v>0.51524000000000003</v>
      </c>
      <c r="K14" s="6">
        <v>4.3110799999999996</v>
      </c>
      <c r="L14" s="6">
        <v>2.036E-2</v>
      </c>
      <c r="M14" s="6">
        <v>1.94218</v>
      </c>
      <c r="N14" s="6">
        <v>1.2650999999999999</v>
      </c>
      <c r="O14" s="6">
        <v>0.24998999999999999</v>
      </c>
      <c r="P14" s="6">
        <v>3.60806</v>
      </c>
      <c r="Q14" s="6">
        <v>1.1272500000000001</v>
      </c>
      <c r="R14" s="6">
        <v>1.4146099999999999</v>
      </c>
      <c r="S14" s="6">
        <v>9.7797400000000003</v>
      </c>
    </row>
    <row r="15" spans="1:50" x14ac:dyDescent="0.3">
      <c r="A15" s="81">
        <v>44104</v>
      </c>
      <c r="B15" s="58">
        <v>0.6593</v>
      </c>
      <c r="C15" s="58">
        <v>1.65415</v>
      </c>
      <c r="D15" s="6">
        <v>0.52771000000000001</v>
      </c>
      <c r="E15" s="6">
        <v>1.0968100000000001</v>
      </c>
      <c r="F15" s="6">
        <v>6.4654499999999997</v>
      </c>
      <c r="G15" s="6">
        <v>8.7272800000000004</v>
      </c>
      <c r="H15" s="6">
        <v>0.19461000000000001</v>
      </c>
      <c r="I15" s="6">
        <v>8.8800000000000007E-3</v>
      </c>
      <c r="J15" s="6">
        <v>0.58604999999999996</v>
      </c>
      <c r="K15" s="6">
        <v>4.6575499999999996</v>
      </c>
      <c r="L15" s="6">
        <v>2.3359999999999999E-2</v>
      </c>
      <c r="M15" s="6">
        <v>2.12154</v>
      </c>
      <c r="N15" s="6">
        <v>1.16273</v>
      </c>
      <c r="O15" s="6">
        <v>0.26295000000000002</v>
      </c>
      <c r="P15" s="6">
        <v>3.4729000000000001</v>
      </c>
      <c r="Q15" s="6">
        <v>1.25207</v>
      </c>
      <c r="R15" s="6">
        <v>1.51244</v>
      </c>
      <c r="S15" s="6">
        <v>9.3572900000000008</v>
      </c>
    </row>
    <row r="16" spans="1:50" x14ac:dyDescent="0.3">
      <c r="A16" s="81">
        <v>44135</v>
      </c>
      <c r="B16" s="58">
        <v>0.73426999999999998</v>
      </c>
      <c r="C16" s="58">
        <v>1.62435</v>
      </c>
      <c r="D16" s="6">
        <v>0.53152999999999995</v>
      </c>
      <c r="E16" s="6">
        <v>0.88551000000000002</v>
      </c>
      <c r="F16" s="6">
        <v>6.8412300000000004</v>
      </c>
      <c r="G16" s="6">
        <v>8.03599</v>
      </c>
      <c r="H16" s="6">
        <v>0.20219999999999999</v>
      </c>
      <c r="I16" s="6">
        <v>8.7600000000000004E-3</v>
      </c>
      <c r="J16" s="6">
        <v>0.59821999999999997</v>
      </c>
      <c r="K16" s="6">
        <v>4.7562499999999996</v>
      </c>
      <c r="L16" s="6">
        <v>2.928E-2</v>
      </c>
      <c r="M16" s="6">
        <v>1.9476</v>
      </c>
      <c r="N16" s="6">
        <v>1.1567700000000001</v>
      </c>
      <c r="O16" s="6">
        <v>0.26863999999999999</v>
      </c>
      <c r="P16" s="6">
        <v>3.6166100000000001</v>
      </c>
      <c r="Q16" s="6">
        <v>1.2327999999999999</v>
      </c>
      <c r="R16" s="6">
        <v>1.4792400000000001</v>
      </c>
      <c r="S16" s="6">
        <v>9.4631600000000002</v>
      </c>
    </row>
    <row r="17" spans="1:19" x14ac:dyDescent="0.3">
      <c r="A17" s="81">
        <v>44165</v>
      </c>
      <c r="B17" s="82">
        <v>0.62144999999999995</v>
      </c>
      <c r="C17" s="6">
        <v>1.4051100000000001</v>
      </c>
      <c r="D17" s="6">
        <v>0.8054</v>
      </c>
      <c r="E17" s="6">
        <v>1.24722</v>
      </c>
      <c r="F17" s="6">
        <v>7.0377599999999996</v>
      </c>
      <c r="G17" s="6">
        <v>7.5390100000000002</v>
      </c>
      <c r="H17" s="6">
        <v>0.19312000000000001</v>
      </c>
      <c r="I17" s="6">
        <v>1.8460000000000001E-2</v>
      </c>
      <c r="J17" s="6">
        <v>0.58308000000000004</v>
      </c>
      <c r="K17" s="6">
        <v>5.1357299999999997</v>
      </c>
      <c r="L17" s="6">
        <v>2.6550000000000001E-2</v>
      </c>
      <c r="M17" s="6">
        <v>2.0030100000000002</v>
      </c>
      <c r="N17" s="6">
        <v>1.7746</v>
      </c>
      <c r="O17" s="6">
        <v>0.27323999999999998</v>
      </c>
      <c r="P17" s="6">
        <v>3.6640199999999998</v>
      </c>
      <c r="Q17" s="6">
        <v>1.39625</v>
      </c>
      <c r="R17" s="6">
        <v>1.6388100000000001</v>
      </c>
      <c r="S17" s="6">
        <v>9.5219299999999993</v>
      </c>
    </row>
    <row r="18" spans="1:19" x14ac:dyDescent="0.3">
      <c r="A18" s="81">
        <v>44196</v>
      </c>
      <c r="B18" s="82">
        <v>0.68157999999999996</v>
      </c>
      <c r="C18" s="6">
        <v>1.4037200000000001</v>
      </c>
      <c r="D18" s="6">
        <v>0.89519000000000004</v>
      </c>
      <c r="E18" s="6">
        <v>1.3527800000000001</v>
      </c>
      <c r="F18" s="6">
        <v>6.9374700000000002</v>
      </c>
      <c r="G18" s="6">
        <v>7.5282</v>
      </c>
      <c r="H18" s="6">
        <v>0.19309000000000001</v>
      </c>
      <c r="I18" s="6">
        <v>1.959E-2</v>
      </c>
      <c r="J18" s="6">
        <v>0.59848999999999997</v>
      </c>
      <c r="K18" s="6">
        <v>5.15639</v>
      </c>
      <c r="L18" s="6">
        <v>2.6499999999999999E-2</v>
      </c>
      <c r="M18" s="6">
        <v>1.8726799999999999</v>
      </c>
      <c r="N18" s="6">
        <v>1.79922</v>
      </c>
      <c r="O18" s="6">
        <v>0.27488000000000001</v>
      </c>
      <c r="P18" s="6">
        <v>3.69659</v>
      </c>
      <c r="Q18" s="6">
        <v>1.4051499999999999</v>
      </c>
      <c r="R18" s="6">
        <v>1.7358199999999999</v>
      </c>
      <c r="S18" s="6">
        <v>9.9591200000000004</v>
      </c>
    </row>
    <row r="19" spans="1:19" x14ac:dyDescent="0.3">
      <c r="A19" s="81">
        <v>44227</v>
      </c>
      <c r="B19" s="6">
        <v>0.63744000000000001</v>
      </c>
      <c r="C19" s="6">
        <v>1.78627</v>
      </c>
      <c r="D19" s="6">
        <v>0.85650000000000004</v>
      </c>
      <c r="E19" s="6">
        <v>1.24881</v>
      </c>
      <c r="F19" s="6">
        <v>7.2958600000000002</v>
      </c>
      <c r="G19" s="6">
        <v>7.3354799999999996</v>
      </c>
      <c r="H19" s="6">
        <v>0.15704000000000001</v>
      </c>
      <c r="I19" s="6">
        <v>1.6820000000000002E-2</v>
      </c>
      <c r="J19" s="6">
        <v>0.71562999999999999</v>
      </c>
      <c r="K19" s="6">
        <v>5.0519100000000003</v>
      </c>
      <c r="L19" s="6">
        <v>1.7469999999999999E-2</v>
      </c>
      <c r="M19" s="6">
        <v>1.63622</v>
      </c>
      <c r="N19" s="6">
        <v>1.86469</v>
      </c>
      <c r="O19" s="6">
        <v>0.25611</v>
      </c>
      <c r="P19" s="6">
        <v>3.9889100000000002</v>
      </c>
      <c r="Q19" s="6">
        <v>1.3475600000000001</v>
      </c>
      <c r="R19" s="6">
        <v>1.70177</v>
      </c>
      <c r="S19" s="6">
        <v>9.41629</v>
      </c>
    </row>
    <row r="20" spans="1:19" x14ac:dyDescent="0.3">
      <c r="A20" s="78">
        <v>44255</v>
      </c>
      <c r="B20" s="7">
        <v>0.85229999999999995</v>
      </c>
      <c r="C20" s="7">
        <v>1.5936900000000001</v>
      </c>
      <c r="D20" s="83">
        <v>0.69233999999999996</v>
      </c>
      <c r="E20" s="83">
        <v>1.3870899999999999</v>
      </c>
      <c r="F20" s="7">
        <v>7.3416899999999998</v>
      </c>
      <c r="G20" s="48">
        <v>7.97506</v>
      </c>
      <c r="H20" s="48">
        <v>0.14244999999999999</v>
      </c>
      <c r="I20" s="7">
        <v>8.0499999999999999E-3</v>
      </c>
      <c r="J20" s="48">
        <v>0.68174000000000001</v>
      </c>
      <c r="K20" s="48">
        <v>5.0530499999999998</v>
      </c>
      <c r="L20" s="7">
        <v>2.4979999999999999E-2</v>
      </c>
      <c r="M20" s="7">
        <v>1.6226</v>
      </c>
      <c r="N20" s="84">
        <v>1.3353999999999999</v>
      </c>
      <c r="O20" s="84">
        <v>0.24501999999999999</v>
      </c>
      <c r="P20" s="84">
        <v>3.79318</v>
      </c>
      <c r="Q20" s="84">
        <v>1.4212499999999999</v>
      </c>
      <c r="R20" s="84">
        <v>1.97116</v>
      </c>
      <c r="S20" s="84">
        <v>9.0340500000000006</v>
      </c>
    </row>
    <row r="21" spans="1:19" x14ac:dyDescent="0.3">
      <c r="A21" s="14"/>
      <c r="B21" s="14"/>
    </row>
    <row r="22" spans="1:19" x14ac:dyDescent="0.3">
      <c r="A22" s="15"/>
      <c r="B22" s="15"/>
    </row>
    <row r="23" spans="1:19" x14ac:dyDescent="0.3">
      <c r="A23" s="15"/>
      <c r="B23" s="15"/>
    </row>
    <row r="24" spans="1:19" x14ac:dyDescent="0.3">
      <c r="A24" s="15"/>
      <c r="B24" s="15"/>
    </row>
    <row r="29" spans="1:19" x14ac:dyDescent="0.3">
      <c r="A29" s="16"/>
      <c r="B29" s="16"/>
    </row>
    <row r="30" spans="1:19" x14ac:dyDescent="0.3">
      <c r="A30" s="17"/>
      <c r="B30" s="17"/>
    </row>
    <row r="31" spans="1:19" x14ac:dyDescent="0.3">
      <c r="C31" s="15"/>
    </row>
    <row r="32" spans="1:19" x14ac:dyDescent="0.3">
      <c r="A32" s="16"/>
      <c r="B32" s="16"/>
      <c r="C32" s="15"/>
    </row>
    <row r="33" spans="1:50" x14ac:dyDescent="0.3">
      <c r="A33" s="18"/>
      <c r="B33" s="12"/>
      <c r="C33" s="11"/>
    </row>
    <row r="34" spans="1:50" x14ac:dyDescent="0.3">
      <c r="A34" s="15"/>
      <c r="B34" s="15"/>
      <c r="C34" s="15"/>
    </row>
    <row r="35" spans="1:50" s="38" customFormat="1" x14ac:dyDescent="0.3">
      <c r="A35" s="14"/>
      <c r="B35" s="14"/>
      <c r="C35" s="15"/>
      <c r="D35"/>
      <c r="E35"/>
      <c r="F35" s="1"/>
      <c r="G35" s="45"/>
      <c r="H35" s="45"/>
      <c r="I35" s="1"/>
      <c r="J35" s="45"/>
      <c r="K35" s="45"/>
      <c r="L35" s="1"/>
      <c r="M35" s="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  <c r="AF35" s="41"/>
      <c r="AG35" s="41"/>
      <c r="AH35" s="41"/>
      <c r="AI35" s="41"/>
      <c r="AJ35" s="41"/>
      <c r="AK35" s="41"/>
      <c r="AL35" s="41"/>
      <c r="AM35" s="41"/>
      <c r="AN35" s="41"/>
      <c r="AO35" s="41"/>
      <c r="AP35" s="41"/>
      <c r="AQ35" s="41"/>
      <c r="AR35" s="41"/>
      <c r="AS35" s="41"/>
      <c r="AT35" s="41"/>
      <c r="AU35" s="41"/>
      <c r="AV35" s="41"/>
      <c r="AW35" s="41"/>
      <c r="AX35" s="41"/>
    </row>
    <row r="36" spans="1:50" s="38" customFormat="1" x14ac:dyDescent="0.3">
      <c r="A36" s="19"/>
      <c r="B36" s="11"/>
      <c r="C36" s="1"/>
      <c r="D36"/>
      <c r="E36"/>
      <c r="F36" s="1"/>
      <c r="G36" s="45"/>
      <c r="H36" s="45"/>
      <c r="I36" s="1"/>
      <c r="J36" s="45"/>
      <c r="K36" s="45"/>
      <c r="L36" s="1"/>
      <c r="M36" s="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1"/>
      <c r="AS36" s="41"/>
      <c r="AT36" s="41"/>
      <c r="AU36" s="41"/>
      <c r="AV36" s="41"/>
      <c r="AW36" s="41"/>
      <c r="AX36" s="41"/>
    </row>
    <row r="37" spans="1:50" s="38" customFormat="1" x14ac:dyDescent="0.3">
      <c r="A37" s="15"/>
      <c r="B37" s="15"/>
      <c r="C37" s="1"/>
      <c r="D37"/>
      <c r="E37"/>
      <c r="F37" s="1"/>
      <c r="G37" s="45"/>
      <c r="H37" s="45"/>
      <c r="I37" s="1"/>
      <c r="J37" s="45"/>
      <c r="K37" s="45"/>
      <c r="L37" s="1"/>
      <c r="M37" s="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1"/>
      <c r="AS37" s="41"/>
      <c r="AT37" s="41"/>
      <c r="AU37" s="41"/>
      <c r="AV37" s="41"/>
      <c r="AW37" s="41"/>
      <c r="AX37" s="41"/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E0A51E-6B23-4D86-85BC-7E5B1CE90817}">
  <dimension ref="A1:AH34"/>
  <sheetViews>
    <sheetView workbookViewId="0">
      <pane xSplit="3" ySplit="5" topLeftCell="D6" activePane="bottomRight" state="frozen"/>
      <selection pane="topRight" activeCell="D1" sqref="D1"/>
      <selection pane="bottomLeft" activeCell="A6" sqref="A6"/>
      <selection pane="bottomRight"/>
    </sheetView>
  </sheetViews>
  <sheetFormatPr defaultColWidth="11.33203125" defaultRowHeight="14.4" x14ac:dyDescent="0.3"/>
  <cols>
    <col min="1" max="1" width="11.6640625" style="1" bestFit="1" customWidth="1"/>
    <col min="2" max="2" width="13" style="1" bestFit="1" customWidth="1"/>
    <col min="3" max="3" width="36.33203125" style="1" bestFit="1" customWidth="1"/>
    <col min="4" max="4" width="14.44140625" bestFit="1" customWidth="1"/>
    <col min="5" max="5" width="14.5546875" bestFit="1" customWidth="1"/>
    <col min="6" max="6" width="13.6640625" style="1" bestFit="1" customWidth="1"/>
    <col min="7" max="8" width="13.6640625" style="45" bestFit="1" customWidth="1"/>
    <col min="9" max="9" width="13.6640625" style="1" bestFit="1" customWidth="1"/>
    <col min="10" max="11" width="13.6640625" style="45" bestFit="1" customWidth="1"/>
    <col min="12" max="13" width="13.6640625" style="1" bestFit="1" customWidth="1"/>
    <col min="14" max="14" width="14.5546875" style="17" bestFit="1" customWidth="1"/>
    <col min="15" max="15" width="13.6640625" style="17" bestFit="1" customWidth="1"/>
    <col min="16" max="16" width="12.44140625" style="17" bestFit="1" customWidth="1"/>
    <col min="17" max="34" width="11.33203125" style="17"/>
    <col min="35" max="16384" width="11.33203125" style="37"/>
  </cols>
  <sheetData>
    <row r="1" spans="1:34" x14ac:dyDescent="0.3">
      <c r="A1" s="62" t="s">
        <v>25</v>
      </c>
      <c r="B1" s="89" t="s">
        <v>26</v>
      </c>
      <c r="C1" s="62" t="s">
        <v>352</v>
      </c>
      <c r="D1" s="98" t="s">
        <v>351</v>
      </c>
      <c r="E1" s="99"/>
      <c r="F1" s="99"/>
      <c r="G1" s="99"/>
      <c r="H1" s="136" t="s">
        <v>409</v>
      </c>
    </row>
    <row r="2" spans="1:34" x14ac:dyDescent="0.3">
      <c r="A2" s="62" t="s">
        <v>118</v>
      </c>
      <c r="B2" s="94">
        <f>_xll.MSDATE("lmend-y1")</f>
        <v>43921</v>
      </c>
      <c r="H2" s="136" t="s">
        <v>4628</v>
      </c>
    </row>
    <row r="3" spans="1:34" s="1" customFormat="1" x14ac:dyDescent="0.3">
      <c r="A3" s="62" t="s">
        <v>119</v>
      </c>
      <c r="B3" s="94">
        <f>_xll.MSDATE("lmend")</f>
        <v>44286</v>
      </c>
      <c r="D3"/>
      <c r="E3"/>
      <c r="G3" s="44"/>
      <c r="H3" s="44"/>
      <c r="I3" s="20"/>
      <c r="J3" s="45"/>
      <c r="K3" s="45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</row>
    <row r="4" spans="1:34" s="1" customFormat="1" ht="15" thickBot="1" x14ac:dyDescent="0.35">
      <c r="D4"/>
      <c r="E4"/>
      <c r="G4" s="45"/>
      <c r="H4" s="45"/>
      <c r="J4" s="45"/>
      <c r="K4" s="45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</row>
    <row r="5" spans="1:34" s="36" customFormat="1" x14ac:dyDescent="0.3">
      <c r="A5" s="22" t="s">
        <v>1</v>
      </c>
      <c r="B5" s="22" t="s">
        <v>18</v>
      </c>
      <c r="C5" s="22" t="s">
        <v>9</v>
      </c>
      <c r="D5" s="96">
        <f>_xll.MSTS(A6,$D$1,$B$2,$B$3,"CORR=R, DATES=TRUE, ASCENDING=False, FREQ=M, DAYS=T, FILL=B, CURR="&amp;$B$1&amp;", HEADERS=FALSE")</f>
        <v>44286</v>
      </c>
      <c r="E5" s="96">
        <v>44255</v>
      </c>
      <c r="F5" s="96">
        <v>44227</v>
      </c>
      <c r="G5" s="96">
        <v>44196</v>
      </c>
      <c r="H5" s="96">
        <v>44165</v>
      </c>
      <c r="I5" s="96">
        <v>44135</v>
      </c>
      <c r="J5" s="96">
        <v>44104</v>
      </c>
      <c r="K5" s="96">
        <v>44074</v>
      </c>
      <c r="L5" s="96">
        <v>44043</v>
      </c>
      <c r="M5" s="96">
        <v>44012</v>
      </c>
      <c r="N5" s="96">
        <v>43982</v>
      </c>
      <c r="O5" s="96">
        <v>43951</v>
      </c>
      <c r="P5" s="178">
        <v>43921</v>
      </c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</row>
    <row r="6" spans="1:34" x14ac:dyDescent="0.3">
      <c r="A6" s="97" t="str">
        <f>Statistics!A10</f>
        <v>F0GBR04SGT</v>
      </c>
      <c r="B6" s="53" t="str">
        <f>_xll.MSDP($A6,B$5)</f>
        <v>IE0008365730</v>
      </c>
      <c r="C6" s="53" t="str">
        <f>_xll.MSDP($A6,C$5)</f>
        <v>AXA Rosenberg Pan-Erup Eq Alpha A EURAcc</v>
      </c>
      <c r="D6" s="60">
        <v>-2769262.9810000001</v>
      </c>
      <c r="E6" s="60">
        <v>-281629.62900000002</v>
      </c>
      <c r="F6" s="60">
        <v>-732937.55</v>
      </c>
      <c r="G6" s="60">
        <v>-111732.266</v>
      </c>
      <c r="H6" s="60">
        <v>174903.57</v>
      </c>
      <c r="I6" s="60">
        <v>-1559224.6140000001</v>
      </c>
      <c r="J6" s="60">
        <v>-661946.43400000001</v>
      </c>
      <c r="K6" s="60">
        <v>-35213.226000000002</v>
      </c>
      <c r="L6" s="60">
        <v>-846501.54</v>
      </c>
      <c r="M6" s="60">
        <v>-24175.365000000002</v>
      </c>
      <c r="N6" s="60">
        <v>-961067.65099999995</v>
      </c>
      <c r="O6" s="60">
        <v>-1053773.1510000001</v>
      </c>
      <c r="P6" s="84">
        <v>-3182878.67</v>
      </c>
    </row>
    <row r="7" spans="1:34" x14ac:dyDescent="0.3">
      <c r="A7" s="103" t="str">
        <f>Statistics!A11</f>
        <v>0P0000RZ3F</v>
      </c>
      <c r="B7" s="3" t="str">
        <f>_xll.MSDP($A7,B$5)</f>
        <v>LU0171283459</v>
      </c>
      <c r="C7" s="3" t="str">
        <f>_xll.MSDP($A7,C$5)</f>
        <v>BGF Global Allocation A2</v>
      </c>
      <c r="D7" s="58">
        <f>_xll.MSTS(A7,$D$1,$B$2,$B$3,"CORR=R, DATES=FALSE, ASCENDING=False, FREQ=M, DAYS=T, FILL=B, CURR="&amp;$B$1&amp;", HEADERS=FALSE")</f>
        <v>203886605.88699999</v>
      </c>
      <c r="E7" s="58">
        <v>365144242.68800002</v>
      </c>
      <c r="F7" s="58">
        <v>104761121.882</v>
      </c>
      <c r="G7" s="58">
        <v>101696035.33</v>
      </c>
      <c r="H7" s="58">
        <v>75154455.460999995</v>
      </c>
      <c r="I7" s="58">
        <v>-46756271.895999998</v>
      </c>
      <c r="J7" s="58">
        <v>-90632768.680000007</v>
      </c>
      <c r="K7" s="58">
        <v>-90979526.763999999</v>
      </c>
      <c r="L7" s="58">
        <v>-22759859.234999999</v>
      </c>
      <c r="M7" s="58">
        <v>-118198989.84999999</v>
      </c>
      <c r="N7" s="58">
        <v>-37375049.807999998</v>
      </c>
      <c r="O7" s="58">
        <v>-93941085.762999997</v>
      </c>
      <c r="P7" s="84">
        <v>-331966259.04799998</v>
      </c>
    </row>
    <row r="8" spans="1:34" x14ac:dyDescent="0.3">
      <c r="A8" s="103" t="str">
        <f>Statistics!A12</f>
        <v>F00000LIV1</v>
      </c>
      <c r="B8" s="3" t="str">
        <f>_xll.MSDP($A8,B$5)</f>
        <v>LU0545039389</v>
      </c>
      <c r="C8" s="3" t="str">
        <f>_xll.MSDP($A8,C$5)</f>
        <v>BGF Global Equity Income A2</v>
      </c>
      <c r="D8" s="58">
        <f>_xll.MSTS(A8,$D$1,$B$2,$B$3,"CORR=R, DATES=FALSE, ASCENDING=False, FREQ=M, DAYS=T, FILL=B, CURR="&amp;$B$1&amp;", HEADERS=FALSE")</f>
        <v>-9530446.1757504996</v>
      </c>
      <c r="E8" s="58">
        <v>-7289702.3921198398</v>
      </c>
      <c r="F8" s="58">
        <v>-19669812.4876885</v>
      </c>
      <c r="G8" s="58">
        <v>-7568816.4586457899</v>
      </c>
      <c r="H8" s="58">
        <v>-21515150.840842601</v>
      </c>
      <c r="I8" s="58">
        <v>-10768222.0754236</v>
      </c>
      <c r="J8" s="58">
        <v>-24667080.289581101</v>
      </c>
      <c r="K8" s="58">
        <v>-20526868.2845366</v>
      </c>
      <c r="L8" s="58">
        <v>-5716329.8983047605</v>
      </c>
      <c r="M8" s="58">
        <v>-19817564.4480762</v>
      </c>
      <c r="N8" s="58">
        <v>-12951736.502978999</v>
      </c>
      <c r="O8" s="58">
        <v>1815899.4035129901</v>
      </c>
      <c r="P8" s="84">
        <v>-138704052.269133</v>
      </c>
    </row>
    <row r="9" spans="1:34" x14ac:dyDescent="0.3">
      <c r="A9" s="103" t="str">
        <f>Statistics!A13</f>
        <v>F0GBR04PF3</v>
      </c>
      <c r="B9" s="3" t="str">
        <f>_xll.MSDP($A9,B$5)</f>
        <v>BE0174191768</v>
      </c>
      <c r="C9" s="3" t="str">
        <f>_xll.MSDP($A9,C$5)</f>
        <v>Candriam Sust Pacific C JPY Cap</v>
      </c>
      <c r="D9" s="58">
        <f>_xll.MSTS(A9,$D$1,$B$2,$B$3,"CORR=R, DATES=FALSE, ASCENDING=False, FREQ=M, DAYS=T, FILL=B, CURR="&amp;$B$1&amp;", HEADERS=FALSE")</f>
        <v>-43121.8250463</v>
      </c>
      <c r="E9" s="58">
        <v>232718.49248389801</v>
      </c>
      <c r="F9" s="58">
        <v>388243.98154504102</v>
      </c>
      <c r="G9" s="58">
        <v>235313.79599137601</v>
      </c>
      <c r="H9" s="58">
        <v>381452.76261449303</v>
      </c>
      <c r="I9" s="58">
        <v>-1056849.5779686</v>
      </c>
      <c r="J9" s="58">
        <v>-387821.49470569601</v>
      </c>
      <c r="K9" s="58">
        <v>-204025.999168229</v>
      </c>
      <c r="L9" s="58">
        <v>-10113911.3110309</v>
      </c>
      <c r="M9" s="58">
        <v>-425771.48670491198</v>
      </c>
      <c r="N9" s="58">
        <v>-293858.96813970298</v>
      </c>
      <c r="O9" s="58">
        <v>104338.752281457</v>
      </c>
      <c r="P9" s="84">
        <v>-427359.496452666</v>
      </c>
    </row>
    <row r="10" spans="1:34" x14ac:dyDescent="0.3">
      <c r="A10" s="103" t="str">
        <f>Statistics!A14</f>
        <v>F0GBR04S23</v>
      </c>
      <c r="B10" s="3" t="str">
        <f>_xll.MSDP($A10,B$5)</f>
        <v>GB0003875100</v>
      </c>
      <c r="C10" s="3" t="str">
        <f>_xll.MSDP($A10,C$5)</f>
        <v>Fidelity Special Situations</v>
      </c>
      <c r="D10" s="58">
        <f>_xll.MSTS(A10,$D$1,$B$2,$B$3,"CORR=R, DATES=FALSE, ASCENDING=False, FREQ=M, DAYS=T, FILL=B, CURR="&amp;$B$1&amp;", HEADERS=FALSE")</f>
        <v>31993531.27272455</v>
      </c>
      <c r="E10" s="58">
        <v>-17145958.852378499</v>
      </c>
      <c r="F10" s="58">
        <v>-19151535.323072098</v>
      </c>
      <c r="G10" s="58">
        <v>-8679823.5739607196</v>
      </c>
      <c r="H10" s="58">
        <v>-704654.62233899301</v>
      </c>
      <c r="I10" s="58">
        <v>-26091491.421694599</v>
      </c>
      <c r="J10" s="58">
        <v>-29332511.0783186</v>
      </c>
      <c r="K10" s="58">
        <v>-32721063.909714799</v>
      </c>
      <c r="L10" s="58">
        <v>-33626396.477665298</v>
      </c>
      <c r="M10" s="58">
        <v>-32154082.935032599</v>
      </c>
      <c r="N10" s="58">
        <v>-25268483.2458404</v>
      </c>
      <c r="O10" s="58">
        <v>18166084.432472698</v>
      </c>
      <c r="P10" s="84">
        <v>-18501871.944612101</v>
      </c>
    </row>
    <row r="11" spans="1:34" x14ac:dyDescent="0.3">
      <c r="A11" s="103" t="str">
        <f>Statistics!A15</f>
        <v>F00000WBS9</v>
      </c>
      <c r="B11" s="3" t="str">
        <f>_xll.MSDP($A11,B$5)</f>
        <v>LU1240328812</v>
      </c>
      <c r="C11" s="3" t="str">
        <f>_xll.MSDP($A11,C$5)</f>
        <v>Invesco Euro Equity A EUR Acc</v>
      </c>
      <c r="D11" s="58">
        <f>_xll.MSTS(A11,$D$1,$B$2,$B$3,"CORR=R, DATES=FALSE, ASCENDING=False, FREQ=M, DAYS=T, FILL=B, CURR="&amp;$B$1&amp;", HEADERS=FALSE")</f>
        <v>111161345.015</v>
      </c>
      <c r="E11" s="58">
        <v>-13170910.267999999</v>
      </c>
      <c r="F11" s="58">
        <v>-12646345</v>
      </c>
      <c r="G11" s="58">
        <v>-35255905.651000001</v>
      </c>
      <c r="H11" s="58">
        <v>17567961.338</v>
      </c>
      <c r="I11" s="58">
        <v>-38441746.037</v>
      </c>
      <c r="J11" s="58">
        <v>-71781281.650999993</v>
      </c>
      <c r="K11" s="58">
        <v>-14971779.237</v>
      </c>
      <c r="L11" s="58">
        <v>-15600020.778000001</v>
      </c>
      <c r="M11" s="58">
        <v>35065957.358000003</v>
      </c>
      <c r="N11" s="58">
        <v>-57198861.331</v>
      </c>
      <c r="O11" s="58">
        <v>-79993678.695999995</v>
      </c>
      <c r="P11" s="84">
        <v>-79222493.312999994</v>
      </c>
    </row>
    <row r="12" spans="1:34" x14ac:dyDescent="0.3">
      <c r="A12" s="103" t="str">
        <f>Statistics!A16</f>
        <v>F0GBR05VU6</v>
      </c>
      <c r="B12" s="3" t="str">
        <f>_xll.MSDP($A12,B$5)</f>
        <v>LU0194781224</v>
      </c>
      <c r="C12" s="3" t="str">
        <f>_xll.MSDP($A12,C$5)</f>
        <v>Invesco Pan Eurp Struct Rspnb Eq EEURAcc</v>
      </c>
      <c r="D12" s="58">
        <f>_xll.MSTS(A12,$D$1,$B$2,$B$3,"CORR=R, DATES=FALSE, ASCENDING=False, FREQ=M, DAYS=T, FILL=B, CURR="&amp;$B$1&amp;", HEADERS=FALSE")</f>
        <v>-414678.12900000002</v>
      </c>
      <c r="E12" s="58">
        <v>-2240525.0040000002</v>
      </c>
      <c r="F12" s="58">
        <v>-409918.49300000002</v>
      </c>
      <c r="G12" s="58">
        <v>-216425.302</v>
      </c>
      <c r="H12" s="58">
        <v>-659281.44900000002</v>
      </c>
      <c r="I12" s="58">
        <v>-430180.02100000001</v>
      </c>
      <c r="J12" s="58">
        <v>133785.33799999999</v>
      </c>
      <c r="K12" s="58">
        <v>-256010.326</v>
      </c>
      <c r="L12" s="58">
        <v>-116323.851</v>
      </c>
      <c r="M12" s="58">
        <v>228307.277</v>
      </c>
      <c r="N12" s="58">
        <v>-15934.386</v>
      </c>
      <c r="O12" s="58">
        <v>-13832.061</v>
      </c>
      <c r="P12" s="84">
        <v>529378.15899999999</v>
      </c>
    </row>
    <row r="13" spans="1:34" x14ac:dyDescent="0.3">
      <c r="A13" s="103" t="str">
        <f>Statistics!A17</f>
        <v>F0GBR04AW1</v>
      </c>
      <c r="B13" s="3" t="str">
        <f>_xll.MSDP($A13,B$5)</f>
        <v>LU0085136942</v>
      </c>
      <c r="C13" s="3" t="str">
        <f>_xll.MSDP($A13,C$5)</f>
        <v>Robeco High Yield Bonds DH €</v>
      </c>
      <c r="D13" s="58">
        <f>_xll.MSTS(A13,$D$1,$B$2,$B$3,"CORR=R, DATES=FALSE, ASCENDING=False, FREQ=M, DAYS=T, FILL=B, CURR="&amp;$B$1&amp;", HEADERS=FALSE")</f>
        <v>33679869.097999997</v>
      </c>
      <c r="E13" s="58">
        <v>-186738542.54899999</v>
      </c>
      <c r="F13" s="58">
        <v>-56529267.321000002</v>
      </c>
      <c r="G13" s="58">
        <v>-510862286.889</v>
      </c>
      <c r="H13" s="58">
        <v>-113702233.02599999</v>
      </c>
      <c r="I13" s="58">
        <v>-127536197.182</v>
      </c>
      <c r="J13" s="58">
        <v>-221826098.65799999</v>
      </c>
      <c r="K13" s="58">
        <v>28172765.579999998</v>
      </c>
      <c r="L13" s="58">
        <v>59089807.960000001</v>
      </c>
      <c r="M13" s="58">
        <v>501546536.21499997</v>
      </c>
      <c r="N13" s="58">
        <v>1051624267.9630001</v>
      </c>
      <c r="O13" s="58">
        <v>814524017.477</v>
      </c>
      <c r="P13" s="84">
        <v>-722055297.273</v>
      </c>
    </row>
    <row r="14" spans="1:34" x14ac:dyDescent="0.3">
      <c r="A14" s="11"/>
      <c r="B14" s="11"/>
      <c r="C14" s="12"/>
      <c r="F14" s="7"/>
      <c r="G14" s="47"/>
      <c r="H14" s="47"/>
      <c r="I14" s="12"/>
      <c r="J14" s="48"/>
      <c r="K14" s="48"/>
      <c r="L14" s="7"/>
      <c r="M14" s="7"/>
    </row>
    <row r="15" spans="1:34" x14ac:dyDescent="0.3">
      <c r="A15" s="11"/>
      <c r="B15" s="11"/>
      <c r="C15" s="12"/>
      <c r="F15" s="7"/>
      <c r="G15" s="47"/>
      <c r="H15" s="47"/>
      <c r="I15" s="12"/>
      <c r="J15" s="48"/>
      <c r="K15" s="48"/>
      <c r="L15" s="7"/>
      <c r="M15" s="7"/>
    </row>
    <row r="16" spans="1:34" x14ac:dyDescent="0.3">
      <c r="A16" s="11"/>
      <c r="B16" s="12"/>
      <c r="C16" s="12"/>
      <c r="F16" s="7"/>
      <c r="G16" s="47"/>
      <c r="H16" s="47"/>
      <c r="I16" s="12"/>
      <c r="J16" s="48"/>
      <c r="K16" s="48"/>
      <c r="L16" s="7"/>
      <c r="M16" s="7"/>
    </row>
    <row r="17" spans="1:34" x14ac:dyDescent="0.3">
      <c r="A17" s="11"/>
      <c r="B17" s="12"/>
      <c r="C17" s="12"/>
      <c r="F17" s="7"/>
      <c r="G17" s="47"/>
      <c r="H17" s="47"/>
      <c r="I17" s="12"/>
      <c r="J17" s="48"/>
      <c r="K17" s="48"/>
      <c r="L17" s="7"/>
      <c r="M17" s="7"/>
    </row>
    <row r="18" spans="1:34" x14ac:dyDescent="0.3">
      <c r="A18" s="14"/>
    </row>
    <row r="19" spans="1:34" x14ac:dyDescent="0.3">
      <c r="A19" s="15"/>
      <c r="B19" s="15"/>
    </row>
    <row r="20" spans="1:34" x14ac:dyDescent="0.3">
      <c r="A20" s="15"/>
      <c r="B20" s="15"/>
    </row>
    <row r="21" spans="1:34" x14ac:dyDescent="0.3">
      <c r="A21" s="15"/>
      <c r="B21" s="15"/>
    </row>
    <row r="26" spans="1:34" x14ac:dyDescent="0.3">
      <c r="A26" s="16"/>
      <c r="B26" s="16"/>
    </row>
    <row r="27" spans="1:34" x14ac:dyDescent="0.3">
      <c r="A27" s="17"/>
      <c r="B27" s="17"/>
    </row>
    <row r="28" spans="1:34" x14ac:dyDescent="0.3">
      <c r="C28" s="15"/>
    </row>
    <row r="29" spans="1:34" x14ac:dyDescent="0.3">
      <c r="A29" s="16"/>
      <c r="B29" s="16"/>
      <c r="C29" s="15"/>
    </row>
    <row r="30" spans="1:34" x14ac:dyDescent="0.3">
      <c r="A30" s="18"/>
      <c r="B30" s="12"/>
      <c r="C30" s="11"/>
    </row>
    <row r="31" spans="1:34" x14ac:dyDescent="0.3">
      <c r="A31" s="15"/>
      <c r="B31" s="15"/>
      <c r="C31" s="15"/>
    </row>
    <row r="32" spans="1:34" s="38" customFormat="1" x14ac:dyDescent="0.3">
      <c r="A32" s="14"/>
      <c r="B32" s="14"/>
      <c r="C32" s="15"/>
      <c r="D32"/>
      <c r="E32"/>
      <c r="F32" s="1"/>
      <c r="G32" s="45"/>
      <c r="H32" s="45"/>
      <c r="I32" s="1"/>
      <c r="J32" s="45"/>
      <c r="K32" s="45"/>
      <c r="L32" s="1"/>
      <c r="M32" s="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  <c r="AF32" s="41"/>
      <c r="AG32" s="41"/>
      <c r="AH32" s="41"/>
    </row>
    <row r="33" spans="1:34" s="38" customFormat="1" x14ac:dyDescent="0.3">
      <c r="A33" s="19"/>
      <c r="B33" s="11"/>
      <c r="C33" s="1"/>
      <c r="D33"/>
      <c r="E33"/>
      <c r="F33" s="1"/>
      <c r="G33" s="45"/>
      <c r="H33" s="45"/>
      <c r="I33" s="1"/>
      <c r="J33" s="45"/>
      <c r="K33" s="45"/>
      <c r="L33" s="1"/>
      <c r="M33" s="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  <c r="AF33" s="41"/>
      <c r="AG33" s="41"/>
      <c r="AH33" s="41"/>
    </row>
    <row r="34" spans="1:34" s="38" customFormat="1" x14ac:dyDescent="0.3">
      <c r="A34" s="15"/>
      <c r="B34" s="15"/>
      <c r="C34" s="1"/>
      <c r="D34"/>
      <c r="E34"/>
      <c r="F34" s="1"/>
      <c r="G34" s="45"/>
      <c r="H34" s="45"/>
      <c r="I34" s="1"/>
      <c r="J34" s="45"/>
      <c r="K34" s="45"/>
      <c r="L34" s="1"/>
      <c r="M34" s="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</row>
  </sheetData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FD377D-47E2-4FA3-8F5E-099B37ABDE95}">
  <dimension ref="A1:AK34"/>
  <sheetViews>
    <sheetView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A2" sqref="A2"/>
    </sheetView>
  </sheetViews>
  <sheetFormatPr defaultColWidth="11.33203125" defaultRowHeight="14.4" x14ac:dyDescent="0.3"/>
  <cols>
    <col min="1" max="1" width="11.6640625" style="1" bestFit="1" customWidth="1"/>
    <col min="2" max="2" width="13" style="1" bestFit="1" customWidth="1"/>
    <col min="3" max="3" width="36.33203125" style="1" bestFit="1" customWidth="1"/>
    <col min="4" max="4" width="11.6640625" customWidth="1"/>
    <col min="5" max="5" width="13.33203125" bestFit="1" customWidth="1"/>
    <col min="6" max="6" width="13.33203125" style="1" bestFit="1" customWidth="1"/>
    <col min="7" max="7" width="13.33203125" style="45" bestFit="1" customWidth="1"/>
    <col min="8" max="8" width="12.33203125" style="45" bestFit="1" customWidth="1"/>
    <col min="9" max="9" width="12.33203125" style="1" bestFit="1" customWidth="1"/>
    <col min="10" max="10" width="11.33203125" style="45" bestFit="1" customWidth="1"/>
    <col min="11" max="11" width="13.109375" style="45" bestFit="1" customWidth="1"/>
    <col min="12" max="12" width="11.6640625" style="1" bestFit="1" customWidth="1"/>
    <col min="13" max="13" width="13.33203125" style="1" bestFit="1" customWidth="1"/>
    <col min="14" max="15" width="11.6640625" style="17" bestFit="1" customWidth="1"/>
    <col min="16" max="17" width="11.33203125" style="17"/>
    <col min="18" max="18" width="9" style="17" bestFit="1" customWidth="1"/>
    <col min="19" max="19" width="11" style="17" bestFit="1" customWidth="1"/>
    <col min="20" max="23" width="10.5546875" style="17" bestFit="1" customWidth="1"/>
    <col min="24" max="24" width="9" style="17" bestFit="1" customWidth="1"/>
    <col min="25" max="25" width="10.44140625" style="17" bestFit="1" customWidth="1"/>
    <col min="26" max="26" width="9" style="17" bestFit="1" customWidth="1"/>
    <col min="27" max="27" width="10.44140625" style="17" bestFit="1" customWidth="1"/>
    <col min="28" max="29" width="10.33203125" style="17" bestFit="1" customWidth="1"/>
    <col min="30" max="35" width="11.33203125" style="17"/>
    <col min="36" max="36" width="9" style="37" bestFit="1" customWidth="1"/>
    <col min="37" max="37" width="10.44140625" style="37" bestFit="1" customWidth="1"/>
    <col min="38" max="16384" width="11.33203125" style="37"/>
  </cols>
  <sheetData>
    <row r="1" spans="1:37" x14ac:dyDescent="0.3">
      <c r="A1" s="136" t="s">
        <v>411</v>
      </c>
      <c r="B1" s="37"/>
      <c r="C1" s="120"/>
      <c r="D1" s="121"/>
      <c r="E1" s="99"/>
      <c r="F1" s="99"/>
      <c r="G1" s="99"/>
      <c r="H1" s="99"/>
    </row>
    <row r="2" spans="1:37" x14ac:dyDescent="0.3">
      <c r="A2" s="62"/>
      <c r="B2" s="122"/>
      <c r="C2" s="37"/>
      <c r="D2" s="38"/>
    </row>
    <row r="3" spans="1:37" s="1" customFormat="1" x14ac:dyDescent="0.3">
      <c r="A3" s="62"/>
      <c r="B3" s="122"/>
      <c r="C3" s="37"/>
      <c r="D3" s="38"/>
      <c r="E3"/>
      <c r="G3" s="44"/>
      <c r="H3" s="44"/>
      <c r="I3" s="20"/>
      <c r="J3" s="45"/>
      <c r="K3" s="45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</row>
    <row r="4" spans="1:37" s="1" customFormat="1" ht="15" thickBot="1" x14ac:dyDescent="0.35">
      <c r="D4"/>
      <c r="E4"/>
      <c r="G4" s="45"/>
      <c r="H4" s="45"/>
      <c r="J4" s="45"/>
      <c r="K4" s="45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</row>
    <row r="5" spans="1:37" s="36" customFormat="1" ht="86.4" x14ac:dyDescent="0.3">
      <c r="A5" s="22" t="s">
        <v>1</v>
      </c>
      <c r="B5" s="22" t="s">
        <v>18</v>
      </c>
      <c r="C5" s="24" t="s">
        <v>9</v>
      </c>
      <c r="D5" s="22" t="s">
        <v>365</v>
      </c>
      <c r="E5" s="22" t="s">
        <v>366</v>
      </c>
      <c r="F5" s="22" t="s">
        <v>367</v>
      </c>
      <c r="G5" s="22" t="s">
        <v>368</v>
      </c>
      <c r="H5" s="22" t="s">
        <v>369</v>
      </c>
      <c r="I5" s="22" t="s">
        <v>370</v>
      </c>
      <c r="J5" s="22" t="s">
        <v>371</v>
      </c>
      <c r="K5" s="22" t="s">
        <v>372</v>
      </c>
      <c r="L5" s="22" t="s">
        <v>373</v>
      </c>
      <c r="M5" s="22" t="s">
        <v>374</v>
      </c>
      <c r="N5" s="22" t="s">
        <v>375</v>
      </c>
      <c r="O5" s="22" t="s">
        <v>376</v>
      </c>
      <c r="P5" s="22" t="s">
        <v>377</v>
      </c>
      <c r="Q5" s="22" t="s">
        <v>378</v>
      </c>
      <c r="R5" s="22" t="s">
        <v>379</v>
      </c>
      <c r="S5" s="22" t="s">
        <v>380</v>
      </c>
      <c r="T5" s="22" t="s">
        <v>381</v>
      </c>
      <c r="U5" s="22" t="s">
        <v>382</v>
      </c>
      <c r="V5" s="22" t="s">
        <v>383</v>
      </c>
      <c r="W5" s="22" t="s">
        <v>384</v>
      </c>
      <c r="X5" s="22" t="s">
        <v>385</v>
      </c>
      <c r="Y5" s="22" t="s">
        <v>386</v>
      </c>
      <c r="Z5" s="22" t="s">
        <v>387</v>
      </c>
      <c r="AA5" s="22" t="s">
        <v>388</v>
      </c>
      <c r="AB5" s="22" t="s">
        <v>389</v>
      </c>
      <c r="AC5" s="22" t="s">
        <v>390</v>
      </c>
      <c r="AD5" s="22" t="s">
        <v>391</v>
      </c>
      <c r="AE5" s="22" t="s">
        <v>392</v>
      </c>
      <c r="AF5" s="22" t="s">
        <v>393</v>
      </c>
      <c r="AG5" s="22" t="s">
        <v>394</v>
      </c>
      <c r="AH5" s="22" t="s">
        <v>395</v>
      </c>
      <c r="AI5" s="22" t="s">
        <v>396</v>
      </c>
      <c r="AJ5" s="22" t="s">
        <v>397</v>
      </c>
      <c r="AK5" s="22" t="s">
        <v>398</v>
      </c>
    </row>
    <row r="6" spans="1:37" x14ac:dyDescent="0.3">
      <c r="A6" s="97" t="str">
        <f>Statistics!A10</f>
        <v>F0GBR04SGT</v>
      </c>
      <c r="B6" s="53" t="str">
        <f>_xll.MSDP($A6,B$5)</f>
        <v>IE0008365730</v>
      </c>
      <c r="C6" s="119" t="str">
        <f>_xll.MSDP($A6,C$5)</f>
        <v>AXA Rosenberg Pan-Erup Eq Alpha A EURAcc</v>
      </c>
      <c r="D6" s="58">
        <f>_xll.MSDP($A6,D$5)</f>
        <v>0.41455999999999998</v>
      </c>
      <c r="E6" s="57">
        <f>_xll.MSDP($A6,E$5)</f>
        <v>44255</v>
      </c>
      <c r="F6" s="58">
        <f>_xll.MSDP($A6,F$5)</f>
        <v>0.43258999999999997</v>
      </c>
      <c r="G6" s="57">
        <f>_xll.MSDP($A6,G$5)</f>
        <v>44196</v>
      </c>
      <c r="H6" s="58">
        <f>_xll.MSDP($A6,H$5,"CORR=C, DATES=FALSE, ASCENDING=TRUE, FREQ=M, DAYS=T, FILL=B, HEADERS=FALSE")</f>
        <v>0</v>
      </c>
      <c r="I6" s="57">
        <f>_xll.MSDP($A6,I$5,"CORR=C, DATES=FALSE, ASCENDING=TRUE, FREQ=M, DAYS=T, FILL=B, HEADERS=FALSE")</f>
        <v>44255</v>
      </c>
      <c r="J6" s="58">
        <f>_xll.MSDP($A6,J$5,"CORR=C, DATES=FALSE, ASCENDING=TRUE, FREQ=M, DAYS=T, FILL=B, HEADERS=FALSE")</f>
        <v>0</v>
      </c>
      <c r="K6" s="57">
        <f>_xll.MSDP($A6,K$5,"CORR=C, DATES=FALSE, ASCENDING=TRUE, FREQ=M, DAYS=T, FILL=B, HEADERS=FALSE")</f>
        <v>44196</v>
      </c>
      <c r="L6" s="58">
        <f>_xll.MSDP($A6,L$5,"CORR=C, DATES=FALSE, ASCENDING=TRUE, FREQ=M, DAYS=T, FILL=B, HEADERS=FALSE")</f>
        <v>0.86</v>
      </c>
      <c r="M6" s="57">
        <f>_xll.MSDP($A6,M$5,"CORR=C, DATES=FALSE, ASCENDING=TRUE, FREQ=M, DAYS=T, FILL=B, HEADERS=FALSE")</f>
        <v>44255</v>
      </c>
      <c r="N6" s="58">
        <f>_xll.MSDP($A6,N$5,"CORR=C, DATES=FALSE, ASCENDING=TRUE, FREQ=M, DAYS=T, FILL=B, HEADERS=FALSE")</f>
        <v>0.91</v>
      </c>
      <c r="O6" s="57">
        <f>_xll.MSDP($A6,O$5,"CORR=C, DATES=FALSE, ASCENDING=TRUE, FREQ=M, DAYS=T, FILL=B, HEADERS=FALSE")</f>
        <v>44196</v>
      </c>
      <c r="P6" s="58">
        <f>_xll.MSDP($A6,P$5,"CORR=C, DATES=FALSE, ASCENDING=TRUE, FREQ=M, DAYS=T, FILL=B, HEADERS=FALSE")</f>
        <v>0</v>
      </c>
      <c r="Q6" s="57">
        <f>_xll.MSDP($A6,Q$5,"CORR=C, DATES=FALSE, ASCENDING=TRUE, FREQ=M, DAYS=T, FILL=B, HEADERS=FALSE")</f>
        <v>44255</v>
      </c>
      <c r="R6" s="58">
        <f>_xll.MSDP($A6,R$5,"CORR=C, DATES=FALSE, ASCENDING=TRUE, FREQ=M, DAYS=T, FILL=B, HEADERS=FALSE")</f>
        <v>0</v>
      </c>
      <c r="S6" s="57">
        <f>_xll.MSDP($A6,S$5,"CORR=C, DATES=FALSE, ASCENDING=TRUE, FREQ=M, DAYS=T, FILL=B, HEADERS=FALSE")</f>
        <v>43252</v>
      </c>
      <c r="T6" s="58">
        <f>_xll.MSDP($A6,T$5,"CORR=C, DATES=FALSE, ASCENDING=TRUE, FREQ=M, DAYS=T, FILL=B, HEADERS=FALSE")</f>
        <v>0</v>
      </c>
      <c r="U6" s="57">
        <f>_xll.MSDP($A6,U$5,"CORR=C, DATES=FALSE, ASCENDING=TRUE, FREQ=M, DAYS=T, FILL=B, HEADERS=FALSE")</f>
        <v>44196</v>
      </c>
      <c r="V6" s="57">
        <f>_xll.MSDP($A6,V$5,"CORR=C, DATES=FALSE, ASCENDING=TRUE, FREQ=M, DAYS=T, FILL=B, HEADERS=FALSE")</f>
        <v>44255</v>
      </c>
      <c r="W6" s="58">
        <f>_xll.MSDP($A6,W$5,"CORR=C, DATES=FALSE, ASCENDING=TRUE, FREQ=M, DAYS=T, FILL=B, HEADERS=FALSE")</f>
        <v>0</v>
      </c>
      <c r="X6" s="58">
        <f>_xll.MSDP($A6,X$5,"CORR=C, DATES=FALSE, ASCENDING=TRUE, FREQ=M, DAYS=T, FILL=B, HEADERS=FALSE")</f>
        <v>0</v>
      </c>
      <c r="Y6" s="57">
        <f>_xll.MSDP($A6,Y$5,"CORR=C, DATES=FALSE, ASCENDING=TRUE, FREQ=M, DAYS=T, FILL=B, HEADERS=FALSE")</f>
        <v>44255</v>
      </c>
      <c r="Z6" s="58">
        <f>_xll.MSDP($A6,Z$5,"CORR=C, DATES=FALSE, ASCENDING=TRUE, FREQ=M, DAYS=T, FILL=B, HEADERS=FALSE")</f>
        <v>0</v>
      </c>
      <c r="AA6" s="57">
        <f>_xll.MSDP($A6,AA$5,"CORR=C, DATES=FALSE, ASCENDING=TRUE, FREQ=M, DAYS=T, FILL=B, HEADERS=FALSE")</f>
        <v>44255</v>
      </c>
      <c r="AB6" s="3" t="str">
        <f>_xll.MSDP($A6,AB$5,"CORR=C, DATES=FALSE, ASCENDING=TRUE, FREQ=M, DAYS=T, FILL=B, HEADERS=FALSE")</f>
        <v>-</v>
      </c>
      <c r="AC6" s="3" t="str">
        <f>_xll.MSDP($A6,AC$5,"CORR=C, DATES=FALSE, ASCENDING=TRUE, FREQ=M, DAYS=T, FILL=B, HEADERS=FALSE")</f>
        <v>-</v>
      </c>
      <c r="AD6" s="58">
        <f>_xll.MSDP($A6,AD$5,"CORR=C, DATES=FALSE, ASCENDING=TRUE, FREQ=M, DAYS=T, FILL=B, HEADERS=FALSE")</f>
        <v>0.7</v>
      </c>
      <c r="AE6" s="57">
        <f>_xll.MSDP($A6,AE$5,"CORR=C, DATES=FALSE, ASCENDING=TRUE, FREQ=M, DAYS=T, FILL=B, HEADERS=FALSE")</f>
        <v>44196</v>
      </c>
      <c r="AF6" s="58">
        <f>_xll.MSDP($A6,AF$5,"CORR=C, DATES=FALSE, ASCENDING=TRUE, FREQ=M, DAYS=T, FILL=B, HEADERS=FALSE")</f>
        <v>0.7</v>
      </c>
      <c r="AG6" s="57">
        <f>_xll.MSDP($A6,AG$5,"CORR=C, DATES=FALSE, ASCENDING=TRUE, FREQ=M, DAYS=T, FILL=B, HEADERS=FALSE")</f>
        <v>44255</v>
      </c>
      <c r="AH6" s="58">
        <f>_xll.MSDP($A6,AH$5,"CORR=C, DATES=FALSE, ASCENDING=TRUE, FREQ=M, DAYS=T, FILL=B, HEADERS=FALSE")</f>
        <v>0</v>
      </c>
      <c r="AI6" s="57">
        <f>_xll.MSDP($A6,AI$5,"CORR=C, DATES=FALSE, ASCENDING=TRUE, FREQ=M, DAYS=T, FILL=B, HEADERS=FALSE")</f>
        <v>44255</v>
      </c>
      <c r="AJ6" s="58">
        <f>_xll.MSDP($A6,AJ$5,"CORR=C, DATES=FALSE, ASCENDING=TRUE, FREQ=M, DAYS=T, FILL=B, HEADERS=FALSE")</f>
        <v>0</v>
      </c>
      <c r="AK6" s="57">
        <f>_xll.MSDP($A6,AK$5,"CORR=C, DATES=FALSE, ASCENDING=TRUE, FREQ=M, DAYS=T, FILL=B, HEADERS=FALSE")</f>
        <v>43373</v>
      </c>
    </row>
    <row r="7" spans="1:37" x14ac:dyDescent="0.3">
      <c r="A7" s="103" t="str">
        <f>Statistics!A11</f>
        <v>0P0000RZ3F</v>
      </c>
      <c r="B7" s="3" t="str">
        <f>_xll.MSDP($A7,B$5)</f>
        <v>LU0171283459</v>
      </c>
      <c r="C7" s="32" t="str">
        <f>_xll.MSDP($A7,C$5)</f>
        <v>BGF Global Allocation A2</v>
      </c>
      <c r="D7" s="58">
        <f>_xll.MSDP($A7,D$5)</f>
        <v>0.16306000000000001</v>
      </c>
      <c r="E7" s="57">
        <f>_xll.MSDP($A7,E$5)</f>
        <v>44255</v>
      </c>
      <c r="F7" s="58">
        <f>_xll.MSDP($A7,F$5)</f>
        <v>0.29720000000000002</v>
      </c>
      <c r="G7" s="57">
        <f>_xll.MSDP($A7,G$5)</f>
        <v>44196</v>
      </c>
      <c r="H7" s="58">
        <f>_xll.MSDP($A7,H$5,"CORR=C, DATES=FALSE, ASCENDING=TRUE, FREQ=M, DAYS=T, FILL=B, HEADERS=FALSE")</f>
        <v>0</v>
      </c>
      <c r="I7" s="57">
        <f>_xll.MSDP($A7,I$5,"CORR=C, DATES=FALSE, ASCENDING=TRUE, FREQ=M, DAYS=T, FILL=B, HEADERS=FALSE")</f>
        <v>44255</v>
      </c>
      <c r="J7" s="3" t="str">
        <f>_xll.MSDP($A7,J$5,"CORR=C, DATES=FALSE, ASCENDING=TRUE, FREQ=M, DAYS=T, FILL=B, HEADERS=FALSE")</f>
        <v>-</v>
      </c>
      <c r="K7" s="3" t="str">
        <f>_xll.MSDP($A7,K$5,"CORR=C, DATES=FALSE, ASCENDING=TRUE, FREQ=M, DAYS=T, FILL=B, HEADERS=FALSE")</f>
        <v>-</v>
      </c>
      <c r="L7" s="58">
        <f>_xll.MSDP($A7,L$5,"CORR=C, DATES=FALSE, ASCENDING=TRUE, FREQ=M, DAYS=T, FILL=B, HEADERS=FALSE")</f>
        <v>1.77</v>
      </c>
      <c r="M7" s="57">
        <f>_xll.MSDP($A7,M$5,"CORR=C, DATES=FALSE, ASCENDING=TRUE, FREQ=M, DAYS=T, FILL=B, HEADERS=FALSE")</f>
        <v>44255</v>
      </c>
      <c r="N7" s="58">
        <f>_xll.MSDP($A7,N$5,"CORR=C, DATES=FALSE, ASCENDING=TRUE, FREQ=M, DAYS=T, FILL=B, HEADERS=FALSE")</f>
        <v>1.78372</v>
      </c>
      <c r="O7" s="57">
        <f>_xll.MSDP($A7,O$5,"CORR=C, DATES=FALSE, ASCENDING=TRUE, FREQ=M, DAYS=T, FILL=B, HEADERS=FALSE")</f>
        <v>44196</v>
      </c>
      <c r="P7" s="58">
        <f>_xll.MSDP($A7,P$5,"CORR=C, DATES=FALSE, ASCENDING=TRUE, FREQ=M, DAYS=T, FILL=B, HEADERS=FALSE")</f>
        <v>0</v>
      </c>
      <c r="Q7" s="57">
        <f>_xll.MSDP($A7,Q$5,"CORR=C, DATES=FALSE, ASCENDING=TRUE, FREQ=M, DAYS=T, FILL=B, HEADERS=FALSE")</f>
        <v>44255</v>
      </c>
      <c r="R7" s="3" t="str">
        <f>_xll.MSDP($A7,R$5,"CORR=C, DATES=FALSE, ASCENDING=TRUE, FREQ=M, DAYS=T, FILL=B, HEADERS=FALSE")</f>
        <v>-</v>
      </c>
      <c r="S7" s="3" t="str">
        <f>_xll.MSDP($A7,S$5,"CORR=C, DATES=FALSE, ASCENDING=TRUE, FREQ=M, DAYS=T, FILL=B, HEADERS=FALSE")</f>
        <v>-</v>
      </c>
      <c r="T7" s="58">
        <f>_xll.MSDP($A7,T$5,"CORR=C, DATES=FALSE, ASCENDING=TRUE, FREQ=M, DAYS=T, FILL=B, HEADERS=FALSE")</f>
        <v>0</v>
      </c>
      <c r="U7" s="57">
        <f>_xll.MSDP($A7,U$5,"CORR=C, DATES=FALSE, ASCENDING=TRUE, FREQ=M, DAYS=T, FILL=B, HEADERS=FALSE")</f>
        <v>44196</v>
      </c>
      <c r="V7" s="57">
        <f>_xll.MSDP($A7,V$5,"CORR=C, DATES=FALSE, ASCENDING=TRUE, FREQ=M, DAYS=T, FILL=B, HEADERS=FALSE")</f>
        <v>44255</v>
      </c>
      <c r="W7" s="58">
        <f>_xll.MSDP($A7,W$5,"CORR=C, DATES=FALSE, ASCENDING=TRUE, FREQ=M, DAYS=T, FILL=B, HEADERS=FALSE")</f>
        <v>0</v>
      </c>
      <c r="X7" s="3" t="str">
        <f>_xll.MSDP($A7,X$5,"CORR=C, DATES=FALSE, ASCENDING=TRUE, FREQ=M, DAYS=T, FILL=B, HEADERS=FALSE")</f>
        <v>-</v>
      </c>
      <c r="Y7" s="3" t="str">
        <f>_xll.MSDP($A7,Y$5,"CORR=C, DATES=FALSE, ASCENDING=TRUE, FREQ=M, DAYS=T, FILL=B, HEADERS=FALSE")</f>
        <v>-</v>
      </c>
      <c r="Z7" s="3" t="str">
        <f>_xll.MSDP($A7,Z$5,"CORR=C, DATES=FALSE, ASCENDING=TRUE, FREQ=M, DAYS=T, FILL=B, HEADERS=FALSE")</f>
        <v>-</v>
      </c>
      <c r="AA7" s="3" t="str">
        <f>_xll.MSDP($A7,AA$5,"CORR=C, DATES=FALSE, ASCENDING=TRUE, FREQ=M, DAYS=T, FILL=B, HEADERS=FALSE")</f>
        <v>-</v>
      </c>
      <c r="AB7" s="3" t="str">
        <f>_xll.MSDP($A7,AB$5,"CORR=C, DATES=FALSE, ASCENDING=TRUE, FREQ=M, DAYS=T, FILL=B, HEADERS=FALSE")</f>
        <v>-</v>
      </c>
      <c r="AC7" s="3" t="str">
        <f>_xll.MSDP($A7,AC$5,"CORR=C, DATES=FALSE, ASCENDING=TRUE, FREQ=M, DAYS=T, FILL=B, HEADERS=FALSE")</f>
        <v>-</v>
      </c>
      <c r="AD7" s="58">
        <f>_xll.MSDP($A7,AD$5,"CORR=C, DATES=FALSE, ASCENDING=TRUE, FREQ=M, DAYS=T, FILL=B, HEADERS=FALSE")</f>
        <v>1.50058</v>
      </c>
      <c r="AE7" s="57">
        <f>_xll.MSDP($A7,AE$5,"CORR=C, DATES=FALSE, ASCENDING=TRUE, FREQ=M, DAYS=T, FILL=B, HEADERS=FALSE")</f>
        <v>44196</v>
      </c>
      <c r="AF7" s="58">
        <f>_xll.MSDP($A7,AF$5,"CORR=C, DATES=FALSE, ASCENDING=TRUE, FREQ=M, DAYS=T, FILL=B, HEADERS=FALSE")</f>
        <v>1.5</v>
      </c>
      <c r="AG7" s="57">
        <f>_xll.MSDP($A7,AG$5,"CORR=C, DATES=FALSE, ASCENDING=TRUE, FREQ=M, DAYS=T, FILL=B, HEADERS=FALSE")</f>
        <v>44255</v>
      </c>
      <c r="AH7" s="58">
        <f>_xll.MSDP($A7,AH$5,"CORR=C, DATES=FALSE, ASCENDING=TRUE, FREQ=M, DAYS=T, FILL=B, HEADERS=FALSE")</f>
        <v>5</v>
      </c>
      <c r="AI7" s="57">
        <f>_xll.MSDP($A7,AI$5,"CORR=C, DATES=FALSE, ASCENDING=TRUE, FREQ=M, DAYS=T, FILL=B, HEADERS=FALSE")</f>
        <v>44255</v>
      </c>
      <c r="AJ7" s="3" t="str">
        <f>_xll.MSDP($A7,AJ$5,"CORR=C, DATES=FALSE, ASCENDING=TRUE, FREQ=M, DAYS=T, FILL=B, HEADERS=FALSE")</f>
        <v>-</v>
      </c>
      <c r="AK7" s="3" t="str">
        <f>_xll.MSDP($A7,AK$5,"CORR=C, DATES=FALSE, ASCENDING=TRUE, FREQ=M, DAYS=T, FILL=B, HEADERS=FALSE")</f>
        <v>-</v>
      </c>
    </row>
    <row r="8" spans="1:37" x14ac:dyDescent="0.3">
      <c r="A8" s="103" t="str">
        <f>Statistics!A12</f>
        <v>F00000LIV1</v>
      </c>
      <c r="B8" s="3" t="str">
        <f>_xll.MSDP($A8,B$5)</f>
        <v>LU0545039389</v>
      </c>
      <c r="C8" s="32" t="str">
        <f>_xll.MSDP($A8,C$5)</f>
        <v>BGF Global Equity Income A2</v>
      </c>
      <c r="D8" s="58">
        <f>_xll.MSDP($A8,D$5)</f>
        <v>0.39066000000000001</v>
      </c>
      <c r="E8" s="57">
        <f>_xll.MSDP($A8,E$5)</f>
        <v>44255</v>
      </c>
      <c r="F8" s="58">
        <f>_xll.MSDP($A8,F$5)</f>
        <v>0.83848</v>
      </c>
      <c r="G8" s="57">
        <f>_xll.MSDP($A8,G$5)</f>
        <v>44196</v>
      </c>
      <c r="H8" s="3" t="str">
        <f>_xll.MSDP($A8,H$5,"CORR=C, DATES=FALSE, ASCENDING=TRUE, FREQ=M, DAYS=T, FILL=B, HEADERS=FALSE")</f>
        <v>-</v>
      </c>
      <c r="I8" s="3" t="str">
        <f>_xll.MSDP($A8,I$5,"CORR=C, DATES=FALSE, ASCENDING=TRUE, FREQ=M, DAYS=T, FILL=B, HEADERS=FALSE")</f>
        <v>-</v>
      </c>
      <c r="J8" s="3" t="str">
        <f>_xll.MSDP($A8,J$5,"CORR=C, DATES=FALSE, ASCENDING=TRUE, FREQ=M, DAYS=T, FILL=B, HEADERS=FALSE")</f>
        <v>-</v>
      </c>
      <c r="K8" s="3" t="str">
        <f>_xll.MSDP($A8,K$5,"CORR=C, DATES=FALSE, ASCENDING=TRUE, FREQ=M, DAYS=T, FILL=B, HEADERS=FALSE")</f>
        <v>-</v>
      </c>
      <c r="L8" s="58">
        <f>_xll.MSDP($A8,L$5,"CORR=C, DATES=FALSE, ASCENDING=TRUE, FREQ=M, DAYS=T, FILL=B, HEADERS=FALSE")</f>
        <v>1.82</v>
      </c>
      <c r="M8" s="57">
        <f>_xll.MSDP($A8,M$5,"CORR=C, DATES=FALSE, ASCENDING=TRUE, FREQ=M, DAYS=T, FILL=B, HEADERS=FALSE")</f>
        <v>44255</v>
      </c>
      <c r="N8" s="58">
        <f>_xll.MSDP($A8,N$5,"CORR=C, DATES=FALSE, ASCENDING=TRUE, FREQ=M, DAYS=T, FILL=B, HEADERS=FALSE")</f>
        <v>1.82298</v>
      </c>
      <c r="O8" s="57">
        <f>_xll.MSDP($A8,O$5,"CORR=C, DATES=FALSE, ASCENDING=TRUE, FREQ=M, DAYS=T, FILL=B, HEADERS=FALSE")</f>
        <v>44196</v>
      </c>
      <c r="P8" s="58">
        <f>_xll.MSDP($A8,P$5,"CORR=C, DATES=FALSE, ASCENDING=TRUE, FREQ=M, DAYS=T, FILL=B, HEADERS=FALSE")</f>
        <v>0</v>
      </c>
      <c r="Q8" s="57">
        <f>_xll.MSDP($A8,Q$5,"CORR=C, DATES=FALSE, ASCENDING=TRUE, FREQ=M, DAYS=T, FILL=B, HEADERS=FALSE")</f>
        <v>44255</v>
      </c>
      <c r="R8" s="3" t="str">
        <f>_xll.MSDP($A8,R$5,"CORR=C, DATES=FALSE, ASCENDING=TRUE, FREQ=M, DAYS=T, FILL=B, HEADERS=FALSE")</f>
        <v>-</v>
      </c>
      <c r="S8" s="3" t="str">
        <f>_xll.MSDP($A8,S$5,"CORR=C, DATES=FALSE, ASCENDING=TRUE, FREQ=M, DAYS=T, FILL=B, HEADERS=FALSE")</f>
        <v>-</v>
      </c>
      <c r="T8" s="58">
        <f>_xll.MSDP($A8,T$5,"CORR=C, DATES=FALSE, ASCENDING=TRUE, FREQ=M, DAYS=T, FILL=B, HEADERS=FALSE")</f>
        <v>0</v>
      </c>
      <c r="U8" s="57">
        <f>_xll.MSDP($A8,U$5,"CORR=C, DATES=FALSE, ASCENDING=TRUE, FREQ=M, DAYS=T, FILL=B, HEADERS=FALSE")</f>
        <v>44196</v>
      </c>
      <c r="V8" s="57">
        <f>_xll.MSDP($A8,V$5,"CORR=C, DATES=FALSE, ASCENDING=TRUE, FREQ=M, DAYS=T, FILL=B, HEADERS=FALSE")</f>
        <v>44255</v>
      </c>
      <c r="W8" s="58">
        <f>_xll.MSDP($A8,W$5,"CORR=C, DATES=FALSE, ASCENDING=TRUE, FREQ=M, DAYS=T, FILL=B, HEADERS=FALSE")</f>
        <v>0</v>
      </c>
      <c r="X8" s="3" t="str">
        <f>_xll.MSDP($A8,X$5,"CORR=C, DATES=FALSE, ASCENDING=TRUE, FREQ=M, DAYS=T, FILL=B, HEADERS=FALSE")</f>
        <v>-</v>
      </c>
      <c r="Y8" s="3" t="str">
        <f>_xll.MSDP($A8,Y$5,"CORR=C, DATES=FALSE, ASCENDING=TRUE, FREQ=M, DAYS=T, FILL=B, HEADERS=FALSE")</f>
        <v>-</v>
      </c>
      <c r="Z8" s="3" t="str">
        <f>_xll.MSDP($A8,Z$5,"CORR=C, DATES=FALSE, ASCENDING=TRUE, FREQ=M, DAYS=T, FILL=B, HEADERS=FALSE")</f>
        <v>-</v>
      </c>
      <c r="AA8" s="3" t="str">
        <f>_xll.MSDP($A8,AA$5,"CORR=C, DATES=FALSE, ASCENDING=TRUE, FREQ=M, DAYS=T, FILL=B, HEADERS=FALSE")</f>
        <v>-</v>
      </c>
      <c r="AB8" s="3" t="str">
        <f>_xll.MSDP($A8,AB$5,"CORR=C, DATES=FALSE, ASCENDING=TRUE, FREQ=M, DAYS=T, FILL=B, HEADERS=FALSE")</f>
        <v>-</v>
      </c>
      <c r="AC8" s="3" t="str">
        <f>_xll.MSDP($A8,AC$5,"CORR=C, DATES=FALSE, ASCENDING=TRUE, FREQ=M, DAYS=T, FILL=B, HEADERS=FALSE")</f>
        <v>-</v>
      </c>
      <c r="AD8" s="58">
        <f>_xll.MSDP($A8,AD$5,"CORR=C, DATES=FALSE, ASCENDING=TRUE, FREQ=M, DAYS=T, FILL=B, HEADERS=FALSE")</f>
        <v>1.5014799999999999</v>
      </c>
      <c r="AE8" s="57">
        <f>_xll.MSDP($A8,AE$5,"CORR=C, DATES=FALSE, ASCENDING=TRUE, FREQ=M, DAYS=T, FILL=B, HEADERS=FALSE")</f>
        <v>44196</v>
      </c>
      <c r="AF8" s="58">
        <f>_xll.MSDP($A8,AF$5,"CORR=C, DATES=FALSE, ASCENDING=TRUE, FREQ=M, DAYS=T, FILL=B, HEADERS=FALSE")</f>
        <v>1.5</v>
      </c>
      <c r="AG8" s="57">
        <f>_xll.MSDP($A8,AG$5,"CORR=C, DATES=FALSE, ASCENDING=TRUE, FREQ=M, DAYS=T, FILL=B, HEADERS=FALSE")</f>
        <v>44255</v>
      </c>
      <c r="AH8" s="58">
        <f>_xll.MSDP($A8,AH$5,"CORR=C, DATES=FALSE, ASCENDING=TRUE, FREQ=M, DAYS=T, FILL=B, HEADERS=FALSE")</f>
        <v>5</v>
      </c>
      <c r="AI8" s="57">
        <f>_xll.MSDP($A8,AI$5,"CORR=C, DATES=FALSE, ASCENDING=TRUE, FREQ=M, DAYS=T, FILL=B, HEADERS=FALSE")</f>
        <v>44255</v>
      </c>
      <c r="AJ8" s="3" t="str">
        <f>_xll.MSDP($A8,AJ$5,"CORR=C, DATES=FALSE, ASCENDING=TRUE, FREQ=M, DAYS=T, FILL=B, HEADERS=FALSE")</f>
        <v>-</v>
      </c>
      <c r="AK8" s="3" t="str">
        <f>_xll.MSDP($A8,AK$5,"CORR=C, DATES=FALSE, ASCENDING=TRUE, FREQ=M, DAYS=T, FILL=B, HEADERS=FALSE")</f>
        <v>-</v>
      </c>
    </row>
    <row r="9" spans="1:37" x14ac:dyDescent="0.3">
      <c r="A9" s="103" t="str">
        <f>Statistics!A13</f>
        <v>F0GBR04PF3</v>
      </c>
      <c r="B9" s="3" t="str">
        <f>_xll.MSDP($A9,B$5)</f>
        <v>BE0174191768</v>
      </c>
      <c r="C9" s="32" t="str">
        <f>_xll.MSDP($A9,C$5)</f>
        <v>Candriam Sust Pacific C JPY Cap</v>
      </c>
      <c r="D9" s="58">
        <f>_xll.MSDP($A9,D$5)</f>
        <v>0.13880000000000001</v>
      </c>
      <c r="E9" s="57">
        <f>_xll.MSDP($A9,E$5)</f>
        <v>44249</v>
      </c>
      <c r="F9" s="58">
        <f>_xll.MSDP($A9,F$5)</f>
        <v>0.14699999999999999</v>
      </c>
      <c r="G9" s="57">
        <f>_xll.MSDP($A9,G$5)</f>
        <v>44286</v>
      </c>
      <c r="H9" s="58">
        <f>_xll.MSDP($A9,H$5,"CORR=C, DATES=FALSE, ASCENDING=TRUE, FREQ=M, DAYS=T, FILL=B, HEADERS=FALSE")</f>
        <v>0</v>
      </c>
      <c r="I9" s="57">
        <f>_xll.MSDP($A9,I$5,"CORR=C, DATES=FALSE, ASCENDING=TRUE, FREQ=M, DAYS=T, FILL=B, HEADERS=FALSE")</f>
        <v>44249</v>
      </c>
      <c r="J9" s="58">
        <f>_xll.MSDP($A9,J$5,"CORR=C, DATES=FALSE, ASCENDING=TRUE, FREQ=M, DAYS=T, FILL=B, HEADERS=FALSE")</f>
        <v>0</v>
      </c>
      <c r="K9" s="57">
        <f>_xll.MSDP($A9,K$5,"CORR=C, DATES=FALSE, ASCENDING=TRUE, FREQ=M, DAYS=T, FILL=B, HEADERS=FALSE")</f>
        <v>44286</v>
      </c>
      <c r="L9" s="58">
        <f>_xll.MSDP($A9,L$5,"CORR=C, DATES=FALSE, ASCENDING=TRUE, FREQ=M, DAYS=T, FILL=B, HEADERS=FALSE")</f>
        <v>2.13</v>
      </c>
      <c r="M9" s="57">
        <f>_xll.MSDP($A9,M$5,"CORR=C, DATES=FALSE, ASCENDING=TRUE, FREQ=M, DAYS=T, FILL=B, HEADERS=FALSE")</f>
        <v>44249</v>
      </c>
      <c r="N9" s="58">
        <f>_xll.MSDP($A9,N$5,"CORR=C, DATES=FALSE, ASCENDING=TRUE, FREQ=M, DAYS=T, FILL=B, HEADERS=FALSE")</f>
        <v>2.13</v>
      </c>
      <c r="O9" s="57">
        <f>_xll.MSDP($A9,O$5,"CORR=C, DATES=FALSE, ASCENDING=TRUE, FREQ=M, DAYS=T, FILL=B, HEADERS=FALSE")</f>
        <v>44286</v>
      </c>
      <c r="P9" s="58">
        <f>_xll.MSDP($A9,P$5,"CORR=C, DATES=FALSE, ASCENDING=TRUE, FREQ=M, DAYS=T, FILL=B, HEADERS=FALSE")</f>
        <v>0</v>
      </c>
      <c r="Q9" s="57">
        <f>_xll.MSDP($A9,Q$5,"CORR=C, DATES=FALSE, ASCENDING=TRUE, FREQ=M, DAYS=T, FILL=B, HEADERS=FALSE")</f>
        <v>44249</v>
      </c>
      <c r="R9" s="3" t="str">
        <f>_xll.MSDP($A9,R$5,"CORR=C, DATES=FALSE, ASCENDING=TRUE, FREQ=M, DAYS=T, FILL=B, HEADERS=FALSE")</f>
        <v>-</v>
      </c>
      <c r="S9" s="3" t="str">
        <f>_xll.MSDP($A9,S$5,"CORR=C, DATES=FALSE, ASCENDING=TRUE, FREQ=M, DAYS=T, FILL=B, HEADERS=FALSE")</f>
        <v>-</v>
      </c>
      <c r="T9" s="58">
        <f>_xll.MSDP($A9,T$5,"CORR=C, DATES=FALSE, ASCENDING=TRUE, FREQ=M, DAYS=T, FILL=B, HEADERS=FALSE")</f>
        <v>0</v>
      </c>
      <c r="U9" s="57">
        <f>_xll.MSDP($A9,U$5,"CORR=C, DATES=FALSE, ASCENDING=TRUE, FREQ=M, DAYS=T, FILL=B, HEADERS=FALSE")</f>
        <v>43455</v>
      </c>
      <c r="V9" s="57">
        <f>_xll.MSDP($A9,V$5,"CORR=C, DATES=FALSE, ASCENDING=TRUE, FREQ=M, DAYS=T, FILL=B, HEADERS=FALSE")</f>
        <v>43455</v>
      </c>
      <c r="W9" s="58">
        <f>_xll.MSDP($A9,W$5,"CORR=C, DATES=FALSE, ASCENDING=TRUE, FREQ=M, DAYS=T, FILL=B, HEADERS=FALSE")</f>
        <v>0</v>
      </c>
      <c r="X9" s="58">
        <f>_xll.MSDP($A9,X$5,"CORR=C, DATES=FALSE, ASCENDING=TRUE, FREQ=M, DAYS=T, FILL=B, HEADERS=FALSE")</f>
        <v>0</v>
      </c>
      <c r="Y9" s="57">
        <f>_xll.MSDP($A9,Y$5,"CORR=C, DATES=FALSE, ASCENDING=TRUE, FREQ=M, DAYS=T, FILL=B, HEADERS=FALSE")</f>
        <v>44249</v>
      </c>
      <c r="Z9" s="58">
        <f>_xll.MSDP($A9,Z$5,"CORR=C, DATES=FALSE, ASCENDING=TRUE, FREQ=M, DAYS=T, FILL=B, HEADERS=FALSE")</f>
        <v>0</v>
      </c>
      <c r="AA9" s="57">
        <f>_xll.MSDP($A9,AA$5,"CORR=C, DATES=FALSE, ASCENDING=TRUE, FREQ=M, DAYS=T, FILL=B, HEADERS=FALSE")</f>
        <v>44249</v>
      </c>
      <c r="AB9" s="58">
        <f>_xll.MSDP($A9,AB$5,"CORR=C, DATES=FALSE, ASCENDING=TRUE, FREQ=M, DAYS=T, FILL=B, HEADERS=FALSE")</f>
        <v>0</v>
      </c>
      <c r="AC9" s="57">
        <f>_xll.MSDP($A9,AC$5,"CORR=C, DATES=FALSE, ASCENDING=TRUE, FREQ=M, DAYS=T, FILL=B, HEADERS=FALSE")</f>
        <v>44249</v>
      </c>
      <c r="AD9" s="58">
        <f>_xll.MSDP($A9,AD$5,"CORR=C, DATES=FALSE, ASCENDING=TRUE, FREQ=M, DAYS=T, FILL=B, HEADERS=FALSE")</f>
        <v>1.5</v>
      </c>
      <c r="AE9" s="57">
        <f>_xll.MSDP($A9,AE$5,"CORR=C, DATES=FALSE, ASCENDING=TRUE, FREQ=M, DAYS=T, FILL=B, HEADERS=FALSE")</f>
        <v>44286</v>
      </c>
      <c r="AF9" s="58">
        <f>_xll.MSDP($A9,AF$5,"CORR=C, DATES=FALSE, ASCENDING=TRUE, FREQ=M, DAYS=T, FILL=B, HEADERS=FALSE")</f>
        <v>1.5</v>
      </c>
      <c r="AG9" s="57">
        <f>_xll.MSDP($A9,AG$5,"CORR=C, DATES=FALSE, ASCENDING=TRUE, FREQ=M, DAYS=T, FILL=B, HEADERS=FALSE")</f>
        <v>44249</v>
      </c>
      <c r="AH9" s="58">
        <f>_xll.MSDP($A9,AH$5,"CORR=C, DATES=FALSE, ASCENDING=TRUE, FREQ=M, DAYS=T, FILL=B, HEADERS=FALSE")</f>
        <v>2.5</v>
      </c>
      <c r="AI9" s="57">
        <f>_xll.MSDP($A9,AI$5,"CORR=C, DATES=FALSE, ASCENDING=TRUE, FREQ=M, DAYS=T, FILL=B, HEADERS=FALSE")</f>
        <v>44249</v>
      </c>
      <c r="AJ9" s="3" t="str">
        <f>_xll.MSDP($A9,AJ$5,"CORR=C, DATES=FALSE, ASCENDING=TRUE, FREQ=M, DAYS=T, FILL=B, HEADERS=FALSE")</f>
        <v>-</v>
      </c>
      <c r="AK9" s="3" t="str">
        <f>_xll.MSDP($A9,AK$5,"CORR=C, DATES=FALSE, ASCENDING=TRUE, FREQ=M, DAYS=T, FILL=B, HEADERS=FALSE")</f>
        <v>-</v>
      </c>
    </row>
    <row r="10" spans="1:37" x14ac:dyDescent="0.3">
      <c r="A10" s="103" t="str">
        <f>Statistics!A14</f>
        <v>F0GBR04S23</v>
      </c>
      <c r="B10" s="3" t="str">
        <f>_xll.MSDP($A10,B$5)</f>
        <v>GB0003875100</v>
      </c>
      <c r="C10" s="32" t="str">
        <f>_xll.MSDP($A10,C$5)</f>
        <v>Fidelity Special Situations</v>
      </c>
      <c r="D10" s="58">
        <f>_xll.MSDP($A10,D$5)</f>
        <v>0.12</v>
      </c>
      <c r="E10" s="57">
        <f>_xll.MSDP($A10,E$5)</f>
        <v>44306</v>
      </c>
      <c r="F10" s="58">
        <f>_xll.MSDP($A10,F$5)</f>
        <v>0.09</v>
      </c>
      <c r="G10" s="57">
        <f>_xll.MSDP($A10,G$5)</f>
        <v>44286</v>
      </c>
      <c r="H10" s="58">
        <f>_xll.MSDP($A10,H$5,"CORR=C, DATES=FALSE, ASCENDING=TRUE, FREQ=M, DAYS=T, FILL=B, HEADERS=FALSE")</f>
        <v>0</v>
      </c>
      <c r="I10" s="57">
        <f>_xll.MSDP($A10,I$5,"CORR=C, DATES=FALSE, ASCENDING=TRUE, FREQ=M, DAYS=T, FILL=B, HEADERS=FALSE")</f>
        <v>44306</v>
      </c>
      <c r="J10" s="58">
        <f>_xll.MSDP($A10,J$5,"CORR=C, DATES=FALSE, ASCENDING=TRUE, FREQ=M, DAYS=T, FILL=B, HEADERS=FALSE")</f>
        <v>0</v>
      </c>
      <c r="K10" s="57">
        <f>_xll.MSDP($A10,K$5,"CORR=C, DATES=FALSE, ASCENDING=TRUE, FREQ=M, DAYS=T, FILL=B, HEADERS=FALSE")</f>
        <v>44286</v>
      </c>
      <c r="L10" s="58">
        <f>_xll.MSDP($A10,L$5,"CORR=C, DATES=FALSE, ASCENDING=TRUE, FREQ=M, DAYS=T, FILL=B, HEADERS=FALSE")</f>
        <v>1.66</v>
      </c>
      <c r="M10" s="57">
        <f>_xll.MSDP($A10,M$5,"CORR=C, DATES=FALSE, ASCENDING=TRUE, FREQ=M, DAYS=T, FILL=B, HEADERS=FALSE")</f>
        <v>44306</v>
      </c>
      <c r="N10" s="58">
        <f>_xll.MSDP($A10,N$5,"CORR=C, DATES=FALSE, ASCENDING=TRUE, FREQ=M, DAYS=T, FILL=B, HEADERS=FALSE")</f>
        <v>1.66</v>
      </c>
      <c r="O10" s="57">
        <f>_xll.MSDP($A10,O$5,"CORR=C, DATES=FALSE, ASCENDING=TRUE, FREQ=M, DAYS=T, FILL=B, HEADERS=FALSE")</f>
        <v>44286</v>
      </c>
      <c r="P10" s="58">
        <f>_xll.MSDP($A10,P$5,"CORR=C, DATES=FALSE, ASCENDING=TRUE, FREQ=M, DAYS=T, FILL=B, HEADERS=FALSE")</f>
        <v>0</v>
      </c>
      <c r="Q10" s="57">
        <f>_xll.MSDP($A10,Q$5,"CORR=C, DATES=FALSE, ASCENDING=TRUE, FREQ=M, DAYS=T, FILL=B, HEADERS=FALSE")</f>
        <v>44306</v>
      </c>
      <c r="R10" s="58">
        <f>_xll.MSDP($A10,R$5,"CORR=C, DATES=FALSE, ASCENDING=TRUE, FREQ=M, DAYS=T, FILL=B, HEADERS=FALSE")</f>
        <v>0</v>
      </c>
      <c r="S10" s="57">
        <f>_xll.MSDP($A10,S$5,"CORR=C, DATES=FALSE, ASCENDING=TRUE, FREQ=M, DAYS=T, FILL=B, HEADERS=FALSE")</f>
        <v>44306</v>
      </c>
      <c r="T10" s="58">
        <f>_xll.MSDP($A10,T$5,"CORR=C, DATES=FALSE, ASCENDING=TRUE, FREQ=M, DAYS=T, FILL=B, HEADERS=FALSE")</f>
        <v>0</v>
      </c>
      <c r="U10" s="57">
        <f>_xll.MSDP($A10,U$5,"CORR=C, DATES=FALSE, ASCENDING=TRUE, FREQ=M, DAYS=T, FILL=B, HEADERS=FALSE")</f>
        <v>43039</v>
      </c>
      <c r="V10" s="57">
        <f>_xll.MSDP($A10,V$5,"CORR=C, DATES=FALSE, ASCENDING=TRUE, FREQ=M, DAYS=T, FILL=B, HEADERS=FALSE")</f>
        <v>43080</v>
      </c>
      <c r="W10" s="58">
        <f>_xll.MSDP($A10,W$5,"CORR=C, DATES=FALSE, ASCENDING=TRUE, FREQ=M, DAYS=T, FILL=B, HEADERS=FALSE")</f>
        <v>0</v>
      </c>
      <c r="X10" s="3" t="str">
        <f>_xll.MSDP($A10,X$5,"CORR=C, DATES=FALSE, ASCENDING=TRUE, FREQ=M, DAYS=T, FILL=B, HEADERS=FALSE")</f>
        <v>-</v>
      </c>
      <c r="Y10" s="3" t="str">
        <f>_xll.MSDP($A10,Y$5,"CORR=C, DATES=FALSE, ASCENDING=TRUE, FREQ=M, DAYS=T, FILL=B, HEADERS=FALSE")</f>
        <v>-</v>
      </c>
      <c r="Z10" s="3" t="str">
        <f>_xll.MSDP($A10,Z$5,"CORR=C, DATES=FALSE, ASCENDING=TRUE, FREQ=M, DAYS=T, FILL=B, HEADERS=FALSE")</f>
        <v>-</v>
      </c>
      <c r="AA10" s="3" t="str">
        <f>_xll.MSDP($A10,AA$5,"CORR=C, DATES=FALSE, ASCENDING=TRUE, FREQ=M, DAYS=T, FILL=B, HEADERS=FALSE")</f>
        <v>-</v>
      </c>
      <c r="AB10" s="58">
        <f>_xll.MSDP($A10,AB$5,"CORR=C, DATES=FALSE, ASCENDING=TRUE, FREQ=M, DAYS=T, FILL=B, HEADERS=FALSE")</f>
        <v>0</v>
      </c>
      <c r="AC10" s="57">
        <f>_xll.MSDP($A10,AC$5,"CORR=C, DATES=FALSE, ASCENDING=TRUE, FREQ=M, DAYS=T, FILL=B, HEADERS=FALSE")</f>
        <v>44306</v>
      </c>
      <c r="AD10" s="58">
        <f>_xll.MSDP($A10,AD$5,"CORR=C, DATES=FALSE, ASCENDING=TRUE, FREQ=M, DAYS=T, FILL=B, HEADERS=FALSE")</f>
        <v>1.5</v>
      </c>
      <c r="AE10" s="57">
        <f>_xll.MSDP($A10,AE$5,"CORR=C, DATES=FALSE, ASCENDING=TRUE, FREQ=M, DAYS=T, FILL=B, HEADERS=FALSE")</f>
        <v>44286</v>
      </c>
      <c r="AF10" s="58">
        <f>_xll.MSDP($A10,AF$5,"CORR=C, DATES=FALSE, ASCENDING=TRUE, FREQ=M, DAYS=T, FILL=B, HEADERS=FALSE")</f>
        <v>1.5</v>
      </c>
      <c r="AG10" s="57">
        <f>_xll.MSDP($A10,AG$5,"CORR=C, DATES=FALSE, ASCENDING=TRUE, FREQ=M, DAYS=T, FILL=B, HEADERS=FALSE")</f>
        <v>44306</v>
      </c>
      <c r="AH10" s="58">
        <f>_xll.MSDP($A10,AH$5,"CORR=C, DATES=FALSE, ASCENDING=TRUE, FREQ=M, DAYS=T, FILL=B, HEADERS=FALSE")</f>
        <v>0</v>
      </c>
      <c r="AI10" s="57">
        <f>_xll.MSDP($A10,AI$5,"CORR=C, DATES=FALSE, ASCENDING=TRUE, FREQ=M, DAYS=T, FILL=B, HEADERS=FALSE")</f>
        <v>44306</v>
      </c>
      <c r="AJ10" s="58">
        <f>_xll.MSDP($A10,AJ$5,"CORR=C, DATES=FALSE, ASCENDING=TRUE, FREQ=M, DAYS=T, FILL=B, HEADERS=FALSE")</f>
        <v>0</v>
      </c>
      <c r="AK10" s="57">
        <f>_xll.MSDP($A10,AK$5,"CORR=C, DATES=FALSE, ASCENDING=TRUE, FREQ=M, DAYS=T, FILL=B, HEADERS=FALSE")</f>
        <v>44306</v>
      </c>
    </row>
    <row r="11" spans="1:37" x14ac:dyDescent="0.3">
      <c r="A11" s="103" t="str">
        <f>Statistics!A15</f>
        <v>F00000WBS9</v>
      </c>
      <c r="B11" s="3" t="str">
        <f>_xll.MSDP($A11,B$5)</f>
        <v>LU1240328812</v>
      </c>
      <c r="C11" s="32" t="str">
        <f>_xll.MSDP($A11,C$5)</f>
        <v>Invesco Euro Equity A EUR Acc</v>
      </c>
      <c r="D11" s="58">
        <f>_xll.MSDP($A11,D$5)</f>
        <v>0.22298000000000001</v>
      </c>
      <c r="E11" s="57">
        <f>_xll.MSDP($A11,E$5)</f>
        <v>44196</v>
      </c>
      <c r="F11" s="58">
        <f>_xll.MSDP($A11,F$5)</f>
        <v>0.58601000000000003</v>
      </c>
      <c r="G11" s="57">
        <f>_xll.MSDP($A11,G$5)</f>
        <v>44196</v>
      </c>
      <c r="H11" s="58">
        <f>_xll.MSDP($A11,H$5,"CORR=C, DATES=FALSE, ASCENDING=TRUE, FREQ=M, DAYS=T, FILL=B, HEADERS=FALSE")</f>
        <v>0</v>
      </c>
      <c r="I11" s="57">
        <f>_xll.MSDP($A11,I$5,"CORR=C, DATES=FALSE, ASCENDING=TRUE, FREQ=M, DAYS=T, FILL=B, HEADERS=FALSE")</f>
        <v>44196</v>
      </c>
      <c r="J11" s="58">
        <f>_xll.MSDP($A11,J$5,"CORR=C, DATES=FALSE, ASCENDING=TRUE, FREQ=M, DAYS=T, FILL=B, HEADERS=FALSE")</f>
        <v>0</v>
      </c>
      <c r="K11" s="57">
        <f>_xll.MSDP($A11,K$5,"CORR=C, DATES=FALSE, ASCENDING=TRUE, FREQ=M, DAYS=T, FILL=B, HEADERS=FALSE")</f>
        <v>44196</v>
      </c>
      <c r="L11" s="58">
        <f>_xll.MSDP($A11,L$5,"CORR=C, DATES=FALSE, ASCENDING=TRUE, FREQ=M, DAYS=T, FILL=B, HEADERS=FALSE")</f>
        <v>1.69177</v>
      </c>
      <c r="M11" s="57">
        <f>_xll.MSDP($A11,M$5,"CORR=C, DATES=FALSE, ASCENDING=TRUE, FREQ=M, DAYS=T, FILL=B, HEADERS=FALSE")</f>
        <v>44196</v>
      </c>
      <c r="N11" s="58">
        <f>_xll.MSDP($A11,N$5,"CORR=C, DATES=FALSE, ASCENDING=TRUE, FREQ=M, DAYS=T, FILL=B, HEADERS=FALSE")</f>
        <v>1.69228</v>
      </c>
      <c r="O11" s="57">
        <f>_xll.MSDP($A11,O$5,"CORR=C, DATES=FALSE, ASCENDING=TRUE, FREQ=M, DAYS=T, FILL=B, HEADERS=FALSE")</f>
        <v>44196</v>
      </c>
      <c r="P11" s="58">
        <f>_xll.MSDP($A11,P$5,"CORR=C, DATES=FALSE, ASCENDING=TRUE, FREQ=M, DAYS=T, FILL=B, HEADERS=FALSE")</f>
        <v>0</v>
      </c>
      <c r="Q11" s="57">
        <f>_xll.MSDP($A11,Q$5,"CORR=C, DATES=FALSE, ASCENDING=TRUE, FREQ=M, DAYS=T, FILL=B, HEADERS=FALSE")</f>
        <v>44012</v>
      </c>
      <c r="R11" s="3" t="str">
        <f>_xll.MSDP($A11,R$5,"CORR=C, DATES=FALSE, ASCENDING=TRUE, FREQ=M, DAYS=T, FILL=B, HEADERS=FALSE")</f>
        <v>-</v>
      </c>
      <c r="S11" s="3" t="str">
        <f>_xll.MSDP($A11,S$5,"CORR=C, DATES=FALSE, ASCENDING=TRUE, FREQ=M, DAYS=T, FILL=B, HEADERS=FALSE")</f>
        <v>-</v>
      </c>
      <c r="T11" s="58">
        <f>_xll.MSDP($A11,T$5,"CORR=C, DATES=FALSE, ASCENDING=TRUE, FREQ=M, DAYS=T, FILL=B, HEADERS=FALSE")</f>
        <v>0</v>
      </c>
      <c r="U11" s="57">
        <f>_xll.MSDP($A11,U$5,"CORR=C, DATES=FALSE, ASCENDING=TRUE, FREQ=M, DAYS=T, FILL=B, HEADERS=FALSE")</f>
        <v>44196</v>
      </c>
      <c r="V11" s="57">
        <f>_xll.MSDP($A11,V$5,"CORR=C, DATES=FALSE, ASCENDING=TRUE, FREQ=M, DAYS=T, FILL=B, HEADERS=FALSE")</f>
        <v>44196</v>
      </c>
      <c r="W11" s="58">
        <f>_xll.MSDP($A11,W$5,"CORR=C, DATES=FALSE, ASCENDING=TRUE, FREQ=M, DAYS=T, FILL=B, HEADERS=FALSE")</f>
        <v>0</v>
      </c>
      <c r="X11" s="3" t="str">
        <f>_xll.MSDP($A11,X$5,"CORR=C, DATES=FALSE, ASCENDING=TRUE, FREQ=M, DAYS=T, FILL=B, HEADERS=FALSE")</f>
        <v>-</v>
      </c>
      <c r="Y11" s="3" t="str">
        <f>_xll.MSDP($A11,Y$5,"CORR=C, DATES=FALSE, ASCENDING=TRUE, FREQ=M, DAYS=T, FILL=B, HEADERS=FALSE")</f>
        <v>-</v>
      </c>
      <c r="Z11" s="3" t="str">
        <f>_xll.MSDP($A11,Z$5,"CORR=C, DATES=FALSE, ASCENDING=TRUE, FREQ=M, DAYS=T, FILL=B, HEADERS=FALSE")</f>
        <v>-</v>
      </c>
      <c r="AA11" s="3" t="str">
        <f>_xll.MSDP($A11,AA$5,"CORR=C, DATES=FALSE, ASCENDING=TRUE, FREQ=M, DAYS=T, FILL=B, HEADERS=FALSE")</f>
        <v>-</v>
      </c>
      <c r="AB11" s="3" t="str">
        <f>_xll.MSDP($A11,AB$5,"CORR=C, DATES=FALSE, ASCENDING=TRUE, FREQ=M, DAYS=T, FILL=B, HEADERS=FALSE")</f>
        <v>-</v>
      </c>
      <c r="AC11" s="3" t="str">
        <f>_xll.MSDP($A11,AC$5,"CORR=C, DATES=FALSE, ASCENDING=TRUE, FREQ=M, DAYS=T, FILL=B, HEADERS=FALSE")</f>
        <v>-</v>
      </c>
      <c r="AD11" s="58">
        <f>_xll.MSDP($A11,AD$5,"CORR=C, DATES=FALSE, ASCENDING=TRUE, FREQ=M, DAYS=T, FILL=B, HEADERS=FALSE")</f>
        <v>1.5</v>
      </c>
      <c r="AE11" s="57">
        <f>_xll.MSDP($A11,AE$5,"CORR=C, DATES=FALSE, ASCENDING=TRUE, FREQ=M, DAYS=T, FILL=B, HEADERS=FALSE")</f>
        <v>44196</v>
      </c>
      <c r="AF11" s="58">
        <f>_xll.MSDP($A11,AF$5,"CORR=C, DATES=FALSE, ASCENDING=TRUE, FREQ=M, DAYS=T, FILL=B, HEADERS=FALSE")</f>
        <v>1.5</v>
      </c>
      <c r="AG11" s="57">
        <f>_xll.MSDP($A11,AG$5,"CORR=C, DATES=FALSE, ASCENDING=TRUE, FREQ=M, DAYS=T, FILL=B, HEADERS=FALSE")</f>
        <v>44196</v>
      </c>
      <c r="AH11" s="58">
        <f>_xll.MSDP($A11,AH$5,"CORR=C, DATES=FALSE, ASCENDING=TRUE, FREQ=M, DAYS=T, FILL=B, HEADERS=FALSE")</f>
        <v>5</v>
      </c>
      <c r="AI11" s="57">
        <f>_xll.MSDP($A11,AI$5,"CORR=C, DATES=FALSE, ASCENDING=TRUE, FREQ=M, DAYS=T, FILL=B, HEADERS=FALSE")</f>
        <v>44196</v>
      </c>
      <c r="AJ11" s="3" t="str">
        <f>_xll.MSDP($A11,AJ$5,"CORR=C, DATES=FALSE, ASCENDING=TRUE, FREQ=M, DAYS=T, FILL=B, HEADERS=FALSE")</f>
        <v>-</v>
      </c>
      <c r="AK11" s="3" t="str">
        <f>_xll.MSDP($A11,AK$5,"CORR=C, DATES=FALSE, ASCENDING=TRUE, FREQ=M, DAYS=T, FILL=B, HEADERS=FALSE")</f>
        <v>-</v>
      </c>
    </row>
    <row r="12" spans="1:37" x14ac:dyDescent="0.3">
      <c r="A12" s="103" t="str">
        <f>Statistics!A16</f>
        <v>F0GBR05VU6</v>
      </c>
      <c r="B12" s="3" t="str">
        <f>_xll.MSDP($A12,B$5)</f>
        <v>LU0194781224</v>
      </c>
      <c r="C12" s="32" t="str">
        <f>_xll.MSDP($A12,C$5)</f>
        <v>Invesco Pan Eurp Struct Rspnb Eq EEURAcc</v>
      </c>
      <c r="D12" s="58">
        <f>_xll.MSDP($A12,D$5)</f>
        <v>0.15590000000000001</v>
      </c>
      <c r="E12" s="57">
        <f>_xll.MSDP($A12,E$5)</f>
        <v>44196</v>
      </c>
      <c r="F12" s="58">
        <f>_xll.MSDP($A12,F$5)</f>
        <v>0.19585</v>
      </c>
      <c r="G12" s="57">
        <f>_xll.MSDP($A12,G$5)</f>
        <v>44196</v>
      </c>
      <c r="H12" s="58">
        <f>_xll.MSDP($A12,H$5,"CORR=C, DATES=FALSE, ASCENDING=TRUE, FREQ=M, DAYS=T, FILL=B, HEADERS=FALSE")</f>
        <v>0</v>
      </c>
      <c r="I12" s="57">
        <f>_xll.MSDP($A12,I$5,"CORR=C, DATES=FALSE, ASCENDING=TRUE, FREQ=M, DAYS=T, FILL=B, HEADERS=FALSE")</f>
        <v>44196</v>
      </c>
      <c r="J12" s="58">
        <f>_xll.MSDP($A12,J$5,"CORR=C, DATES=FALSE, ASCENDING=TRUE, FREQ=M, DAYS=T, FILL=B, HEADERS=FALSE")</f>
        <v>0</v>
      </c>
      <c r="K12" s="57">
        <f>_xll.MSDP($A12,K$5,"CORR=C, DATES=FALSE, ASCENDING=TRUE, FREQ=M, DAYS=T, FILL=B, HEADERS=FALSE")</f>
        <v>44196</v>
      </c>
      <c r="L12" s="58">
        <f>_xll.MSDP($A12,L$5,"CORR=C, DATES=FALSE, ASCENDING=TRUE, FREQ=M, DAYS=T, FILL=B, HEADERS=FALSE")</f>
        <v>2.5082</v>
      </c>
      <c r="M12" s="57">
        <f>_xll.MSDP($A12,M$5,"CORR=C, DATES=FALSE, ASCENDING=TRUE, FREQ=M, DAYS=T, FILL=B, HEADERS=FALSE")</f>
        <v>44196</v>
      </c>
      <c r="N12" s="58">
        <f>_xll.MSDP($A12,N$5,"CORR=C, DATES=FALSE, ASCENDING=TRUE, FREQ=M, DAYS=T, FILL=B, HEADERS=FALSE")</f>
        <v>2.5</v>
      </c>
      <c r="O12" s="57">
        <f>_xll.MSDP($A12,O$5,"CORR=C, DATES=FALSE, ASCENDING=TRUE, FREQ=M, DAYS=T, FILL=B, HEADERS=FALSE")</f>
        <v>44196</v>
      </c>
      <c r="P12" s="58">
        <f>_xll.MSDP($A12,P$5,"CORR=C, DATES=FALSE, ASCENDING=TRUE, FREQ=M, DAYS=T, FILL=B, HEADERS=FALSE")</f>
        <v>0</v>
      </c>
      <c r="Q12" s="57">
        <f>_xll.MSDP($A12,Q$5,"CORR=C, DATES=FALSE, ASCENDING=TRUE, FREQ=M, DAYS=T, FILL=B, HEADERS=FALSE")</f>
        <v>44012</v>
      </c>
      <c r="R12" s="3" t="str">
        <f>_xll.MSDP($A12,R$5,"CORR=C, DATES=FALSE, ASCENDING=TRUE, FREQ=M, DAYS=T, FILL=B, HEADERS=FALSE")</f>
        <v>-</v>
      </c>
      <c r="S12" s="3" t="str">
        <f>_xll.MSDP($A12,S$5,"CORR=C, DATES=FALSE, ASCENDING=TRUE, FREQ=M, DAYS=T, FILL=B, HEADERS=FALSE")</f>
        <v>-</v>
      </c>
      <c r="T12" s="58">
        <f>_xll.MSDP($A12,T$5,"CORR=C, DATES=FALSE, ASCENDING=TRUE, FREQ=M, DAYS=T, FILL=B, HEADERS=FALSE")</f>
        <v>0</v>
      </c>
      <c r="U12" s="57">
        <f>_xll.MSDP($A12,U$5,"CORR=C, DATES=FALSE, ASCENDING=TRUE, FREQ=M, DAYS=T, FILL=B, HEADERS=FALSE")</f>
        <v>44196</v>
      </c>
      <c r="V12" s="57">
        <f>_xll.MSDP($A12,V$5,"CORR=C, DATES=FALSE, ASCENDING=TRUE, FREQ=M, DAYS=T, FILL=B, HEADERS=FALSE")</f>
        <v>44196</v>
      </c>
      <c r="W12" s="58">
        <f>_xll.MSDP($A12,W$5,"CORR=C, DATES=FALSE, ASCENDING=TRUE, FREQ=M, DAYS=T, FILL=B, HEADERS=FALSE")</f>
        <v>0</v>
      </c>
      <c r="X12" s="3" t="str">
        <f>_xll.MSDP($A12,X$5,"CORR=C, DATES=FALSE, ASCENDING=TRUE, FREQ=M, DAYS=T, FILL=B, HEADERS=FALSE")</f>
        <v>-</v>
      </c>
      <c r="Y12" s="3" t="str">
        <f>_xll.MSDP($A12,Y$5,"CORR=C, DATES=FALSE, ASCENDING=TRUE, FREQ=M, DAYS=T, FILL=B, HEADERS=FALSE")</f>
        <v>-</v>
      </c>
      <c r="Z12" s="3" t="str">
        <f>_xll.MSDP($A12,Z$5,"CORR=C, DATES=FALSE, ASCENDING=TRUE, FREQ=M, DAYS=T, FILL=B, HEADERS=FALSE")</f>
        <v>-</v>
      </c>
      <c r="AA12" s="3" t="str">
        <f>_xll.MSDP($A12,AA$5,"CORR=C, DATES=FALSE, ASCENDING=TRUE, FREQ=M, DAYS=T, FILL=B, HEADERS=FALSE")</f>
        <v>-</v>
      </c>
      <c r="AB12" s="3" t="str">
        <f>_xll.MSDP($A12,AB$5,"CORR=C, DATES=FALSE, ASCENDING=TRUE, FREQ=M, DAYS=T, FILL=B, HEADERS=FALSE")</f>
        <v>-</v>
      </c>
      <c r="AC12" s="3" t="str">
        <f>_xll.MSDP($A12,AC$5,"CORR=C, DATES=FALSE, ASCENDING=TRUE, FREQ=M, DAYS=T, FILL=B, HEADERS=FALSE")</f>
        <v>-</v>
      </c>
      <c r="AD12" s="58">
        <f>_xll.MSDP($A12,AD$5,"CORR=C, DATES=FALSE, ASCENDING=TRUE, FREQ=M, DAYS=T, FILL=B, HEADERS=FALSE")</f>
        <v>2.15</v>
      </c>
      <c r="AE12" s="57">
        <f>_xll.MSDP($A12,AE$5,"CORR=C, DATES=FALSE, ASCENDING=TRUE, FREQ=M, DAYS=T, FILL=B, HEADERS=FALSE")</f>
        <v>44196</v>
      </c>
      <c r="AF12" s="58">
        <f>_xll.MSDP($A12,AF$5,"CORR=C, DATES=FALSE, ASCENDING=TRUE, FREQ=M, DAYS=T, FILL=B, HEADERS=FALSE")</f>
        <v>2.15</v>
      </c>
      <c r="AG12" s="57">
        <f>_xll.MSDP($A12,AG$5,"CORR=C, DATES=FALSE, ASCENDING=TRUE, FREQ=M, DAYS=T, FILL=B, HEADERS=FALSE")</f>
        <v>44196</v>
      </c>
      <c r="AH12" s="58">
        <f>_xll.MSDP($A12,AH$5,"CORR=C, DATES=FALSE, ASCENDING=TRUE, FREQ=M, DAYS=T, FILL=B, HEADERS=FALSE")</f>
        <v>3</v>
      </c>
      <c r="AI12" s="57">
        <f>_xll.MSDP($A12,AI$5,"CORR=C, DATES=FALSE, ASCENDING=TRUE, FREQ=M, DAYS=T, FILL=B, HEADERS=FALSE")</f>
        <v>44196</v>
      </c>
      <c r="AJ12" s="3" t="str">
        <f>_xll.MSDP($A12,AJ$5,"CORR=C, DATES=FALSE, ASCENDING=TRUE, FREQ=M, DAYS=T, FILL=B, HEADERS=FALSE")</f>
        <v>-</v>
      </c>
      <c r="AK12" s="3" t="str">
        <f>_xll.MSDP($A12,AK$5,"CORR=C, DATES=FALSE, ASCENDING=TRUE, FREQ=M, DAYS=T, FILL=B, HEADERS=FALSE")</f>
        <v>-</v>
      </c>
    </row>
    <row r="13" spans="1:37" x14ac:dyDescent="0.3">
      <c r="A13" s="103" t="str">
        <f>Statistics!A17</f>
        <v>F0GBR04AW1</v>
      </c>
      <c r="B13" s="3" t="str">
        <f>_xll.MSDP($A13,B$5)</f>
        <v>LU0085136942</v>
      </c>
      <c r="C13" s="32" t="str">
        <f>_xll.MSDP($A13,C$5)</f>
        <v>Robeco High Yield Bonds DH €</v>
      </c>
      <c r="D13" s="58">
        <f>_xll.MSDP($A13,D$5)</f>
        <v>0</v>
      </c>
      <c r="E13" s="57">
        <f>_xll.MSDP($A13,E$5)</f>
        <v>44251</v>
      </c>
      <c r="F13" s="58">
        <f>_xll.MSDP($A13,F$5)</f>
        <v>-0.10244</v>
      </c>
      <c r="G13" s="57">
        <f>_xll.MSDP($A13,G$5)</f>
        <v>44196</v>
      </c>
      <c r="H13" s="58">
        <f>_xll.MSDP($A13,H$5,"CORR=C, DATES=FALSE, ASCENDING=TRUE, FREQ=M, DAYS=T, FILL=B, HEADERS=FALSE")</f>
        <v>0</v>
      </c>
      <c r="I13" s="57">
        <f>_xll.MSDP($A13,I$5,"CORR=C, DATES=FALSE, ASCENDING=TRUE, FREQ=M, DAYS=T, FILL=B, HEADERS=FALSE")</f>
        <v>44251</v>
      </c>
      <c r="J13" s="58">
        <f>_xll.MSDP($A13,J$5,"CORR=C, DATES=FALSE, ASCENDING=TRUE, FREQ=M, DAYS=T, FILL=B, HEADERS=FALSE")</f>
        <v>0</v>
      </c>
      <c r="K13" s="57">
        <f>_xll.MSDP($A13,K$5,"CORR=C, DATES=FALSE, ASCENDING=TRUE, FREQ=M, DAYS=T, FILL=B, HEADERS=FALSE")</f>
        <v>44196</v>
      </c>
      <c r="L13" s="58">
        <f>_xll.MSDP($A13,L$5,"CORR=C, DATES=FALSE, ASCENDING=TRUE, FREQ=M, DAYS=T, FILL=B, HEADERS=FALSE")</f>
        <v>1.2116499999999999</v>
      </c>
      <c r="M13" s="57">
        <f>_xll.MSDP($A13,M$5,"CORR=C, DATES=FALSE, ASCENDING=TRUE, FREQ=M, DAYS=T, FILL=B, HEADERS=FALSE")</f>
        <v>44251</v>
      </c>
      <c r="N13" s="58">
        <f>_xll.MSDP($A13,N$5,"CORR=C, DATES=FALSE, ASCENDING=TRUE, FREQ=M, DAYS=T, FILL=B, HEADERS=FALSE")</f>
        <v>1.2016500000000001</v>
      </c>
      <c r="O13" s="57">
        <f>_xll.MSDP($A13,O$5,"CORR=C, DATES=FALSE, ASCENDING=TRUE, FREQ=M, DAYS=T, FILL=B, HEADERS=FALSE")</f>
        <v>44196</v>
      </c>
      <c r="P13" s="58">
        <f>_xll.MSDP($A13,P$5,"CORR=C, DATES=FALSE, ASCENDING=TRUE, FREQ=M, DAYS=T, FILL=B, HEADERS=FALSE")</f>
        <v>0</v>
      </c>
      <c r="Q13" s="57">
        <f>_xll.MSDP($A13,Q$5,"CORR=C, DATES=FALSE, ASCENDING=TRUE, FREQ=M, DAYS=T, FILL=B, HEADERS=FALSE")</f>
        <v>44251</v>
      </c>
      <c r="R13" s="3" t="str">
        <f>_xll.MSDP($A13,R$5,"CORR=C, DATES=FALSE, ASCENDING=TRUE, FREQ=M, DAYS=T, FILL=B, HEADERS=FALSE")</f>
        <v>-</v>
      </c>
      <c r="S13" s="3" t="str">
        <f>_xll.MSDP($A13,S$5,"CORR=C, DATES=FALSE, ASCENDING=TRUE, FREQ=M, DAYS=T, FILL=B, HEADERS=FALSE")</f>
        <v>-</v>
      </c>
      <c r="T13" s="3" t="str">
        <f>_xll.MSDP($A13,T$5,"CORR=C, DATES=FALSE, ASCENDING=TRUE, FREQ=M, DAYS=T, FILL=B, HEADERS=FALSE")</f>
        <v>-</v>
      </c>
      <c r="U13" s="3" t="str">
        <f>_xll.MSDP($A13,U$5,"CORR=C, DATES=FALSE, ASCENDING=TRUE, FREQ=M, DAYS=T, FILL=B, HEADERS=FALSE")</f>
        <v>-</v>
      </c>
      <c r="V13" s="3" t="str">
        <f>_xll.MSDP($A13,V$5,"CORR=C, DATES=FALSE, ASCENDING=TRUE, FREQ=M, DAYS=T, FILL=B, HEADERS=FALSE")</f>
        <v>-</v>
      </c>
      <c r="W13" s="3" t="str">
        <f>_xll.MSDP($A13,W$5,"CORR=C, DATES=FALSE, ASCENDING=TRUE, FREQ=M, DAYS=T, FILL=B, HEADERS=FALSE")</f>
        <v>-</v>
      </c>
      <c r="X13" s="58">
        <f>_xll.MSDP($A13,X$5,"CORR=C, DATES=FALSE, ASCENDING=TRUE, FREQ=M, DAYS=T, FILL=B, HEADERS=FALSE")</f>
        <v>0</v>
      </c>
      <c r="Y13" s="57">
        <f>_xll.MSDP($A13,Y$5,"CORR=C, DATES=FALSE, ASCENDING=TRUE, FREQ=M, DAYS=T, FILL=B, HEADERS=FALSE")</f>
        <v>44251</v>
      </c>
      <c r="Z13" s="58">
        <f>_xll.MSDP($A13,Z$5,"CORR=C, DATES=FALSE, ASCENDING=TRUE, FREQ=M, DAYS=T, FILL=B, HEADERS=FALSE")</f>
        <v>0</v>
      </c>
      <c r="AA13" s="57">
        <f>_xll.MSDP($A13,AA$5,"CORR=C, DATES=FALSE, ASCENDING=TRUE, FREQ=M, DAYS=T, FILL=B, HEADERS=FALSE")</f>
        <v>44251</v>
      </c>
      <c r="AB13" s="3" t="str">
        <f>_xll.MSDP($A13,AB$5,"CORR=C, DATES=FALSE, ASCENDING=TRUE, FREQ=M, DAYS=T, FILL=B, HEADERS=FALSE")</f>
        <v>-</v>
      </c>
      <c r="AC13" s="3" t="str">
        <f>_xll.MSDP($A13,AC$5,"CORR=C, DATES=FALSE, ASCENDING=TRUE, FREQ=M, DAYS=T, FILL=B, HEADERS=FALSE")</f>
        <v>-</v>
      </c>
      <c r="AD13" s="58">
        <f>_xll.MSDP($A13,AD$5,"CORR=C, DATES=FALSE, ASCENDING=TRUE, FREQ=M, DAYS=T, FILL=B, HEADERS=FALSE")</f>
        <v>1</v>
      </c>
      <c r="AE13" s="57">
        <f>_xll.MSDP($A13,AE$5,"CORR=C, DATES=FALSE, ASCENDING=TRUE, FREQ=M, DAYS=T, FILL=B, HEADERS=FALSE")</f>
        <v>44196</v>
      </c>
      <c r="AF13" s="58">
        <f>_xll.MSDP($A13,AF$5,"CORR=C, DATES=FALSE, ASCENDING=TRUE, FREQ=M, DAYS=T, FILL=B, HEADERS=FALSE")</f>
        <v>1</v>
      </c>
      <c r="AG13" s="57">
        <f>_xll.MSDP($A13,AG$5,"CORR=C, DATES=FALSE, ASCENDING=TRUE, FREQ=M, DAYS=T, FILL=B, HEADERS=FALSE")</f>
        <v>44251</v>
      </c>
      <c r="AH13" s="58">
        <f>_xll.MSDP($A13,AH$5,"CORR=C, DATES=FALSE, ASCENDING=TRUE, FREQ=M, DAYS=T, FILL=B, HEADERS=FALSE")</f>
        <v>3</v>
      </c>
      <c r="AI13" s="57">
        <f>_xll.MSDP($A13,AI$5,"CORR=C, DATES=FALSE, ASCENDING=TRUE, FREQ=M, DAYS=T, FILL=B, HEADERS=FALSE")</f>
        <v>44251</v>
      </c>
      <c r="AJ13" s="3" t="str">
        <f>_xll.MSDP($A13,AJ$5,"CORR=C, DATES=FALSE, ASCENDING=TRUE, FREQ=M, DAYS=T, FILL=B, HEADERS=FALSE")</f>
        <v>-</v>
      </c>
      <c r="AK13" s="3" t="str">
        <f>_xll.MSDP($A13,AK$5,"CORR=C, DATES=FALSE, ASCENDING=TRUE, FREQ=M, DAYS=T, FILL=B, HEADERS=FALSE")</f>
        <v>-</v>
      </c>
    </row>
    <row r="14" spans="1:37" x14ac:dyDescent="0.3">
      <c r="A14" s="11"/>
      <c r="B14" s="11"/>
      <c r="C14" s="12"/>
      <c r="F14" s="7"/>
      <c r="G14" s="47"/>
      <c r="H14" s="47"/>
      <c r="I14" s="12"/>
      <c r="J14" s="48"/>
      <c r="K14" s="48"/>
      <c r="L14" s="7"/>
      <c r="M14" s="7"/>
    </row>
    <row r="15" spans="1:37" x14ac:dyDescent="0.3">
      <c r="A15" s="11"/>
      <c r="B15" s="11"/>
      <c r="C15" s="12"/>
      <c r="F15" s="7"/>
      <c r="G15" s="47"/>
      <c r="H15" s="47"/>
      <c r="I15" s="12"/>
      <c r="J15" s="48"/>
      <c r="K15" s="48"/>
      <c r="L15" s="7"/>
      <c r="M15" s="7"/>
    </row>
    <row r="16" spans="1:37" x14ac:dyDescent="0.3">
      <c r="A16" s="11"/>
      <c r="B16" s="12"/>
      <c r="C16" s="12"/>
      <c r="F16" s="7"/>
      <c r="G16" s="47"/>
      <c r="H16" s="47"/>
      <c r="I16" s="12"/>
      <c r="J16" s="48"/>
      <c r="K16" s="48"/>
      <c r="L16" s="7"/>
      <c r="M16" s="7"/>
    </row>
    <row r="17" spans="1:35" x14ac:dyDescent="0.3">
      <c r="A17" s="11"/>
      <c r="B17" s="12"/>
      <c r="C17" s="12"/>
      <c r="F17" s="7"/>
      <c r="G17" s="47"/>
      <c r="H17" s="47"/>
      <c r="I17" s="12"/>
      <c r="J17" s="48"/>
      <c r="K17" s="48"/>
      <c r="L17" s="7"/>
      <c r="M17" s="7"/>
    </row>
    <row r="18" spans="1:35" x14ac:dyDescent="0.3">
      <c r="A18" s="14"/>
    </row>
    <row r="19" spans="1:35" x14ac:dyDescent="0.3">
      <c r="A19" s="15"/>
      <c r="B19" s="15"/>
    </row>
    <row r="20" spans="1:35" x14ac:dyDescent="0.3">
      <c r="A20" s="15"/>
      <c r="B20" s="15"/>
    </row>
    <row r="21" spans="1:35" x14ac:dyDescent="0.3">
      <c r="A21" s="15"/>
      <c r="B21" s="15"/>
    </row>
    <row r="26" spans="1:35" x14ac:dyDescent="0.3">
      <c r="A26" s="16"/>
      <c r="B26" s="16"/>
    </row>
    <row r="27" spans="1:35" x14ac:dyDescent="0.3">
      <c r="A27" s="17"/>
      <c r="B27" s="17"/>
    </row>
    <row r="28" spans="1:35" x14ac:dyDescent="0.3">
      <c r="C28" s="15"/>
    </row>
    <row r="29" spans="1:35" x14ac:dyDescent="0.3">
      <c r="A29" s="16"/>
      <c r="B29" s="16"/>
      <c r="C29" s="15"/>
    </row>
    <row r="30" spans="1:35" x14ac:dyDescent="0.3">
      <c r="A30" s="18"/>
      <c r="B30" s="12"/>
      <c r="C30" s="11"/>
    </row>
    <row r="31" spans="1:35" x14ac:dyDescent="0.3">
      <c r="A31" s="15"/>
      <c r="B31" s="15"/>
      <c r="C31" s="15"/>
    </row>
    <row r="32" spans="1:35" s="38" customFormat="1" x14ac:dyDescent="0.3">
      <c r="A32" s="14"/>
      <c r="B32" s="14"/>
      <c r="C32" s="15"/>
      <c r="D32"/>
      <c r="E32"/>
      <c r="F32" s="1"/>
      <c r="G32" s="45"/>
      <c r="H32" s="45"/>
      <c r="I32" s="1"/>
      <c r="J32" s="45"/>
      <c r="K32" s="45"/>
      <c r="L32" s="1"/>
      <c r="M32" s="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  <c r="AF32" s="41"/>
      <c r="AG32" s="41"/>
      <c r="AH32" s="41"/>
      <c r="AI32" s="41"/>
    </row>
    <row r="33" spans="1:35" s="38" customFormat="1" x14ac:dyDescent="0.3">
      <c r="A33" s="19"/>
      <c r="B33" s="11"/>
      <c r="C33" s="1"/>
      <c r="D33"/>
      <c r="E33"/>
      <c r="F33" s="1"/>
      <c r="G33" s="45"/>
      <c r="H33" s="45"/>
      <c r="I33" s="1"/>
      <c r="J33" s="45"/>
      <c r="K33" s="45"/>
      <c r="L33" s="1"/>
      <c r="M33" s="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  <c r="AF33" s="41"/>
      <c r="AG33" s="41"/>
      <c r="AH33" s="41"/>
      <c r="AI33" s="41"/>
    </row>
    <row r="34" spans="1:35" s="38" customFormat="1" x14ac:dyDescent="0.3">
      <c r="A34" s="15"/>
      <c r="B34" s="15"/>
      <c r="C34" s="1"/>
      <c r="D34"/>
      <c r="E34"/>
      <c r="F34" s="1"/>
      <c r="G34" s="45"/>
      <c r="H34" s="45"/>
      <c r="I34" s="1"/>
      <c r="J34" s="45"/>
      <c r="K34" s="45"/>
      <c r="L34" s="1"/>
      <c r="M34" s="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79DCC2-A4F9-4112-9DDE-413C0E5E86CB}">
  <dimension ref="A1:T33"/>
  <sheetViews>
    <sheetView workbookViewId="0"/>
  </sheetViews>
  <sheetFormatPr defaultColWidth="11.33203125" defaultRowHeight="14.4" x14ac:dyDescent="0.3"/>
  <cols>
    <col min="1" max="1" width="11.5546875" style="1" bestFit="1" customWidth="1"/>
    <col min="2" max="2" width="12.6640625" style="1" bestFit="1" customWidth="1"/>
    <col min="3" max="3" width="34.88671875" style="1" bestFit="1" customWidth="1"/>
    <col min="4" max="4" width="12.33203125" bestFit="1" customWidth="1"/>
    <col min="5" max="5" width="13.33203125" customWidth="1"/>
    <col min="6" max="6" width="13.33203125" style="1" bestFit="1" customWidth="1"/>
    <col min="7" max="7" width="13.33203125" style="45" bestFit="1" customWidth="1"/>
    <col min="8" max="8" width="11.6640625" style="45" bestFit="1" customWidth="1"/>
    <col min="9" max="9" width="11.6640625" style="1" bestFit="1" customWidth="1"/>
    <col min="10" max="10" width="11.33203125" style="45" bestFit="1"/>
    <col min="11" max="11" width="13" style="45" bestFit="1" customWidth="1"/>
    <col min="12" max="12" width="11.33203125" style="1" bestFit="1"/>
    <col min="13" max="13" width="13.33203125" style="1" bestFit="1" customWidth="1"/>
    <col min="14" max="15" width="11.33203125" style="1" bestFit="1"/>
    <col min="16" max="16" width="11.33203125" style="1"/>
    <col min="17" max="17" width="11.33203125" style="1" customWidth="1"/>
    <col min="18" max="18" width="11.44140625" style="1" customWidth="1"/>
    <col min="19" max="19" width="10.6640625" style="1" bestFit="1" customWidth="1"/>
    <col min="20" max="20" width="10.33203125" style="1" bestFit="1" customWidth="1"/>
    <col min="21" max="16384" width="11.33203125" style="1"/>
  </cols>
  <sheetData>
    <row r="1" spans="1:20" x14ac:dyDescent="0.3">
      <c r="A1" s="162" t="s">
        <v>5158</v>
      </c>
      <c r="C1" s="62"/>
      <c r="D1" s="163"/>
      <c r="E1" s="163"/>
      <c r="F1" s="163"/>
      <c r="G1" s="163"/>
      <c r="H1" s="163"/>
    </row>
    <row r="2" spans="1:20" x14ac:dyDescent="0.3">
      <c r="A2" s="62"/>
      <c r="B2" s="64"/>
    </row>
    <row r="3" spans="1:20" x14ac:dyDescent="0.3">
      <c r="A3" s="62"/>
      <c r="B3" s="64"/>
      <c r="G3" s="44"/>
      <c r="H3" s="44"/>
      <c r="I3" s="20"/>
    </row>
    <row r="4" spans="1:20" ht="15" thickBot="1" x14ac:dyDescent="0.35"/>
    <row r="5" spans="1:20" s="25" customFormat="1" ht="86.4" x14ac:dyDescent="0.3">
      <c r="A5" s="22" t="s">
        <v>1</v>
      </c>
      <c r="B5" s="22" t="s">
        <v>18</v>
      </c>
      <c r="C5" s="24" t="s">
        <v>9</v>
      </c>
      <c r="D5" s="22" t="s">
        <v>53</v>
      </c>
      <c r="E5" s="22" t="s">
        <v>5159</v>
      </c>
      <c r="F5" s="22" t="s">
        <v>5526</v>
      </c>
      <c r="G5" s="22" t="s">
        <v>5527</v>
      </c>
      <c r="H5" s="22" t="s">
        <v>5528</v>
      </c>
      <c r="I5" s="22" t="s">
        <v>5529</v>
      </c>
      <c r="J5" s="22" t="s">
        <v>5530</v>
      </c>
      <c r="K5" s="22" t="s">
        <v>5531</v>
      </c>
      <c r="L5" s="22" t="s">
        <v>5532</v>
      </c>
      <c r="M5" s="22" t="s">
        <v>5533</v>
      </c>
      <c r="N5" s="22" t="s">
        <v>5534</v>
      </c>
      <c r="O5" s="22" t="s">
        <v>5535</v>
      </c>
      <c r="P5" s="22" t="s">
        <v>5536</v>
      </c>
      <c r="Q5" s="22" t="s">
        <v>5537</v>
      </c>
      <c r="R5" s="22" t="s">
        <v>5538</v>
      </c>
      <c r="S5" s="22" t="s">
        <v>5539</v>
      </c>
      <c r="T5" s="22" t="s">
        <v>5540</v>
      </c>
    </row>
    <row r="6" spans="1:20" x14ac:dyDescent="0.3">
      <c r="A6" s="164" t="s">
        <v>5160</v>
      </c>
      <c r="B6" s="97" t="str">
        <f>_xll.MSDP($A6,B$5)</f>
        <v>LU1050468989</v>
      </c>
      <c r="C6" s="169" t="str">
        <f>_xll.MSDP($A6,C$5)</f>
        <v>Amundi IS Euro AGG Corporate SRI IE-C</v>
      </c>
      <c r="D6" s="165">
        <f>_xll.MSDP($A6,D$5)</f>
        <v>44286</v>
      </c>
      <c r="E6" s="6">
        <f>_xll.MSTS($A6,E$5,$D6,$D6,"CORR=C, DATES=FALSE, ASCENDING=TRUE, FREQ=M, DAYS=T, FILL=B, HEADERS=FALSE")</f>
        <v>4.4391100000000003</v>
      </c>
      <c r="F6" s="6">
        <f>_xll.MSTS($A6,F$5,$D6,$D6,"CORR=C, DATES=FALSE, ASCENDING=TRUE, FREQ=M, DAYS=T, FILL=B, HEADERS=FALSE")</f>
        <v>0.56093999999999999</v>
      </c>
      <c r="G6" s="6">
        <f>_xll.MSTS($A6,G$5,$D6,$D6,"CORR=C, DATES=FALSE, ASCENDING=TRUE, FREQ=M, DAYS=T, FILL=B, HEADERS=FALSE")</f>
        <v>4.37601</v>
      </c>
      <c r="H6" s="6">
        <f>_xll.MSTS($A6,H$5,$D6,$D6,"CORR=C, DATES=FALSE, ASCENDING=TRUE, FREQ=M, DAYS=T, FILL=B, HEADERS=FALSE")</f>
        <v>16.970289999999999</v>
      </c>
      <c r="I6" s="6">
        <f>_xll.MSTS($A6,I$5,$D6,$D6,"CORR=C, DATES=FALSE, ASCENDING=TRUE, FREQ=M, DAYS=T, FILL=B, HEADERS=FALSE")</f>
        <v>18.8371</v>
      </c>
      <c r="J6" s="6">
        <f>_xll.MSTS($A6,J$5,$D6,$D6,"CORR=C, DATES=FALSE, ASCENDING=TRUE, FREQ=M, DAYS=T, FILL=B, HEADERS=FALSE")</f>
        <v>15.35605</v>
      </c>
      <c r="K6" s="6">
        <f>_xll.MSTS($A6,K$5,$D6,$D6,"CORR=C, DATES=FALSE, ASCENDING=TRUE, FREQ=M, DAYS=T, FILL=B, HEADERS=FALSE")</f>
        <v>11.505129999999999</v>
      </c>
      <c r="L6" s="6">
        <f>_xll.MSTS($A6,L$5,$D6,$D6,"CORR=C, DATES=FALSE, ASCENDING=TRUE, FREQ=M, DAYS=T, FILL=B, HEADERS=FALSE")</f>
        <v>9.3525700000000001</v>
      </c>
      <c r="M6" s="6">
        <f>_xll.MSTS($A6,M$5,$D6,$D6,"CORR=C, DATES=FALSE, ASCENDING=TRUE, FREQ=M, DAYS=T, FILL=B, HEADERS=FALSE")</f>
        <v>5.6228400000000001</v>
      </c>
      <c r="N6" s="6">
        <f>_xll.MSTS($A6,N$5,$D6,$D6,"CORR=C, DATES=FALSE, ASCENDING=TRUE, FREQ=M, DAYS=T, FILL=B, HEADERS=FALSE")</f>
        <v>3.4144299999999999</v>
      </c>
      <c r="O6" s="6">
        <f>_xll.MSTS($A6,O$5,$D6,$D6,"CORR=C, DATES=FALSE, ASCENDING=TRUE, FREQ=M, DAYS=T, FILL=B, HEADERS=FALSE")</f>
        <v>4.2523600000000004</v>
      </c>
      <c r="P6" s="6">
        <f>_xll.MSTS($A6,P$5,$D6,$D6,"CORR=C, DATES=FALSE, ASCENDING=TRUE, FREQ=M, DAYS=T, FILL=B, HEADERS=FALSE")</f>
        <v>2.79541</v>
      </c>
      <c r="Q6" s="6">
        <f>_xll.MSTS($A6,Q$5,$D6,$D6,"CORR=C, DATES=FALSE, ASCENDING=TRUE, FREQ=M, DAYS=T, FILL=B, HEADERS=FALSE")</f>
        <v>2.9744799999999998</v>
      </c>
      <c r="R6" s="6">
        <f>_xll.MSTS($A6,R$5,$D6,$D6,"CORR=C, DATES=FALSE, ASCENDING=TRUE, FREQ=M, DAYS=T, FILL=B, HEADERS=FALSE")</f>
        <v>1.63472</v>
      </c>
      <c r="S6" s="6">
        <f>_xll.MSTS($A6,S$5,$D6,$D6,"CORR=C, DATES=FALSE, ASCENDING=TRUE, FREQ=M, DAYS=T, FILL=B, HEADERS=FALSE")</f>
        <v>1.21174</v>
      </c>
      <c r="T6" s="6">
        <f>_xll.MSTS($A6,T$5,$D6,$D6,"CORR=C, DATES=FALSE, ASCENDING=TRUE, FREQ=M, DAYS=T, FILL=B, HEADERS=FALSE")</f>
        <v>0.25477</v>
      </c>
    </row>
    <row r="7" spans="1:20" x14ac:dyDescent="0.3">
      <c r="A7" s="162" t="s">
        <v>5161</v>
      </c>
      <c r="B7" s="103" t="str">
        <f>_xll.MSDP($A7,B$5)</f>
        <v>LU0099626896</v>
      </c>
      <c r="C7" s="168" t="str">
        <f>_xll.MSDP($A7,C$5)</f>
        <v>BNP Paribas Euro S/T Corp Bd Opp C</v>
      </c>
      <c r="D7" s="165">
        <f>_xll.MSDP($A7,D$5)</f>
        <v>44255</v>
      </c>
      <c r="E7" s="6">
        <f>_xll.MSTS($A7,E$5,$D7,$D7,"CORR=C, DATES=FALSE, ASCENDING=TRUE, FREQ=M, DAYS=T, FILL=B, HEADERS=FALSE")</f>
        <v>3.4554900000000002</v>
      </c>
      <c r="F7" s="6">
        <f>_xll.MSTS($A7,F$5,$D7,$D7,"CORR=C, DATES=FALSE, ASCENDING=TRUE, FREQ=M, DAYS=T, FILL=B, HEADERS=FALSE")</f>
        <v>5.2235199999999997</v>
      </c>
      <c r="G7" s="6">
        <f>_xll.MSTS($A7,G$5,$D7,$D7,"CORR=C, DATES=FALSE, ASCENDING=TRUE, FREQ=M, DAYS=T, FILL=B, HEADERS=FALSE")</f>
        <v>5.9249599999999996</v>
      </c>
      <c r="H7" s="6">
        <f>_xll.MSTS($A7,H$5,$D7,$D7,"CORR=C, DATES=FALSE, ASCENDING=TRUE, FREQ=M, DAYS=T, FILL=B, HEADERS=FALSE")</f>
        <v>14.33342</v>
      </c>
      <c r="I7" s="6">
        <f>_xll.MSTS($A7,I$5,$D7,$D7,"CORR=C, DATES=FALSE, ASCENDING=TRUE, FREQ=M, DAYS=T, FILL=B, HEADERS=FALSE")</f>
        <v>17.86373</v>
      </c>
      <c r="J7" s="6">
        <f>_xll.MSTS($A7,J$5,$D7,$D7,"CORR=C, DATES=FALSE, ASCENDING=TRUE, FREQ=M, DAYS=T, FILL=B, HEADERS=FALSE")</f>
        <v>15.012549999999999</v>
      </c>
      <c r="K7" s="6">
        <f>_xll.MSTS($A7,K$5,$D7,$D7,"CORR=C, DATES=FALSE, ASCENDING=TRUE, FREQ=M, DAYS=T, FILL=B, HEADERS=FALSE")</f>
        <v>14.628349999999999</v>
      </c>
      <c r="L7" s="6">
        <f>_xll.MSTS($A7,L$5,$D7,$D7,"CORR=C, DATES=FALSE, ASCENDING=TRUE, FREQ=M, DAYS=T, FILL=B, HEADERS=FALSE")</f>
        <v>9.9376899999999999</v>
      </c>
      <c r="M7" s="6">
        <f>_xll.MSTS($A7,M$5,$D7,$D7,"CORR=C, DATES=FALSE, ASCENDING=TRUE, FREQ=M, DAYS=T, FILL=B, HEADERS=FALSE")</f>
        <v>7.0853299999999999</v>
      </c>
      <c r="N7" s="6">
        <f>_xll.MSTS($A7,N$5,$D7,$D7,"CORR=C, DATES=FALSE, ASCENDING=TRUE, FREQ=M, DAYS=T, FILL=B, HEADERS=FALSE")</f>
        <v>1.3850100000000001</v>
      </c>
      <c r="O7" s="6">
        <f>_xll.MSTS($A7,O$5,$D7,$D7,"CORR=C, DATES=FALSE, ASCENDING=TRUE, FREQ=M, DAYS=T, FILL=B, HEADERS=FALSE")</f>
        <v>1.8491</v>
      </c>
      <c r="P7" s="6">
        <f>_xll.MSTS($A7,P$5,$D7,$D7,"CORR=C, DATES=FALSE, ASCENDING=TRUE, FREQ=M, DAYS=T, FILL=B, HEADERS=FALSE")</f>
        <v>1.36754</v>
      </c>
      <c r="Q7" s="6">
        <f>_xll.MSTS($A7,Q$5,$D7,$D7,"CORR=C, DATES=FALSE, ASCENDING=TRUE, FREQ=M, DAYS=T, FILL=B, HEADERS=FALSE")</f>
        <v>0</v>
      </c>
      <c r="R7" s="6">
        <f>_xll.MSTS($A7,R$5,$D7,$D7,"CORR=C, DATES=FALSE, ASCENDING=TRUE, FREQ=M, DAYS=T, FILL=B, HEADERS=FALSE")</f>
        <v>0</v>
      </c>
      <c r="S7" s="6">
        <f>_xll.MSTS($A7,S$5,$D7,$D7,"CORR=C, DATES=FALSE, ASCENDING=TRUE, FREQ=M, DAYS=T, FILL=B, HEADERS=FALSE")</f>
        <v>0</v>
      </c>
      <c r="T7" s="6">
        <f>_xll.MSTS($A7,T$5,$D7,$D7,"CORR=C, DATES=FALSE, ASCENDING=TRUE, FREQ=M, DAYS=T, FILL=B, HEADERS=FALSE")</f>
        <v>0</v>
      </c>
    </row>
    <row r="8" spans="1:20" x14ac:dyDescent="0.3">
      <c r="A8" s="162" t="s">
        <v>5162</v>
      </c>
      <c r="B8" s="103" t="str">
        <f>_xll.MSDP($A8,B$5)</f>
        <v>LU0979491239</v>
      </c>
      <c r="C8" s="168" t="str">
        <f>_xll.MSDP($A8,C$5)</f>
        <v>Kempen (Lux) Euro Sustainable Credit J</v>
      </c>
      <c r="D8" s="165">
        <f>_xll.MSDP($A8,D$5)</f>
        <v>44255</v>
      </c>
      <c r="E8" s="6">
        <f>_xll.MSTS($A8,E$5,$D8,$D8,"CORR=C, DATES=FALSE, ASCENDING=TRUE, FREQ=M, DAYS=T, FILL=B, HEADERS=FALSE")</f>
        <v>4.7504900000000001</v>
      </c>
      <c r="F8" s="6">
        <f>_xll.MSTS($A8,F$5,$D8,$D8,"CORR=C, DATES=FALSE, ASCENDING=TRUE, FREQ=M, DAYS=T, FILL=B, HEADERS=FALSE")</f>
        <v>0.71294999999999997</v>
      </c>
      <c r="G8" s="6">
        <f>_xll.MSTS($A8,G$5,$D8,$D8,"CORR=C, DATES=FALSE, ASCENDING=TRUE, FREQ=M, DAYS=T, FILL=B, HEADERS=FALSE")</f>
        <v>2.4037099999999998</v>
      </c>
      <c r="H8" s="6">
        <f>_xll.MSTS($A8,H$5,$D8,$D8,"CORR=C, DATES=FALSE, ASCENDING=TRUE, FREQ=M, DAYS=T, FILL=B, HEADERS=FALSE")</f>
        <v>9.8255999999999997</v>
      </c>
      <c r="I8" s="6">
        <f>_xll.MSTS($A8,I$5,$D8,$D8,"CORR=C, DATES=FALSE, ASCENDING=TRUE, FREQ=M, DAYS=T, FILL=B, HEADERS=FALSE")</f>
        <v>16.109020000000001</v>
      </c>
      <c r="J8" s="6">
        <f>_xll.MSTS($A8,J$5,$D8,$D8,"CORR=C, DATES=FALSE, ASCENDING=TRUE, FREQ=M, DAYS=T, FILL=B, HEADERS=FALSE")</f>
        <v>17.411000000000001</v>
      </c>
      <c r="K8" s="6">
        <f>_xll.MSTS($A8,K$5,$D8,$D8,"CORR=C, DATES=FALSE, ASCENDING=TRUE, FREQ=M, DAYS=T, FILL=B, HEADERS=FALSE")</f>
        <v>13.16596</v>
      </c>
      <c r="L8" s="6">
        <f>_xll.MSTS($A8,L$5,$D8,$D8,"CORR=C, DATES=FALSE, ASCENDING=TRUE, FREQ=M, DAYS=T, FILL=B, HEADERS=FALSE")</f>
        <v>12.647309999999999</v>
      </c>
      <c r="M8" s="6">
        <f>_xll.MSTS($A8,M$5,$D8,$D8,"CORR=C, DATES=FALSE, ASCENDING=TRUE, FREQ=M, DAYS=T, FILL=B, HEADERS=FALSE")</f>
        <v>7.5328799999999996</v>
      </c>
      <c r="N8" s="6">
        <f>_xll.MSTS($A8,N$5,$D8,$D8,"CORR=C, DATES=FALSE, ASCENDING=TRUE, FREQ=M, DAYS=T, FILL=B, HEADERS=FALSE")</f>
        <v>3.8446799999999999</v>
      </c>
      <c r="O8" s="6">
        <f>_xll.MSTS($A8,O$5,$D8,$D8,"CORR=C, DATES=FALSE, ASCENDING=TRUE, FREQ=M, DAYS=T, FILL=B, HEADERS=FALSE")</f>
        <v>4.72342</v>
      </c>
      <c r="P8" s="6">
        <f>_xll.MSTS($A8,P$5,$D8,$D8,"CORR=C, DATES=FALSE, ASCENDING=TRUE, FREQ=M, DAYS=T, FILL=B, HEADERS=FALSE")</f>
        <v>2.67807</v>
      </c>
      <c r="Q8" s="6">
        <f>_xll.MSTS($A8,Q$5,$D8,$D8,"CORR=C, DATES=FALSE, ASCENDING=TRUE, FREQ=M, DAYS=T, FILL=B, HEADERS=FALSE")</f>
        <v>2.8555000000000001</v>
      </c>
      <c r="R8" s="6">
        <f>_xll.MSTS($A8,R$5,$D8,$D8,"CORR=C, DATES=FALSE, ASCENDING=TRUE, FREQ=M, DAYS=T, FILL=B, HEADERS=FALSE")</f>
        <v>0.99826999999999999</v>
      </c>
      <c r="S8" s="6">
        <f>_xll.MSTS($A8,S$5,$D8,$D8,"CORR=C, DATES=FALSE, ASCENDING=TRUE, FREQ=M, DAYS=T, FILL=B, HEADERS=FALSE")</f>
        <v>1.2775300000000001</v>
      </c>
      <c r="T8" s="6">
        <f>_xll.MSTS($A8,T$5,$D8,$D8,"CORR=C, DATES=FALSE, ASCENDING=TRUE, FREQ=M, DAYS=T, FILL=B, HEADERS=FALSE")</f>
        <v>0</v>
      </c>
    </row>
    <row r="9" spans="1:20" x14ac:dyDescent="0.3">
      <c r="A9" s="162" t="s">
        <v>5163</v>
      </c>
      <c r="B9" s="103" t="str">
        <f>_xll.MSDP($A9,B$5)</f>
        <v>LU0210005152</v>
      </c>
      <c r="C9" s="168" t="str">
        <f>_xll.MSDP($A9,C$5)</f>
        <v>LO Funds Euro Rspnb Corp Fdmtl EUR SA</v>
      </c>
      <c r="D9" s="165">
        <f>_xll.MSDP($A9,D$5)</f>
        <v>44286</v>
      </c>
      <c r="E9" s="6">
        <f>_xll.MSTS($A9,E$5,$D9,$D9,"CORR=C, DATES=FALSE, ASCENDING=TRUE, FREQ=M, DAYS=T, FILL=B, HEADERS=FALSE")</f>
        <v>4.5443300000000004</v>
      </c>
      <c r="F9" s="6">
        <f>_xll.MSTS($A9,F$5,$D9,$D9,"CORR=C, DATES=FALSE, ASCENDING=TRUE, FREQ=M, DAYS=T, FILL=B, HEADERS=FALSE")</f>
        <v>1.206E-2</v>
      </c>
      <c r="G9" s="6">
        <f>_xll.MSTS($A9,G$5,$D9,$D9,"CORR=C, DATES=FALSE, ASCENDING=TRUE, FREQ=M, DAYS=T, FILL=B, HEADERS=FALSE")</f>
        <v>2.5502699999999998</v>
      </c>
      <c r="H9" s="6">
        <f>_xll.MSTS($A9,H$5,$D9,$D9,"CORR=C, DATES=FALSE, ASCENDING=TRUE, FREQ=M, DAYS=T, FILL=B, HEADERS=FALSE")</f>
        <v>14.512219999999999</v>
      </c>
      <c r="I9" s="6">
        <f>_xll.MSTS($A9,I$5,$D9,$D9,"CORR=C, DATES=FALSE, ASCENDING=TRUE, FREQ=M, DAYS=T, FILL=B, HEADERS=FALSE")</f>
        <v>19.598140000000001</v>
      </c>
      <c r="J9" s="6">
        <f>_xll.MSTS($A9,J$5,$D9,$D9,"CORR=C, DATES=FALSE, ASCENDING=TRUE, FREQ=M, DAYS=T, FILL=B, HEADERS=FALSE")</f>
        <v>16.249949999999998</v>
      </c>
      <c r="K9" s="6">
        <f>_xll.MSTS($A9,K$5,$D9,$D9,"CORR=C, DATES=FALSE, ASCENDING=TRUE, FREQ=M, DAYS=T, FILL=B, HEADERS=FALSE")</f>
        <v>15.446569999999999</v>
      </c>
      <c r="L9" s="6">
        <f>_xll.MSTS($A9,L$5,$D9,$D9,"CORR=C, DATES=FALSE, ASCENDING=TRUE, FREQ=M, DAYS=T, FILL=B, HEADERS=FALSE")</f>
        <v>7.9818100000000003</v>
      </c>
      <c r="M9" s="6">
        <f>_xll.MSTS($A9,M$5,$D9,$D9,"CORR=C, DATES=FALSE, ASCENDING=TRUE, FREQ=M, DAYS=T, FILL=B, HEADERS=FALSE")</f>
        <v>7.3577500000000002</v>
      </c>
      <c r="N9" s="6">
        <f>_xll.MSTS($A9,N$5,$D9,$D9,"CORR=C, DATES=FALSE, ASCENDING=TRUE, FREQ=M, DAYS=T, FILL=B, HEADERS=FALSE")</f>
        <v>2.0982099999999999</v>
      </c>
      <c r="O9" s="6">
        <f>_xll.MSTS($A9,O$5,$D9,$D9,"CORR=C, DATES=FALSE, ASCENDING=TRUE, FREQ=M, DAYS=T, FILL=B, HEADERS=FALSE")</f>
        <v>6.1002200000000002</v>
      </c>
      <c r="P9" s="6">
        <f>_xll.MSTS($A9,P$5,$D9,$D9,"CORR=C, DATES=FALSE, ASCENDING=TRUE, FREQ=M, DAYS=T, FILL=B, HEADERS=FALSE")</f>
        <v>1.64863</v>
      </c>
      <c r="Q9" s="6">
        <f>_xll.MSTS($A9,Q$5,$D9,$D9,"CORR=C, DATES=FALSE, ASCENDING=TRUE, FREQ=M, DAYS=T, FILL=B, HEADERS=FALSE")</f>
        <v>1.0753900000000001</v>
      </c>
      <c r="R9" s="6">
        <f>_xll.MSTS($A9,R$5,$D9,$D9,"CORR=C, DATES=FALSE, ASCENDING=TRUE, FREQ=M, DAYS=T, FILL=B, HEADERS=FALSE")</f>
        <v>1.5024599999999999</v>
      </c>
      <c r="S9" s="6">
        <f>_xll.MSTS($A9,S$5,$D9,$D9,"CORR=C, DATES=FALSE, ASCENDING=TRUE, FREQ=M, DAYS=T, FILL=B, HEADERS=FALSE")</f>
        <v>0.58975999999999995</v>
      </c>
      <c r="T9" s="6">
        <f>_xll.MSTS($A9,T$5,$D9,$D9,"CORR=C, DATES=FALSE, ASCENDING=TRUE, FREQ=M, DAYS=T, FILL=B, HEADERS=FALSE")</f>
        <v>1.3245899999999999</v>
      </c>
    </row>
    <row r="10" spans="1:20" x14ac:dyDescent="0.3">
      <c r="A10" s="162" t="s">
        <v>5164</v>
      </c>
      <c r="B10" s="103" t="str">
        <f>_xll.MSDP($A10,B$5)</f>
        <v>IE00B2R9B880</v>
      </c>
      <c r="C10" s="168" t="str">
        <f>_xll.MSDP($A10,C$5)</f>
        <v>Muzinich Sustainable Credit HEUR Acc A</v>
      </c>
      <c r="D10" s="165">
        <f>_xll.MSDP($A10,D$5)</f>
        <v>44286</v>
      </c>
      <c r="E10" s="103" t="str">
        <f>_xll.MSTS($A10,E$5,$D10,$D10,"CORR=C, DATES=FALSE, ASCENDING=TRUE, FREQ=M, DAYS=T, FILL=B, HEADERS=FALSE")</f>
        <v>-</v>
      </c>
      <c r="F10" s="6">
        <f>_xll.MSTS($A10,F$5,$D10,$D10,"CORR=C, DATES=FALSE, ASCENDING=TRUE, FREQ=M, DAYS=T, FILL=B, HEADERS=FALSE")</f>
        <v>3.141</v>
      </c>
      <c r="G10" s="6">
        <f>_xll.MSTS($A10,G$5,$D10,$D10,"CORR=C, DATES=FALSE, ASCENDING=TRUE, FREQ=M, DAYS=T, FILL=B, HEADERS=FALSE")</f>
        <v>3.2918599999999998</v>
      </c>
      <c r="H10" s="6">
        <f>_xll.MSTS($A10,H$5,$D10,$D10,"CORR=C, DATES=FALSE, ASCENDING=TRUE, FREQ=M, DAYS=T, FILL=B, HEADERS=FALSE")</f>
        <v>16.17783</v>
      </c>
      <c r="I10" s="6">
        <f>_xll.MSTS($A10,I$5,$D10,$D10,"CORR=C, DATES=FALSE, ASCENDING=TRUE, FREQ=M, DAYS=T, FILL=B, HEADERS=FALSE")</f>
        <v>13.482089999999999</v>
      </c>
      <c r="J10" s="6">
        <f>_xll.MSTS($A10,J$5,$D10,$D10,"CORR=C, DATES=FALSE, ASCENDING=TRUE, FREQ=M, DAYS=T, FILL=B, HEADERS=FALSE")</f>
        <v>15.556380000000001</v>
      </c>
      <c r="K10" s="6">
        <f>_xll.MSTS($A10,K$5,$D10,$D10,"CORR=C, DATES=FALSE, ASCENDING=TRUE, FREQ=M, DAYS=T, FILL=B, HEADERS=FALSE")</f>
        <v>9.1557700000000004</v>
      </c>
      <c r="L10" s="6">
        <f>_xll.MSTS($A10,L$5,$D10,$D10,"CORR=C, DATES=FALSE, ASCENDING=TRUE, FREQ=M, DAYS=T, FILL=B, HEADERS=FALSE")</f>
        <v>13.20805</v>
      </c>
      <c r="M10" s="6">
        <f>_xll.MSTS($A10,M$5,$D10,$D10,"CORR=C, DATES=FALSE, ASCENDING=TRUE, FREQ=M, DAYS=T, FILL=B, HEADERS=FALSE")</f>
        <v>3.9755099999999999</v>
      </c>
      <c r="N10" s="6">
        <f>_xll.MSTS($A10,N$5,$D10,$D10,"CORR=C, DATES=FALSE, ASCENDING=TRUE, FREQ=M, DAYS=T, FILL=B, HEADERS=FALSE")</f>
        <v>1.4498500000000001</v>
      </c>
      <c r="O10" s="6">
        <f>_xll.MSTS($A10,O$5,$D10,$D10,"CORR=C, DATES=FALSE, ASCENDING=TRUE, FREQ=M, DAYS=T, FILL=B, HEADERS=FALSE")</f>
        <v>1.39371</v>
      </c>
      <c r="P10" s="6">
        <f>_xll.MSTS($A10,P$5,$D10,$D10,"CORR=C, DATES=FALSE, ASCENDING=TRUE, FREQ=M, DAYS=T, FILL=B, HEADERS=FALSE")</f>
        <v>0</v>
      </c>
      <c r="Q10" s="6">
        <f>_xll.MSTS($A10,Q$5,$D10,$D10,"CORR=C, DATES=FALSE, ASCENDING=TRUE, FREQ=M, DAYS=T, FILL=B, HEADERS=FALSE")</f>
        <v>0.28011999999999998</v>
      </c>
      <c r="R10" s="6">
        <f>_xll.MSTS($A10,R$5,$D10,$D10,"CORR=C, DATES=FALSE, ASCENDING=TRUE, FREQ=M, DAYS=T, FILL=B, HEADERS=FALSE")</f>
        <v>0</v>
      </c>
      <c r="S10" s="6">
        <f>_xll.MSTS($A10,S$5,$D10,$D10,"CORR=C, DATES=FALSE, ASCENDING=TRUE, FREQ=M, DAYS=T, FILL=B, HEADERS=FALSE")</f>
        <v>0</v>
      </c>
      <c r="T10" s="6">
        <f>_xll.MSTS($A10,T$5,$D10,$D10,"CORR=C, DATES=FALSE, ASCENDING=TRUE, FREQ=M, DAYS=T, FILL=B, HEADERS=FALSE")</f>
        <v>0</v>
      </c>
    </row>
    <row r="11" spans="1:20" x14ac:dyDescent="0.3">
      <c r="A11" s="162" t="s">
        <v>5165</v>
      </c>
      <c r="B11" s="103" t="str">
        <f>_xll.MSDP($A11,B$5)</f>
        <v>LU0503372780</v>
      </c>
      <c r="C11" s="168" t="str">
        <f>_xll.MSDP($A11,C$5)</f>
        <v>RobecoSAM Euro SDG Credits IH EUR</v>
      </c>
      <c r="D11" s="165">
        <f>_xll.MSDP($A11,D$5)</f>
        <v>44255</v>
      </c>
      <c r="E11" s="6">
        <f>_xll.MSTS($A11,E$5,$D11,$D11,"CORR=C, DATES=FALSE, ASCENDING=TRUE, FREQ=M, DAYS=T, FILL=B, HEADERS=FALSE")</f>
        <v>4.6336700000000004</v>
      </c>
      <c r="F11" s="6">
        <f>_xll.MSTS($A11,F$5,$D11,$D11,"CORR=C, DATES=FALSE, ASCENDING=TRUE, FREQ=M, DAYS=T, FILL=B, HEADERS=FALSE")</f>
        <v>4.1663699999999997</v>
      </c>
      <c r="G11" s="6">
        <f>_xll.MSTS($A11,G$5,$D11,$D11,"CORR=C, DATES=FALSE, ASCENDING=TRUE, FREQ=M, DAYS=T, FILL=B, HEADERS=FALSE")</f>
        <v>5.1290699999999996</v>
      </c>
      <c r="H11" s="6">
        <f>_xll.MSTS($A11,H$5,$D11,$D11,"CORR=C, DATES=FALSE, ASCENDING=TRUE, FREQ=M, DAYS=T, FILL=B, HEADERS=FALSE")</f>
        <v>13.47804</v>
      </c>
      <c r="I11" s="6">
        <f>_xll.MSTS($A11,I$5,$D11,$D11,"CORR=C, DATES=FALSE, ASCENDING=TRUE, FREQ=M, DAYS=T, FILL=B, HEADERS=FALSE")</f>
        <v>15.14279</v>
      </c>
      <c r="J11" s="6">
        <f>_xll.MSTS($A11,J$5,$D11,$D11,"CORR=C, DATES=FALSE, ASCENDING=TRUE, FREQ=M, DAYS=T, FILL=B, HEADERS=FALSE")</f>
        <v>14.65826</v>
      </c>
      <c r="K11" s="6">
        <f>_xll.MSTS($A11,K$5,$D11,$D11,"CORR=C, DATES=FALSE, ASCENDING=TRUE, FREQ=M, DAYS=T, FILL=B, HEADERS=FALSE")</f>
        <v>9.9688700000000008</v>
      </c>
      <c r="L11" s="6">
        <f>_xll.MSTS($A11,L$5,$D11,$D11,"CORR=C, DATES=FALSE, ASCENDING=TRUE, FREQ=M, DAYS=T, FILL=B, HEADERS=FALSE")</f>
        <v>8.1646099999999997</v>
      </c>
      <c r="M11" s="6">
        <f>_xll.MSTS($A11,M$5,$D11,$D11,"CORR=C, DATES=FALSE, ASCENDING=TRUE, FREQ=M, DAYS=T, FILL=B, HEADERS=FALSE")</f>
        <v>5.5183900000000001</v>
      </c>
      <c r="N11" s="6">
        <f>_xll.MSTS($A11,N$5,$D11,$D11,"CORR=C, DATES=FALSE, ASCENDING=TRUE, FREQ=M, DAYS=T, FILL=B, HEADERS=FALSE")</f>
        <v>2.9003899999999998</v>
      </c>
      <c r="O11" s="6">
        <f>_xll.MSTS($A11,O$5,$D11,$D11,"CORR=C, DATES=FALSE, ASCENDING=TRUE, FREQ=M, DAYS=T, FILL=B, HEADERS=FALSE")</f>
        <v>10.168519999999999</v>
      </c>
      <c r="P11" s="6">
        <f>_xll.MSTS($A11,P$5,$D11,$D11,"CORR=C, DATES=FALSE, ASCENDING=TRUE, FREQ=M, DAYS=T, FILL=B, HEADERS=FALSE")</f>
        <v>2.2282299999999999</v>
      </c>
      <c r="Q11" s="6">
        <f>_xll.MSTS($A11,Q$5,$D11,$D11,"CORR=C, DATES=FALSE, ASCENDING=TRUE, FREQ=M, DAYS=T, FILL=B, HEADERS=FALSE")</f>
        <v>3.4846699999999999</v>
      </c>
      <c r="R11" s="6">
        <f>_xll.MSTS($A11,R$5,$D11,$D11,"CORR=C, DATES=FALSE, ASCENDING=TRUE, FREQ=M, DAYS=T, FILL=B, HEADERS=FALSE")</f>
        <v>0</v>
      </c>
      <c r="S11" s="6">
        <f>_xll.MSTS($A11,S$5,$D11,$D11,"CORR=C, DATES=FALSE, ASCENDING=TRUE, FREQ=M, DAYS=T, FILL=B, HEADERS=FALSE")</f>
        <v>1.2692399999999999</v>
      </c>
      <c r="T11" s="6">
        <f>_xll.MSTS($A11,T$5,$D11,$D11,"CORR=C, DATES=FALSE, ASCENDING=TRUE, FREQ=M, DAYS=T, FILL=B, HEADERS=FALSE")</f>
        <v>0.94852999999999998</v>
      </c>
    </row>
    <row r="12" spans="1:20" x14ac:dyDescent="0.3">
      <c r="A12" s="162" t="s">
        <v>5166</v>
      </c>
      <c r="B12" s="103" t="str">
        <f>_xll.MSDP($A12,B$5)</f>
        <v>LU0417377784</v>
      </c>
      <c r="C12" s="168" t="str">
        <f>_xll.MSDP($A12,C$5)</f>
        <v>UBS Lux SICAV 2 € Corp Act Clmt Awr€Qacc</v>
      </c>
      <c r="D12" s="165">
        <f>_xll.MSDP($A12,D$5)</f>
        <v>44255</v>
      </c>
      <c r="E12" s="6">
        <f>_xll.MSTS($A12,E$5,$D12,$D12,"CORR=C, DATES=FALSE, ASCENDING=TRUE, FREQ=M, DAYS=T, FILL=B, HEADERS=FALSE")</f>
        <v>4.3441299999999998</v>
      </c>
      <c r="F12" s="6">
        <f>_xll.MSTS($A12,F$5,$D12,$D12,"CORR=C, DATES=FALSE, ASCENDING=TRUE, FREQ=M, DAYS=T, FILL=B, HEADERS=FALSE")</f>
        <v>1.69865</v>
      </c>
      <c r="G12" s="6">
        <f>_xll.MSTS($A12,G$5,$D12,$D12,"CORR=C, DATES=FALSE, ASCENDING=TRUE, FREQ=M, DAYS=T, FILL=B, HEADERS=FALSE")</f>
        <v>3.05253</v>
      </c>
      <c r="H12" s="6">
        <f>_xll.MSTS($A12,H$5,$D12,$D12,"CORR=C, DATES=FALSE, ASCENDING=TRUE, FREQ=M, DAYS=T, FILL=B, HEADERS=FALSE")</f>
        <v>7.4790799999999997</v>
      </c>
      <c r="I12" s="6">
        <f>_xll.MSTS($A12,I$5,$D12,$D12,"CORR=C, DATES=FALSE, ASCENDING=TRUE, FREQ=M, DAYS=T, FILL=B, HEADERS=FALSE")</f>
        <v>19.298069999999999</v>
      </c>
      <c r="J12" s="6">
        <f>_xll.MSTS($A12,J$5,$D12,$D12,"CORR=C, DATES=FALSE, ASCENDING=TRUE, FREQ=M, DAYS=T, FILL=B, HEADERS=FALSE")</f>
        <v>21.533799999999999</v>
      </c>
      <c r="K12" s="6">
        <f>_xll.MSTS($A12,K$5,$D12,$D12,"CORR=C, DATES=FALSE, ASCENDING=TRUE, FREQ=M, DAYS=T, FILL=B, HEADERS=FALSE")</f>
        <v>16.5913</v>
      </c>
      <c r="L12" s="6">
        <f>_xll.MSTS($A12,L$5,$D12,$D12,"CORR=C, DATES=FALSE, ASCENDING=TRUE, FREQ=M, DAYS=T, FILL=B, HEADERS=FALSE")</f>
        <v>11.11007</v>
      </c>
      <c r="M12" s="6">
        <f>_xll.MSTS($A12,M$5,$D12,$D12,"CORR=C, DATES=FALSE, ASCENDING=TRUE, FREQ=M, DAYS=T, FILL=B, HEADERS=FALSE")</f>
        <v>6.5300099999999999</v>
      </c>
      <c r="N12" s="6">
        <f>_xll.MSTS($A12,N$5,$D12,$D12,"CORR=C, DATES=FALSE, ASCENDING=TRUE, FREQ=M, DAYS=T, FILL=B, HEADERS=FALSE")</f>
        <v>1.1077600000000001</v>
      </c>
      <c r="O12" s="6">
        <f>_xll.MSTS($A12,O$5,$D12,$D12,"CORR=C, DATES=FALSE, ASCENDING=TRUE, FREQ=M, DAYS=T, FILL=B, HEADERS=FALSE")</f>
        <v>3.1377899999999999</v>
      </c>
      <c r="P12" s="6">
        <f>_xll.MSTS($A12,P$5,$D12,$D12,"CORR=C, DATES=FALSE, ASCENDING=TRUE, FREQ=M, DAYS=T, FILL=B, HEADERS=FALSE")</f>
        <v>4.6928700000000001</v>
      </c>
      <c r="Q12" s="6">
        <f>_xll.MSTS($A12,Q$5,$D12,$D12,"CORR=C, DATES=FALSE, ASCENDING=TRUE, FREQ=M, DAYS=T, FILL=B, HEADERS=FALSE")</f>
        <v>2.0063499999999999</v>
      </c>
      <c r="R12" s="6">
        <f>_xll.MSTS($A12,R$5,$D12,$D12,"CORR=C, DATES=FALSE, ASCENDING=TRUE, FREQ=M, DAYS=T, FILL=B, HEADERS=FALSE")</f>
        <v>0.33589000000000002</v>
      </c>
      <c r="S12" s="6">
        <f>_xll.MSTS($A12,S$5,$D12,$D12,"CORR=C, DATES=FALSE, ASCENDING=TRUE, FREQ=M, DAYS=T, FILL=B, HEADERS=FALSE")</f>
        <v>0.39576</v>
      </c>
      <c r="T12" s="6">
        <f>_xll.MSTS($A12,T$5,$D12,$D12,"CORR=C, DATES=FALSE, ASCENDING=TRUE, FREQ=M, DAYS=T, FILL=B, HEADERS=FALSE")</f>
        <v>0</v>
      </c>
    </row>
    <row r="13" spans="1:20" x14ac:dyDescent="0.3">
      <c r="A13" s="15"/>
      <c r="B13" s="15"/>
      <c r="F13" s="13"/>
      <c r="J13" s="166"/>
      <c r="K13" s="166"/>
      <c r="L13" s="13"/>
      <c r="M13" s="13"/>
    </row>
    <row r="14" spans="1:20" x14ac:dyDescent="0.3">
      <c r="A14" s="15"/>
      <c r="B14" s="15"/>
      <c r="F14" s="13"/>
      <c r="J14" s="166"/>
      <c r="K14" s="166"/>
      <c r="L14" s="13"/>
      <c r="M14" s="13"/>
    </row>
    <row r="15" spans="1:20" x14ac:dyDescent="0.3">
      <c r="A15" s="15"/>
      <c r="F15" s="13"/>
      <c r="J15" s="166"/>
      <c r="K15" s="166"/>
      <c r="L15" s="13"/>
      <c r="M15" s="13"/>
    </row>
    <row r="16" spans="1:20" x14ac:dyDescent="0.3">
      <c r="A16" s="15"/>
      <c r="F16" s="13"/>
      <c r="J16" s="166"/>
      <c r="K16" s="166"/>
      <c r="L16" s="13"/>
      <c r="M16" s="13"/>
    </row>
    <row r="17" spans="1:13" x14ac:dyDescent="0.3">
      <c r="A17" s="14"/>
    </row>
    <row r="18" spans="1:13" x14ac:dyDescent="0.3">
      <c r="A18" s="15"/>
      <c r="B18" s="15"/>
    </row>
    <row r="19" spans="1:13" x14ac:dyDescent="0.3">
      <c r="A19" s="15"/>
      <c r="B19" s="15"/>
    </row>
    <row r="20" spans="1:13" x14ac:dyDescent="0.3">
      <c r="A20" s="15"/>
      <c r="B20" s="15"/>
    </row>
    <row r="25" spans="1:13" x14ac:dyDescent="0.3">
      <c r="A25" s="62"/>
      <c r="B25" s="62"/>
    </row>
    <row r="27" spans="1:13" x14ac:dyDescent="0.3">
      <c r="C27" s="15"/>
    </row>
    <row r="28" spans="1:13" x14ac:dyDescent="0.3">
      <c r="A28" s="62"/>
      <c r="B28" s="62"/>
      <c r="C28" s="15"/>
    </row>
    <row r="29" spans="1:13" x14ac:dyDescent="0.3">
      <c r="A29" s="18"/>
      <c r="C29" s="15"/>
    </row>
    <row r="30" spans="1:13" x14ac:dyDescent="0.3">
      <c r="A30" s="15"/>
      <c r="B30" s="15"/>
      <c r="C30" s="15"/>
    </row>
    <row r="31" spans="1:13" customFormat="1" x14ac:dyDescent="0.3">
      <c r="A31" s="14"/>
      <c r="B31" s="14"/>
      <c r="C31" s="15"/>
      <c r="F31" s="1"/>
      <c r="G31" s="45"/>
      <c r="H31" s="45"/>
      <c r="I31" s="1"/>
      <c r="J31" s="45"/>
      <c r="K31" s="45"/>
      <c r="L31" s="1"/>
      <c r="M31" s="1"/>
    </row>
    <row r="32" spans="1:13" customFormat="1" x14ac:dyDescent="0.3">
      <c r="A32" s="19"/>
      <c r="B32" s="15"/>
      <c r="C32" s="1"/>
      <c r="F32" s="1"/>
      <c r="G32" s="45"/>
      <c r="H32" s="45"/>
      <c r="I32" s="1"/>
      <c r="J32" s="45"/>
      <c r="K32" s="45"/>
      <c r="L32" s="1"/>
      <c r="M32" s="1"/>
    </row>
    <row r="33" spans="1:13" customFormat="1" x14ac:dyDescent="0.3">
      <c r="A33" s="15"/>
      <c r="B33" s="15"/>
      <c r="C33" s="1"/>
      <c r="F33" s="1"/>
      <c r="G33" s="45"/>
      <c r="H33" s="45"/>
      <c r="I33" s="1"/>
      <c r="J33" s="45"/>
      <c r="K33" s="45"/>
      <c r="L33" s="1"/>
      <c r="M33" s="1"/>
    </row>
  </sheetData>
  <pageMargins left="0.7" right="0.7" top="0.75" bottom="0.75" header="0.3" footer="0.3"/>
  <pageSetup paperSize="9" orientation="portrait" horizontalDpi="1200" verticalDpi="12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4A454E-BF75-4FDA-B8D7-D0804891D90C}">
  <dimension ref="A1:T33"/>
  <sheetViews>
    <sheetView workbookViewId="0"/>
  </sheetViews>
  <sheetFormatPr defaultColWidth="11.33203125" defaultRowHeight="14.4" x14ac:dyDescent="0.3"/>
  <cols>
    <col min="1" max="1" width="11.5546875" style="1" bestFit="1" customWidth="1"/>
    <col min="2" max="2" width="12.6640625" style="1" bestFit="1" customWidth="1"/>
    <col min="3" max="3" width="34.88671875" style="1" bestFit="1" customWidth="1"/>
    <col min="4" max="4" width="12.33203125" bestFit="1" customWidth="1"/>
    <col min="5" max="5" width="13.33203125" customWidth="1"/>
    <col min="6" max="6" width="13.33203125" style="1" bestFit="1" customWidth="1"/>
    <col min="7" max="7" width="13.33203125" style="45" bestFit="1" customWidth="1"/>
    <col min="8" max="8" width="11.6640625" style="45" bestFit="1" customWidth="1"/>
    <col min="9" max="9" width="11.6640625" style="1" bestFit="1" customWidth="1"/>
    <col min="10" max="10" width="11.33203125" style="45"/>
    <col min="11" max="11" width="13" style="45" bestFit="1" customWidth="1"/>
    <col min="12" max="12" width="11.33203125" style="1"/>
    <col min="13" max="13" width="13.33203125" style="1" bestFit="1" customWidth="1"/>
    <col min="14" max="17" width="11.33203125" style="1"/>
    <col min="18" max="18" width="11.44140625" style="1" customWidth="1"/>
    <col min="19" max="19" width="10.6640625" style="1" bestFit="1" customWidth="1"/>
    <col min="20" max="20" width="10.33203125" style="1" bestFit="1" customWidth="1"/>
    <col min="21" max="16384" width="11.33203125" style="1"/>
  </cols>
  <sheetData>
    <row r="1" spans="1:20" x14ac:dyDescent="0.3">
      <c r="A1" s="162" t="s">
        <v>5158</v>
      </c>
      <c r="C1" s="62"/>
      <c r="D1" s="163"/>
      <c r="E1" s="163"/>
      <c r="F1" s="163"/>
      <c r="G1" s="163"/>
      <c r="H1" s="163"/>
    </row>
    <row r="2" spans="1:20" x14ac:dyDescent="0.3">
      <c r="A2" s="62"/>
      <c r="B2" s="64"/>
    </row>
    <row r="3" spans="1:20" x14ac:dyDescent="0.3">
      <c r="A3" s="62"/>
      <c r="B3" s="64"/>
      <c r="G3" s="44"/>
      <c r="H3" s="44"/>
      <c r="I3" s="20"/>
    </row>
    <row r="4" spans="1:20" ht="15" thickBot="1" x14ac:dyDescent="0.35"/>
    <row r="5" spans="1:20" s="25" customFormat="1" ht="86.4" x14ac:dyDescent="0.3">
      <c r="A5" s="22" t="s">
        <v>1</v>
      </c>
      <c r="B5" s="22" t="s">
        <v>18</v>
      </c>
      <c r="C5" s="22" t="s">
        <v>9</v>
      </c>
      <c r="D5" s="22" t="s">
        <v>53</v>
      </c>
      <c r="E5" s="22" t="s">
        <v>5542</v>
      </c>
      <c r="F5" s="22" t="s">
        <v>5541</v>
      </c>
      <c r="G5" s="22" t="s">
        <v>5543</v>
      </c>
      <c r="H5" s="22" t="s">
        <v>5544</v>
      </c>
      <c r="I5" s="22" t="s">
        <v>5545</v>
      </c>
      <c r="J5" s="22" t="s">
        <v>5546</v>
      </c>
      <c r="K5" s="22" t="s">
        <v>5547</v>
      </c>
      <c r="L5" s="22" t="s">
        <v>5548</v>
      </c>
      <c r="M5" s="22" t="s">
        <v>5549</v>
      </c>
      <c r="N5" s="22" t="s">
        <v>5550</v>
      </c>
      <c r="O5" s="22" t="s">
        <v>5551</v>
      </c>
      <c r="P5" s="22" t="s">
        <v>5556</v>
      </c>
      <c r="Q5" s="22" t="s">
        <v>5552</v>
      </c>
      <c r="R5" s="22" t="s">
        <v>5553</v>
      </c>
      <c r="S5" s="22" t="s">
        <v>5554</v>
      </c>
      <c r="T5" s="22" t="s">
        <v>5555</v>
      </c>
    </row>
    <row r="6" spans="1:20" x14ac:dyDescent="0.3">
      <c r="A6" s="164" t="s">
        <v>5160</v>
      </c>
      <c r="B6" s="97" t="str">
        <f>_xll.MSDP($A6,B$5)</f>
        <v>LU1050468989</v>
      </c>
      <c r="C6" s="169" t="str">
        <f>_xll.MSDP($A6,C$5)</f>
        <v>Amundi IS Euro AGG Corporate SRI IE-C</v>
      </c>
      <c r="D6" s="165">
        <f>_xll.MSDP($A6,D$5)</f>
        <v>44286</v>
      </c>
      <c r="E6" s="58">
        <f>_xll.MSTS(A6,"Fixd_Inc_Mod_Dur_Avg_yrs_Calc_Net_FI%",$D$6,$D$6,"CORR=C, DATES=FALSE, ASCENDING=TRUE, FREQ=M, DAYS=T, FILL=B, HEADERS=FALSE")</f>
        <v>5.2530799999999997</v>
      </c>
      <c r="F6" s="6">
        <f>_xll.MSTS($A6,F$5,$D6,$D6,"CORR=C, DATES=FALSE, ASCENDING=TRUE, FREQ=M, DAYS=T, FILL=B, HEADERS=FALSE")</f>
        <v>0</v>
      </c>
      <c r="G6" s="6">
        <f>_xll.MSTS($A6,G$5,$D6,$D6,"CORR=C, DATES=FALSE, ASCENDING=TRUE, FREQ=M, DAYS=T, FILL=B, HEADERS=FALSE")</f>
        <v>1.6655899999999999</v>
      </c>
      <c r="H6" s="6">
        <f>_xll.MSTS($A6,H$5,$D6,$D6,"CORR=C, DATES=FALSE, ASCENDING=TRUE, FREQ=M, DAYS=T, FILL=B, HEADERS=FALSE")</f>
        <v>10.493270000000001</v>
      </c>
      <c r="I6" s="6">
        <f>_xll.MSTS($A6,I$5,$D6,$D6,"CORR=C, DATES=FALSE, ASCENDING=TRUE, FREQ=M, DAYS=T, FILL=B, HEADERS=FALSE")</f>
        <v>14.072139999999999</v>
      </c>
      <c r="J6" s="6">
        <f>_xll.MSTS($A6,J$5,$D6,$D6,"CORR=C, DATES=FALSE, ASCENDING=TRUE, FREQ=M, DAYS=T, FILL=B, HEADERS=FALSE")</f>
        <v>14.339119999999999</v>
      </c>
      <c r="K6" s="6">
        <f>_xll.MSTS($A6,K$5,$D6,$D6,"CORR=C, DATES=FALSE, ASCENDING=TRUE, FREQ=M, DAYS=T, FILL=B, HEADERS=FALSE")</f>
        <v>12.29937</v>
      </c>
      <c r="L6" s="6">
        <f>_xll.MSTS($A6,L$5,$D6,$D6,"CORR=C, DATES=FALSE, ASCENDING=TRUE, FREQ=M, DAYS=T, FILL=B, HEADERS=FALSE")</f>
        <v>13.900779999999999</v>
      </c>
      <c r="M6" s="6">
        <f>_xll.MSTS($A6,M$5,$D6,$D6,"CORR=C, DATES=FALSE, ASCENDING=TRUE, FREQ=M, DAYS=T, FILL=B, HEADERS=FALSE")</f>
        <v>8.9484100000000009</v>
      </c>
      <c r="N6" s="6">
        <f>_xll.MSTS($A6,N$5,$D6,$D6,"CORR=C, DATES=FALSE, ASCENDING=TRUE, FREQ=M, DAYS=T, FILL=B, HEADERS=FALSE")</f>
        <v>6.3011400000000002</v>
      </c>
      <c r="O6" s="6">
        <f>_xll.MSTS($A6,O$5,$D6,$D6,"CORR=C, DATES=FALSE, ASCENDING=TRUE, FREQ=M, DAYS=T, FILL=B, HEADERS=FALSE")</f>
        <v>6.5460200000000004</v>
      </c>
      <c r="P6" s="6">
        <f>_xll.MSTS($A6,P$5,$D6,$D6,"CORR=C, DATES=FALSE, ASCENDING=TRUE, FREQ=M, DAYS=T, FILL=B, HEADERS=FALSE")</f>
        <v>3.7020900000000001</v>
      </c>
      <c r="Q6" s="6">
        <f>_xll.MSTS($A6,Q$5,$D6,$D6,"CORR=C, DATES=FALSE, ASCENDING=TRUE, FREQ=M, DAYS=T, FILL=B, HEADERS=FALSE")</f>
        <v>3.7068699999999999</v>
      </c>
      <c r="R6" s="6">
        <f>_xll.MSTS($A6,R$5,$D6,$D6,"CORR=C, DATES=FALSE, ASCENDING=TRUE, FREQ=M, DAYS=T, FILL=B, HEADERS=FALSE")</f>
        <v>1.6262300000000001</v>
      </c>
      <c r="S6" s="6">
        <f>_xll.MSTS($A6,S$5,$D6,$D6,"CORR=C, DATES=FALSE, ASCENDING=TRUE, FREQ=M, DAYS=T, FILL=B, HEADERS=FALSE")</f>
        <v>1.23238</v>
      </c>
      <c r="T6" s="6">
        <f>_xll.MSTS($A6,T$5,$D6,$D6,"CORR=C, DATES=FALSE, ASCENDING=TRUE, FREQ=M, DAYS=T, FILL=B, HEADERS=FALSE")</f>
        <v>0.28543000000000002</v>
      </c>
    </row>
    <row r="7" spans="1:20" x14ac:dyDescent="0.3">
      <c r="A7" s="162" t="s">
        <v>5161</v>
      </c>
      <c r="B7" s="103" t="str">
        <f>_xll.MSDP($A7,B$5)</f>
        <v>LU0099626896</v>
      </c>
      <c r="C7" s="168" t="str">
        <f>_xll.MSDP($A7,C$5)</f>
        <v>BNP Paribas Euro S/T Corp Bd Opp C</v>
      </c>
      <c r="D7" s="165">
        <f>_xll.MSDP($A7,D$5)</f>
        <v>44255</v>
      </c>
      <c r="E7" s="3" t="str">
        <f>_xll.MSTS(A7,"Fixd_Inc_Mod_Dur_Avg_yrs_Calc_Net_FI%",$D$6,$D$6,"CORR=C, DATES=FALSE, ASCENDING=TRUE, FREQ=M, DAYS=T, FILL=B, HEADERS=FALSE")</f>
        <v>-</v>
      </c>
      <c r="F7" s="6">
        <f>_xll.MSTS($A7,F$5,$D7,$D7,"CORR=C, DATES=FALSE, ASCENDING=TRUE, FREQ=M, DAYS=T, FILL=B, HEADERS=FALSE")</f>
        <v>2.3127499999999999</v>
      </c>
      <c r="G7" s="6">
        <f>_xll.MSTS($A7,G$5,$D7,$D7,"CORR=C, DATES=FALSE, ASCENDING=TRUE, FREQ=M, DAYS=T, FILL=B, HEADERS=FALSE")</f>
        <v>3.6101999999999999</v>
      </c>
      <c r="H7" s="6">
        <f>_xll.MSTS($A7,H$5,$D7,$D7,"CORR=C, DATES=FALSE, ASCENDING=TRUE, FREQ=M, DAYS=T, FILL=B, HEADERS=FALSE")</f>
        <v>10.76947</v>
      </c>
      <c r="I7" s="6">
        <f>_xll.MSTS($A7,I$5,$D7,$D7,"CORR=C, DATES=FALSE, ASCENDING=TRUE, FREQ=M, DAYS=T, FILL=B, HEADERS=FALSE")</f>
        <v>8.7426399999999997</v>
      </c>
      <c r="J7" s="6">
        <f>_xll.MSTS($A7,J$5,$D7,$D7,"CORR=C, DATES=FALSE, ASCENDING=TRUE, FREQ=M, DAYS=T, FILL=B, HEADERS=FALSE")</f>
        <v>12.77155</v>
      </c>
      <c r="K7" s="6">
        <f>_xll.MSTS($A7,K$5,$D7,$D7,"CORR=C, DATES=FALSE, ASCENDING=TRUE, FREQ=M, DAYS=T, FILL=B, HEADERS=FALSE")</f>
        <v>22.84684</v>
      </c>
      <c r="L7" s="6">
        <f>_xll.MSTS($A7,L$5,$D7,$D7,"CORR=C, DATES=FALSE, ASCENDING=TRUE, FREQ=M, DAYS=T, FILL=B, HEADERS=FALSE")</f>
        <v>15.658469999999999</v>
      </c>
      <c r="M7" s="6">
        <f>_xll.MSTS($A7,M$5,$D7,$D7,"CORR=C, DATES=FALSE, ASCENDING=TRUE, FREQ=M, DAYS=T, FILL=B, HEADERS=FALSE")</f>
        <v>10.13883</v>
      </c>
      <c r="N7" s="6">
        <f>_xll.MSTS($A7,N$5,$D7,$D7,"CORR=C, DATES=FALSE, ASCENDING=TRUE, FREQ=M, DAYS=T, FILL=B, HEADERS=FALSE")</f>
        <v>3.2821699999999998</v>
      </c>
      <c r="O7" s="6">
        <f>_xll.MSTS($A7,O$5,$D7,$D7,"CORR=C, DATES=FALSE, ASCENDING=TRUE, FREQ=M, DAYS=T, FILL=B, HEADERS=FALSE")</f>
        <v>2.3172000000000001</v>
      </c>
      <c r="P7" s="6">
        <f>_xll.MSTS($A7,P$5,$D7,$D7,"CORR=C, DATES=FALSE, ASCENDING=TRUE, FREQ=M, DAYS=T, FILL=B, HEADERS=FALSE")</f>
        <v>2.1603599999999998</v>
      </c>
      <c r="Q7" s="6">
        <f>_xll.MSTS($A7,Q$5,$D7,$D7,"CORR=C, DATES=FALSE, ASCENDING=TRUE, FREQ=M, DAYS=T, FILL=B, HEADERS=FALSE")</f>
        <v>0</v>
      </c>
      <c r="R7" s="6">
        <f>_xll.MSTS($A7,R$5,$D7,$D7,"CORR=C, DATES=FALSE, ASCENDING=TRUE, FREQ=M, DAYS=T, FILL=B, HEADERS=FALSE")</f>
        <v>5.1500000000000001E-3</v>
      </c>
      <c r="S7" s="6">
        <f>_xll.MSTS($A7,S$5,$D7,$D7,"CORR=C, DATES=FALSE, ASCENDING=TRUE, FREQ=M, DAYS=T, FILL=B, HEADERS=FALSE")</f>
        <v>0</v>
      </c>
      <c r="T7" s="6">
        <f>_xll.MSTS($A7,T$5,$D7,$D7,"CORR=C, DATES=FALSE, ASCENDING=TRUE, FREQ=M, DAYS=T, FILL=B, HEADERS=FALSE")</f>
        <v>0</v>
      </c>
    </row>
    <row r="8" spans="1:20" x14ac:dyDescent="0.3">
      <c r="A8" s="162" t="s">
        <v>5162</v>
      </c>
      <c r="B8" s="103" t="str">
        <f>_xll.MSDP($A8,B$5)</f>
        <v>LU0979491239</v>
      </c>
      <c r="C8" s="168" t="str">
        <f>_xll.MSDP($A8,C$5)</f>
        <v>Kempen (Lux) Euro Sustainable Credit J</v>
      </c>
      <c r="D8" s="165">
        <f>_xll.MSDP($A8,D$5)</f>
        <v>44255</v>
      </c>
      <c r="E8" s="3" t="str">
        <f>_xll.MSTS(A8,"Fixd_Inc_Mod_Dur_Avg_yrs_Calc_Net_FI%",$D$6,$D$6,"CORR=C, DATES=FALSE, ASCENDING=TRUE, FREQ=M, DAYS=T, FILL=B, HEADERS=FALSE")</f>
        <v>-</v>
      </c>
      <c r="F8" s="6">
        <f>_xll.MSTS($A8,F$5,$D8,$D8,"CORR=C, DATES=FALSE, ASCENDING=TRUE, FREQ=M, DAYS=T, FILL=B, HEADERS=FALSE")</f>
        <v>0.45408999999999999</v>
      </c>
      <c r="G8" s="6">
        <f>_xll.MSTS($A8,G$5,$D8,$D8,"CORR=C, DATES=FALSE, ASCENDING=TRUE, FREQ=M, DAYS=T, FILL=B, HEADERS=FALSE")</f>
        <v>0.87938000000000005</v>
      </c>
      <c r="H8" s="6">
        <f>_xll.MSTS($A8,H$5,$D8,$D8,"CORR=C, DATES=FALSE, ASCENDING=TRUE, FREQ=M, DAYS=T, FILL=B, HEADERS=FALSE")</f>
        <v>3.77861</v>
      </c>
      <c r="I8" s="6">
        <f>_xll.MSTS($A8,I$5,$D8,$D8,"CORR=C, DATES=FALSE, ASCENDING=TRUE, FREQ=M, DAYS=T, FILL=B, HEADERS=FALSE")</f>
        <v>13.721019999999999</v>
      </c>
      <c r="J8" s="6">
        <f>_xll.MSTS($A8,J$5,$D8,$D8,"CORR=C, DATES=FALSE, ASCENDING=TRUE, FREQ=M, DAYS=T, FILL=B, HEADERS=FALSE")</f>
        <v>16.323589999999999</v>
      </c>
      <c r="K8" s="6">
        <f>_xll.MSTS($A8,K$5,$D8,$D8,"CORR=C, DATES=FALSE, ASCENDING=TRUE, FREQ=M, DAYS=T, FILL=B, HEADERS=FALSE")</f>
        <v>13.93473</v>
      </c>
      <c r="L8" s="6">
        <f>_xll.MSTS($A8,L$5,$D8,$D8,"CORR=C, DATES=FALSE, ASCENDING=TRUE, FREQ=M, DAYS=T, FILL=B, HEADERS=FALSE")</f>
        <v>15.447150000000001</v>
      </c>
      <c r="M8" s="6">
        <f>_xll.MSTS($A8,M$5,$D8,$D8,"CORR=C, DATES=FALSE, ASCENDING=TRUE, FREQ=M, DAYS=T, FILL=B, HEADERS=FALSE")</f>
        <v>12.02122</v>
      </c>
      <c r="N8" s="6">
        <f>_xll.MSTS($A8,N$5,$D8,$D8,"CORR=C, DATES=FALSE, ASCENDING=TRUE, FREQ=M, DAYS=T, FILL=B, HEADERS=FALSE")</f>
        <v>5.1929499999999997</v>
      </c>
      <c r="O8" s="6">
        <f>_xll.MSTS($A8,O$5,$D8,$D8,"CORR=C, DATES=FALSE, ASCENDING=TRUE, FREQ=M, DAYS=T, FILL=B, HEADERS=FALSE")</f>
        <v>6.09842</v>
      </c>
      <c r="P8" s="6">
        <f>_xll.MSTS($A8,P$5,$D8,$D8,"CORR=C, DATES=FALSE, ASCENDING=TRUE, FREQ=M, DAYS=T, FILL=B, HEADERS=FALSE")</f>
        <v>2.6646299999999998</v>
      </c>
      <c r="Q8" s="6">
        <f>_xll.MSTS($A8,Q$5,$D8,$D8,"CORR=C, DATES=FALSE, ASCENDING=TRUE, FREQ=M, DAYS=T, FILL=B, HEADERS=FALSE")</f>
        <v>3.39432</v>
      </c>
      <c r="R8" s="6">
        <f>_xll.MSTS($A8,R$5,$D8,$D8,"CORR=C, DATES=FALSE, ASCENDING=TRUE, FREQ=M, DAYS=T, FILL=B, HEADERS=FALSE")</f>
        <v>0.99826999999999999</v>
      </c>
      <c r="S8" s="6">
        <f>_xll.MSTS($A8,S$5,$D8,$D8,"CORR=C, DATES=FALSE, ASCENDING=TRUE, FREQ=M, DAYS=T, FILL=B, HEADERS=FALSE")</f>
        <v>1.2775300000000001</v>
      </c>
      <c r="T8" s="6">
        <f>_xll.MSTS($A8,T$5,$D8,$D8,"CORR=C, DATES=FALSE, ASCENDING=TRUE, FREQ=M, DAYS=T, FILL=B, HEADERS=FALSE")</f>
        <v>0</v>
      </c>
    </row>
    <row r="9" spans="1:20" x14ac:dyDescent="0.3">
      <c r="A9" s="162" t="s">
        <v>5163</v>
      </c>
      <c r="B9" s="103" t="str">
        <f>_xll.MSDP($A9,B$5)</f>
        <v>LU0210005152</v>
      </c>
      <c r="C9" s="168" t="str">
        <f>_xll.MSDP($A9,C$5)</f>
        <v>LO Funds Euro Rspnb Corp Fdmtl EUR SA</v>
      </c>
      <c r="D9" s="165">
        <f>_xll.MSDP($A9,D$5)</f>
        <v>44286</v>
      </c>
      <c r="E9" s="58">
        <f>_xll.MSTS(A9,"Fixd_Inc_Mod_Dur_Avg_yrs_Calc_Net_FI%",$D$6,$D$6,"CORR=C, DATES=FALSE, ASCENDING=TRUE, FREQ=M, DAYS=T, FILL=B, HEADERS=FALSE")</f>
        <v>5.3094200000000003</v>
      </c>
      <c r="F9" s="6">
        <f>_xll.MSTS($A9,F$5,$D9,$D9,"CORR=C, DATES=FALSE, ASCENDING=TRUE, FREQ=M, DAYS=T, FILL=B, HEADERS=FALSE")</f>
        <v>1.206E-2</v>
      </c>
      <c r="G9" s="6">
        <f>_xll.MSTS($A9,G$5,$D9,$D9,"CORR=C, DATES=FALSE, ASCENDING=TRUE, FREQ=M, DAYS=T, FILL=B, HEADERS=FALSE")</f>
        <v>0</v>
      </c>
      <c r="H9" s="6">
        <f>_xll.MSTS($A9,H$5,$D9,$D9,"CORR=C, DATES=FALSE, ASCENDING=TRUE, FREQ=M, DAYS=T, FILL=B, HEADERS=FALSE")</f>
        <v>6.7283099999999996</v>
      </c>
      <c r="I9" s="6">
        <f>_xll.MSTS($A9,I$5,$D9,$D9,"CORR=C, DATES=FALSE, ASCENDING=TRUE, FREQ=M, DAYS=T, FILL=B, HEADERS=FALSE")</f>
        <v>14.44781</v>
      </c>
      <c r="J9" s="6">
        <f>_xll.MSTS($A9,J$5,$D9,$D9,"CORR=C, DATES=FALSE, ASCENDING=TRUE, FREQ=M, DAYS=T, FILL=B, HEADERS=FALSE")</f>
        <v>17.551220000000001</v>
      </c>
      <c r="K9" s="6">
        <f>_xll.MSTS($A9,K$5,$D9,$D9,"CORR=C, DATES=FALSE, ASCENDING=TRUE, FREQ=M, DAYS=T, FILL=B, HEADERS=FALSE")</f>
        <v>17.225570000000001</v>
      </c>
      <c r="L9" s="6">
        <f>_xll.MSTS($A9,L$5,$D9,$D9,"CORR=C, DATES=FALSE, ASCENDING=TRUE, FREQ=M, DAYS=T, FILL=B, HEADERS=FALSE")</f>
        <v>12.689719999999999</v>
      </c>
      <c r="M9" s="6">
        <f>_xll.MSTS($A9,M$5,$D9,$D9,"CORR=C, DATES=FALSE, ASCENDING=TRUE, FREQ=M, DAYS=T, FILL=B, HEADERS=FALSE")</f>
        <v>9.0910399999999996</v>
      </c>
      <c r="N9" s="6">
        <f>_xll.MSTS($A9,N$5,$D9,$D9,"CORR=C, DATES=FALSE, ASCENDING=TRUE, FREQ=M, DAYS=T, FILL=B, HEADERS=FALSE")</f>
        <v>8.1582100000000004</v>
      </c>
      <c r="O9" s="6">
        <f>_xll.MSTS($A9,O$5,$D9,$D9,"CORR=C, DATES=FALSE, ASCENDING=TRUE, FREQ=M, DAYS=T, FILL=B, HEADERS=FALSE")</f>
        <v>4.2071399999999999</v>
      </c>
      <c r="P9" s="6">
        <f>_xll.MSTS($A9,P$5,$D9,$D9,"CORR=C, DATES=FALSE, ASCENDING=TRUE, FREQ=M, DAYS=T, FILL=B, HEADERS=FALSE")</f>
        <v>2.7355100000000001</v>
      </c>
      <c r="Q9" s="6">
        <f>_xll.MSTS($A9,Q$5,$D9,$D9,"CORR=C, DATES=FALSE, ASCENDING=TRUE, FREQ=M, DAYS=T, FILL=B, HEADERS=FALSE")</f>
        <v>1.4379200000000001</v>
      </c>
      <c r="R9" s="6">
        <f>_xll.MSTS($A9,R$5,$D9,$D9,"CORR=C, DATES=FALSE, ASCENDING=TRUE, FREQ=M, DAYS=T, FILL=B, HEADERS=FALSE")</f>
        <v>1.3707499999999999</v>
      </c>
      <c r="S9" s="6">
        <f>_xll.MSTS($A9,S$5,$D9,$D9,"CORR=C, DATES=FALSE, ASCENDING=TRUE, FREQ=M, DAYS=T, FILL=B, HEADERS=FALSE")</f>
        <v>1.06819</v>
      </c>
      <c r="T9" s="6">
        <f>_xll.MSTS($A9,T$5,$D9,$D9,"CORR=C, DATES=FALSE, ASCENDING=TRUE, FREQ=M, DAYS=T, FILL=B, HEADERS=FALSE")</f>
        <v>1.3245899999999999</v>
      </c>
    </row>
    <row r="10" spans="1:20" x14ac:dyDescent="0.3">
      <c r="A10" s="162" t="s">
        <v>5164</v>
      </c>
      <c r="B10" s="103" t="str">
        <f>_xll.MSDP($A10,B$5)</f>
        <v>IE00B2R9B880</v>
      </c>
      <c r="C10" s="168" t="str">
        <f>_xll.MSDP($A10,C$5)</f>
        <v>Muzinich Sustainable Credit HEUR Acc A</v>
      </c>
      <c r="D10" s="165">
        <f>_xll.MSDP($A10,D$5)</f>
        <v>44286</v>
      </c>
      <c r="E10" s="3" t="str">
        <f>_xll.MSTS(A10,"Fixd_Inc_Mod_Dur_Avg_yrs_Calc_Net_FI%",$D$6,$D$6,"CORR=C, DATES=FALSE, ASCENDING=TRUE, FREQ=M, DAYS=T, FILL=B, HEADERS=FALSE")</f>
        <v>-</v>
      </c>
      <c r="F10" s="6">
        <f>_xll.MSTS($A10,F$5,$D10,$D10,"CORR=C, DATES=FALSE, ASCENDING=TRUE, FREQ=M, DAYS=T, FILL=B, HEADERS=FALSE")</f>
        <v>1.1648499999999999</v>
      </c>
      <c r="G10" s="6">
        <f>_xll.MSTS($A10,G$5,$D10,$D10,"CORR=C, DATES=FALSE, ASCENDING=TRUE, FREQ=M, DAYS=T, FILL=B, HEADERS=FALSE")</f>
        <v>1.1740200000000001</v>
      </c>
      <c r="H10" s="6">
        <f>_xll.MSTS($A10,H$5,$D10,$D10,"CORR=C, DATES=FALSE, ASCENDING=TRUE, FREQ=M, DAYS=T, FILL=B, HEADERS=FALSE")</f>
        <v>12.97592</v>
      </c>
      <c r="I10" s="6">
        <f>_xll.MSTS($A10,I$5,$D10,$D10,"CORR=C, DATES=FALSE, ASCENDING=TRUE, FREQ=M, DAYS=T, FILL=B, HEADERS=FALSE")</f>
        <v>12.21021</v>
      </c>
      <c r="J10" s="6">
        <f>_xll.MSTS($A10,J$5,$D10,$D10,"CORR=C, DATES=FALSE, ASCENDING=TRUE, FREQ=M, DAYS=T, FILL=B, HEADERS=FALSE")</f>
        <v>15.32968</v>
      </c>
      <c r="K10" s="6">
        <f>_xll.MSTS($A10,K$5,$D10,$D10,"CORR=C, DATES=FALSE, ASCENDING=TRUE, FREQ=M, DAYS=T, FILL=B, HEADERS=FALSE")</f>
        <v>14.688879999999999</v>
      </c>
      <c r="L10" s="6">
        <f>_xll.MSTS($A10,L$5,$D10,$D10,"CORR=C, DATES=FALSE, ASCENDING=TRUE, FREQ=M, DAYS=T, FILL=B, HEADERS=FALSE")</f>
        <v>14.13391</v>
      </c>
      <c r="M10" s="6">
        <f>_xll.MSTS($A10,M$5,$D10,$D10,"CORR=C, DATES=FALSE, ASCENDING=TRUE, FREQ=M, DAYS=T, FILL=B, HEADERS=FALSE")</f>
        <v>3.8604599999999998</v>
      </c>
      <c r="N10" s="6">
        <f>_xll.MSTS($A10,N$5,$D10,$D10,"CORR=C, DATES=FALSE, ASCENDING=TRUE, FREQ=M, DAYS=T, FILL=B, HEADERS=FALSE")</f>
        <v>2.0471699999999999</v>
      </c>
      <c r="O10" s="6">
        <f>_xll.MSTS($A10,O$5,$D10,$D10,"CORR=C, DATES=FALSE, ASCENDING=TRUE, FREQ=M, DAYS=T, FILL=B, HEADERS=FALSE")</f>
        <v>1.39371</v>
      </c>
      <c r="P10" s="6">
        <f>_xll.MSTS($A10,P$5,$D10,$D10,"CORR=C, DATES=FALSE, ASCENDING=TRUE, FREQ=M, DAYS=T, FILL=B, HEADERS=FALSE")</f>
        <v>0.64046000000000003</v>
      </c>
      <c r="Q10" s="6">
        <f>_xll.MSTS($A10,Q$5,$D10,$D10,"CORR=C, DATES=FALSE, ASCENDING=TRUE, FREQ=M, DAYS=T, FILL=B, HEADERS=FALSE")</f>
        <v>0.28011999999999998</v>
      </c>
      <c r="R10" s="6">
        <f>_xll.MSTS($A10,R$5,$D10,$D10,"CORR=C, DATES=FALSE, ASCENDING=TRUE, FREQ=M, DAYS=T, FILL=B, HEADERS=FALSE")</f>
        <v>0</v>
      </c>
      <c r="S10" s="6">
        <f>_xll.MSTS($A10,S$5,$D10,$D10,"CORR=C, DATES=FALSE, ASCENDING=TRUE, FREQ=M, DAYS=T, FILL=B, HEADERS=FALSE")</f>
        <v>0</v>
      </c>
      <c r="T10" s="6">
        <f>_xll.MSTS($A10,T$5,$D10,$D10,"CORR=C, DATES=FALSE, ASCENDING=TRUE, FREQ=M, DAYS=T, FILL=B, HEADERS=FALSE")</f>
        <v>1.2128000000000001</v>
      </c>
    </row>
    <row r="11" spans="1:20" x14ac:dyDescent="0.3">
      <c r="A11" s="162" t="s">
        <v>5165</v>
      </c>
      <c r="B11" s="103" t="str">
        <f>_xll.MSDP($A11,B$5)</f>
        <v>LU0503372780</v>
      </c>
      <c r="C11" s="168" t="str">
        <f>_xll.MSDP($A11,C$5)</f>
        <v>RobecoSAM Euro SDG Credits IH EUR</v>
      </c>
      <c r="D11" s="165">
        <f>_xll.MSDP($A11,D$5)</f>
        <v>44255</v>
      </c>
      <c r="E11" s="3" t="str">
        <f>_xll.MSTS(A11,"Fixd_Inc_Mod_Dur_Avg_yrs_Calc_Net_FI%",$D$6,$D$6,"CORR=C, DATES=FALSE, ASCENDING=TRUE, FREQ=M, DAYS=T, FILL=B, HEADERS=FALSE")</f>
        <v>-</v>
      </c>
      <c r="F11" s="6">
        <f>_xll.MSTS($A11,F$5,$D11,$D11,"CORR=C, DATES=FALSE, ASCENDING=TRUE, FREQ=M, DAYS=T, FILL=B, HEADERS=FALSE")</f>
        <v>3.7407699999999999</v>
      </c>
      <c r="G11" s="6">
        <f>_xll.MSTS($A11,G$5,$D11,$D11,"CORR=C, DATES=FALSE, ASCENDING=TRUE, FREQ=M, DAYS=T, FILL=B, HEADERS=FALSE")</f>
        <v>4.0164200000000001</v>
      </c>
      <c r="H11" s="6">
        <f>_xll.MSTS($A11,H$5,$D11,$D11,"CORR=C, DATES=FALSE, ASCENDING=TRUE, FREQ=M, DAYS=T, FILL=B, HEADERS=FALSE")</f>
        <v>9.5550300000000004</v>
      </c>
      <c r="I11" s="6">
        <f>_xll.MSTS($A11,I$5,$D11,$D11,"CORR=C, DATES=FALSE, ASCENDING=TRUE, FREQ=M, DAYS=T, FILL=B, HEADERS=FALSE")</f>
        <v>12.017010000000001</v>
      </c>
      <c r="J11" s="6">
        <f>_xll.MSTS($A11,J$5,$D11,$D11,"CORR=C, DATES=FALSE, ASCENDING=TRUE, FREQ=M, DAYS=T, FILL=B, HEADERS=FALSE")</f>
        <v>16.767160000000001</v>
      </c>
      <c r="K11" s="6">
        <f>_xll.MSTS($A11,K$5,$D11,$D11,"CORR=C, DATES=FALSE, ASCENDING=TRUE, FREQ=M, DAYS=T, FILL=B, HEADERS=FALSE")</f>
        <v>9.3735599999999994</v>
      </c>
      <c r="L11" s="6">
        <f>_xll.MSTS($A11,L$5,$D11,$D11,"CORR=C, DATES=FALSE, ASCENDING=TRUE, FREQ=M, DAYS=T, FILL=B, HEADERS=FALSE")</f>
        <v>10.693899999999999</v>
      </c>
      <c r="M11" s="6">
        <f>_xll.MSTS($A11,M$5,$D11,$D11,"CORR=C, DATES=FALSE, ASCENDING=TRUE, FREQ=M, DAYS=T, FILL=B, HEADERS=FALSE")</f>
        <v>8.1640800000000002</v>
      </c>
      <c r="N11" s="6">
        <f>_xll.MSTS($A11,N$5,$D11,$D11,"CORR=C, DATES=FALSE, ASCENDING=TRUE, FREQ=M, DAYS=T, FILL=B, HEADERS=FALSE")</f>
        <v>9.8296100000000006</v>
      </c>
      <c r="O11" s="6">
        <f>_xll.MSTS($A11,O$5,$D11,$D11,"CORR=C, DATES=FALSE, ASCENDING=TRUE, FREQ=M, DAYS=T, FILL=B, HEADERS=FALSE")</f>
        <v>4.5761500000000002</v>
      </c>
      <c r="P11" s="6">
        <f>_xll.MSTS($A11,P$5,$D11,$D11,"CORR=C, DATES=FALSE, ASCENDING=TRUE, FREQ=M, DAYS=T, FILL=B, HEADERS=FALSE")</f>
        <v>2.57178</v>
      </c>
      <c r="Q11" s="6">
        <f>_xll.MSTS($A11,Q$5,$D11,$D11,"CORR=C, DATES=FALSE, ASCENDING=TRUE, FREQ=M, DAYS=T, FILL=B, HEADERS=FALSE")</f>
        <v>2.6902900000000001</v>
      </c>
      <c r="R11" s="6">
        <f>_xll.MSTS($A11,R$5,$D11,$D11,"CORR=C, DATES=FALSE, ASCENDING=TRUE, FREQ=M, DAYS=T, FILL=B, HEADERS=FALSE")</f>
        <v>0.23476</v>
      </c>
      <c r="S11" s="6">
        <f>_xll.MSTS($A11,S$5,$D11,$D11,"CORR=C, DATES=FALSE, ASCENDING=TRUE, FREQ=M, DAYS=T, FILL=B, HEADERS=FALSE")</f>
        <v>1.2692399999999999</v>
      </c>
      <c r="T11" s="6">
        <f>_xll.MSTS($A11,T$5,$D11,$D11,"CORR=C, DATES=FALSE, ASCENDING=TRUE, FREQ=M, DAYS=T, FILL=B, HEADERS=FALSE")</f>
        <v>0.94852999999999998</v>
      </c>
    </row>
    <row r="12" spans="1:20" x14ac:dyDescent="0.3">
      <c r="A12" s="162" t="s">
        <v>5166</v>
      </c>
      <c r="B12" s="103" t="str">
        <f>_xll.MSDP($A12,B$5)</f>
        <v>LU0417377784</v>
      </c>
      <c r="C12" s="168" t="str">
        <f>_xll.MSDP($A12,C$5)</f>
        <v>UBS Lux SICAV 2 € Corp Act Clmt Awr€Qacc</v>
      </c>
      <c r="D12" s="165">
        <f>_xll.MSDP($A12,D$5)</f>
        <v>44255</v>
      </c>
      <c r="E12" s="3" t="str">
        <f>_xll.MSTS(A12,"Fixd_Inc_Mod_Dur_Avg_yrs_Calc_Net_FI%",$D$6,$D$6,"CORR=C, DATES=FALSE, ASCENDING=TRUE, FREQ=M, DAYS=T, FILL=B, HEADERS=FALSE")</f>
        <v>-</v>
      </c>
      <c r="F12" s="6">
        <f>_xll.MSTS($A12,F$5,$D12,$D12,"CORR=C, DATES=FALSE, ASCENDING=TRUE, FREQ=M, DAYS=T, FILL=B, HEADERS=FALSE")</f>
        <v>1.69865</v>
      </c>
      <c r="G12" s="6">
        <f>_xll.MSTS($A12,G$5,$D12,$D12,"CORR=C, DATES=FALSE, ASCENDING=TRUE, FREQ=M, DAYS=T, FILL=B, HEADERS=FALSE")</f>
        <v>1.99641</v>
      </c>
      <c r="H12" s="6">
        <f>_xll.MSTS($A12,H$5,$D12,$D12,"CORR=C, DATES=FALSE, ASCENDING=TRUE, FREQ=M, DAYS=T, FILL=B, HEADERS=FALSE")</f>
        <v>5.8484499999999997</v>
      </c>
      <c r="I12" s="6">
        <f>_xll.MSTS($A12,I$5,$D12,$D12,"CORR=C, DATES=FALSE, ASCENDING=TRUE, FREQ=M, DAYS=T, FILL=B, HEADERS=FALSE")</f>
        <v>11.104990000000001</v>
      </c>
      <c r="J12" s="6">
        <f>_xll.MSTS($A12,J$5,$D12,$D12,"CORR=C, DATES=FALSE, ASCENDING=TRUE, FREQ=M, DAYS=T, FILL=B, HEADERS=FALSE")</f>
        <v>16.573869999999999</v>
      </c>
      <c r="K12" s="6">
        <f>_xll.MSTS($A12,K$5,$D12,$D12,"CORR=C, DATES=FALSE, ASCENDING=TRUE, FREQ=M, DAYS=T, FILL=B, HEADERS=FALSE")</f>
        <v>15.302</v>
      </c>
      <c r="L12" s="6">
        <f>_xll.MSTS($A12,L$5,$D12,$D12,"CORR=C, DATES=FALSE, ASCENDING=TRUE, FREQ=M, DAYS=T, FILL=B, HEADERS=FALSE")</f>
        <v>11.79452</v>
      </c>
      <c r="M12" s="6">
        <f>_xll.MSTS($A12,M$5,$D12,$D12,"CORR=C, DATES=FALSE, ASCENDING=TRUE, FREQ=M, DAYS=T, FILL=B, HEADERS=FALSE")</f>
        <v>11.386900000000001</v>
      </c>
      <c r="N12" s="6">
        <f>_xll.MSTS($A12,N$5,$D12,$D12,"CORR=C, DATES=FALSE, ASCENDING=TRUE, FREQ=M, DAYS=T, FILL=B, HEADERS=FALSE")</f>
        <v>6.3126300000000004</v>
      </c>
      <c r="O12" s="6">
        <f>_xll.MSTS($A12,O$5,$D12,$D12,"CORR=C, DATES=FALSE, ASCENDING=TRUE, FREQ=M, DAYS=T, FILL=B, HEADERS=FALSE")</f>
        <v>5.6021599999999996</v>
      </c>
      <c r="P12" s="6">
        <f>_xll.MSTS($A12,P$5,$D12,$D12,"CORR=C, DATES=FALSE, ASCENDING=TRUE, FREQ=M, DAYS=T, FILL=B, HEADERS=FALSE")</f>
        <v>7.9132800000000003</v>
      </c>
      <c r="Q12" s="6">
        <f>_xll.MSTS($A12,Q$5,$D12,$D12,"CORR=C, DATES=FALSE, ASCENDING=TRUE, FREQ=M, DAYS=T, FILL=B, HEADERS=FALSE")</f>
        <v>2.3757000000000001</v>
      </c>
      <c r="R12" s="6">
        <f>_xll.MSTS($A12,R$5,$D12,$D12,"CORR=C, DATES=FALSE, ASCENDING=TRUE, FREQ=M, DAYS=T, FILL=B, HEADERS=FALSE")</f>
        <v>0.33589000000000002</v>
      </c>
      <c r="S12" s="6">
        <f>_xll.MSTS($A12,S$5,$D12,$D12,"CORR=C, DATES=FALSE, ASCENDING=TRUE, FREQ=M, DAYS=T, FILL=B, HEADERS=FALSE")</f>
        <v>0.39576</v>
      </c>
      <c r="T12" s="6">
        <f>_xll.MSTS($A12,T$5,$D12,$D12,"CORR=C, DATES=FALSE, ASCENDING=TRUE, FREQ=M, DAYS=T, FILL=B, HEADERS=FALSE")</f>
        <v>0.32872000000000001</v>
      </c>
    </row>
    <row r="13" spans="1:20" x14ac:dyDescent="0.3">
      <c r="A13" s="15"/>
      <c r="B13" s="15"/>
      <c r="F13" s="13"/>
      <c r="J13" s="166"/>
      <c r="K13" s="166"/>
      <c r="L13" s="13"/>
      <c r="M13" s="13"/>
    </row>
    <row r="14" spans="1:20" x14ac:dyDescent="0.3">
      <c r="A14" s="15"/>
      <c r="B14" s="15"/>
      <c r="F14" s="13"/>
      <c r="J14" s="166"/>
      <c r="K14" s="166"/>
      <c r="L14" s="13"/>
      <c r="M14" s="13"/>
    </row>
    <row r="15" spans="1:20" x14ac:dyDescent="0.3">
      <c r="A15" s="15"/>
      <c r="F15" s="13"/>
      <c r="J15" s="166"/>
      <c r="K15" s="166"/>
      <c r="L15" s="13"/>
      <c r="M15" s="13"/>
    </row>
    <row r="16" spans="1:20" x14ac:dyDescent="0.3">
      <c r="A16" s="15"/>
      <c r="F16" s="13"/>
      <c r="J16" s="166"/>
      <c r="K16" s="166"/>
      <c r="L16" s="13"/>
      <c r="M16" s="13"/>
    </row>
    <row r="17" spans="1:13" x14ac:dyDescent="0.3">
      <c r="A17" s="14"/>
    </row>
    <row r="18" spans="1:13" x14ac:dyDescent="0.3">
      <c r="A18" s="15"/>
      <c r="B18" s="15"/>
    </row>
    <row r="19" spans="1:13" x14ac:dyDescent="0.3">
      <c r="A19" s="15"/>
      <c r="B19" s="15"/>
    </row>
    <row r="20" spans="1:13" x14ac:dyDescent="0.3">
      <c r="A20" s="15"/>
      <c r="B20" s="15"/>
    </row>
    <row r="25" spans="1:13" x14ac:dyDescent="0.3">
      <c r="A25" s="62"/>
      <c r="B25" s="62"/>
    </row>
    <row r="27" spans="1:13" x14ac:dyDescent="0.3">
      <c r="C27" s="15"/>
    </row>
    <row r="28" spans="1:13" x14ac:dyDescent="0.3">
      <c r="A28" s="62"/>
      <c r="B28" s="62"/>
      <c r="C28" s="15"/>
    </row>
    <row r="29" spans="1:13" x14ac:dyDescent="0.3">
      <c r="A29" s="18"/>
      <c r="C29" s="15"/>
    </row>
    <row r="30" spans="1:13" x14ac:dyDescent="0.3">
      <c r="A30" s="15"/>
      <c r="B30" s="15"/>
      <c r="C30" s="15"/>
    </row>
    <row r="31" spans="1:13" customFormat="1" x14ac:dyDescent="0.3">
      <c r="A31" s="14"/>
      <c r="B31" s="14"/>
      <c r="C31" s="15"/>
      <c r="F31" s="1"/>
      <c r="G31" s="45"/>
      <c r="H31" s="45"/>
      <c r="I31" s="1"/>
      <c r="J31" s="45"/>
      <c r="K31" s="45"/>
      <c r="L31" s="1"/>
      <c r="M31" s="1"/>
    </row>
    <row r="32" spans="1:13" customFormat="1" x14ac:dyDescent="0.3">
      <c r="A32" s="19"/>
      <c r="B32" s="15"/>
      <c r="C32" s="1"/>
      <c r="F32" s="1"/>
      <c r="G32" s="45"/>
      <c r="H32" s="45"/>
      <c r="I32" s="1"/>
      <c r="J32" s="45"/>
      <c r="K32" s="45"/>
      <c r="L32" s="1"/>
      <c r="M32" s="1"/>
    </row>
    <row r="33" spans="1:13" customFormat="1" x14ac:dyDescent="0.3">
      <c r="A33" s="15"/>
      <c r="B33" s="15"/>
      <c r="C33" s="1"/>
      <c r="F33" s="1"/>
      <c r="G33" s="45"/>
      <c r="H33" s="45"/>
      <c r="I33" s="1"/>
      <c r="J33" s="45"/>
      <c r="K33" s="45"/>
      <c r="L33" s="1"/>
      <c r="M33" s="1"/>
    </row>
  </sheetData>
  <pageMargins left="0.7" right="0.7" top="0.75" bottom="0.75" header="0.3" footer="0.3"/>
  <pageSetup paperSize="9" orientation="portrait" horizontalDpi="1200" verticalDpi="120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7098B1-1021-4650-B671-F1DD15FAC805}">
  <dimension ref="A1:L31"/>
  <sheetViews>
    <sheetView workbookViewId="0"/>
  </sheetViews>
  <sheetFormatPr defaultColWidth="8.88671875" defaultRowHeight="14.4" x14ac:dyDescent="0.3"/>
  <cols>
    <col min="1" max="1" width="37.6640625" style="100" bestFit="1" customWidth="1"/>
    <col min="2" max="2" width="28.44140625" style="100" bestFit="1" customWidth="1"/>
    <col min="3" max="5" width="12.33203125" style="100" bestFit="1" customWidth="1"/>
    <col min="6" max="6" width="12.6640625" style="100" bestFit="1" customWidth="1"/>
    <col min="7" max="9" width="12.33203125" style="100" bestFit="1" customWidth="1"/>
    <col min="10" max="11" width="13.33203125" style="100" customWidth="1"/>
    <col min="12" max="12" width="10.6640625" style="100" bestFit="1" customWidth="1"/>
    <col min="13" max="16384" width="8.88671875" style="100"/>
  </cols>
  <sheetData>
    <row r="1" spans="1:12" x14ac:dyDescent="0.3">
      <c r="A1" s="116"/>
      <c r="C1" s="62" t="s">
        <v>10</v>
      </c>
      <c r="D1" s="88" cm="1">
        <f t="array" ref="D1">_xll.MSDATE("lmend")</f>
        <v>44286</v>
      </c>
    </row>
    <row r="2" spans="1:12" x14ac:dyDescent="0.3">
      <c r="C2" s="62" t="s">
        <v>25</v>
      </c>
      <c r="D2" s="89" t="s">
        <v>26</v>
      </c>
    </row>
    <row r="3" spans="1:12" ht="15" thickBot="1" x14ac:dyDescent="0.35"/>
    <row r="4" spans="1:12" ht="15" thickBot="1" x14ac:dyDescent="0.35">
      <c r="C4" s="175" t="s">
        <v>6</v>
      </c>
      <c r="D4" s="176"/>
      <c r="E4" s="175" t="s">
        <v>15</v>
      </c>
      <c r="F4" s="176"/>
      <c r="G4" s="176"/>
      <c r="H4" s="177"/>
    </row>
    <row r="5" spans="1:12" ht="43.8" thickBot="1" x14ac:dyDescent="0.35">
      <c r="A5" s="21" t="s">
        <v>1</v>
      </c>
      <c r="B5" s="21" t="s">
        <v>9</v>
      </c>
      <c r="C5" s="21" t="s">
        <v>12</v>
      </c>
      <c r="D5" s="24" t="s">
        <v>13</v>
      </c>
      <c r="E5" s="21" t="s">
        <v>24</v>
      </c>
      <c r="F5" s="22" t="s">
        <v>7</v>
      </c>
      <c r="G5" s="118" t="s">
        <v>364</v>
      </c>
      <c r="H5" s="23" t="s">
        <v>16</v>
      </c>
      <c r="I5" s="156" t="s">
        <v>32</v>
      </c>
      <c r="J5" s="118" t="s">
        <v>4634</v>
      </c>
      <c r="K5" s="118" t="s">
        <v>4635</v>
      </c>
      <c r="L5" s="157" t="s">
        <v>4636</v>
      </c>
    </row>
    <row r="6" spans="1:12" x14ac:dyDescent="0.3">
      <c r="A6" s="102" t="s">
        <v>354</v>
      </c>
      <c r="B6" s="106" t="str">
        <f>_xll.MSDP($A6,B$5)</f>
        <v>Conservative Model</v>
      </c>
      <c r="C6" s="107">
        <f>_xll.MSTS($A6,"Return","ed-1y",$D$1,"CORR=C, DATES=FALSE, ASCENDING=TRUE, FREQ=1, DAYS=T, FILL=B, RTYPE=TOTAL, SKIP=FALSE, ANN=FALSE, CONTI=TRUE, CURR="&amp;$D$2&amp;", HEADERS=FALSE")</f>
        <v>30.018050982326038</v>
      </c>
      <c r="D6" s="108">
        <f>_xll.MSTS($A6,"Return","ed-3y",$D$1,"CORR=C, DATES=FALSE, ASCENDING=TRUE, FREQ=1, DAYS=T, FILL=B, RTYPE=TOTAL, SKIP=FALSE, ANN=TRUE, CONTI=TRUE, CURR="&amp;$D$2&amp;", HEADERS=FALSE")</f>
        <v>4.1966749589926744</v>
      </c>
      <c r="E6" s="107">
        <f>_xll.MSTS($A6,"Std_Dev","ed-3y",$D$1,"CORR=C, DATES=FALSE, ASCENDING=TRUE, COMP=S, SOURCE=HP010, ANN=TRUE, CONTI=TRUE, CURR="&amp;$D$2&amp;", HEADERS=FALSE")</f>
        <v>14.409472064515668</v>
      </c>
      <c r="F6" s="108">
        <f>_xll.MSTS($A6,F$5,"ed-3y",$D$1,"CORR=C, DATES=FALSE, ASCENDING=TRUE, BENCHMARK="&amp;$A$7&amp;", COMP=S, SOURCE=HP010, ANN=TRUE, CONTI=TRUE, CURR="&amp;$D$2&amp;", HEADERS=FALSE")</f>
        <v>4.5477740266146007</v>
      </c>
      <c r="G6" s="152">
        <f>_xll.MSTS($A6,G$5,"ed-3y",$D$1,"CORR=C, DATES=FALSE, ASCENDING=TRUE, BENCHMARK="&amp;$A$7&amp;", COMP=S, SOURCE=HP010, ANN=TRUE, CONTI=TRUE, CURR="&amp;$D$2&amp;", HEADERS=FALSE")</f>
        <v>-0.13520166694327429</v>
      </c>
      <c r="H6" s="153">
        <f>_xll.MSTS($A6,"Sharpe_Ratio","ed-3y",$D$1,"CORR=C, DATES=FALSE, ASCENDING=TRUE, RFP=FOUSA06ISO;XI, COMP=S, SOURCE=HP010, ANN=TRUE, CONTI=TRUE, CURR="&amp;$D$2&amp;", HEADERS=FALSE")</f>
        <v>0.38525245557933302</v>
      </c>
      <c r="I6" s="143">
        <f>_xll.MSTS($A6,I$5,"ed-m0","lmend","CORR=C, DATES=FALSE, ASCENDING=TRUE, FREQ=M, DAYS=T, FILL=B, HEADERS=FALSE")</f>
        <v>22.873650000000001</v>
      </c>
      <c r="J6" s="144">
        <f>_xll.MSTS($A6,J$5,"ed-m0","lmend","CORR=C, DATES=FALSE, ASCENDING=TRUE, FREQ=M, DAYS=T, FILL=B, HEADERS=FALSE")</f>
        <v>6.1146420376440194</v>
      </c>
      <c r="K6" s="144">
        <f>_xll.MSTS($A6,K$5,"ed-m0","lmend","CORR=C, DATES=FALSE, ASCENDING=TRUE, FREQ=M, DAYS=T, FILL=B, HEADERS=FALSE")</f>
        <v>8.4613158168822444</v>
      </c>
      <c r="L6" s="145">
        <f>_xll.MSTS($A6,L$5,"ed-m0","lmend","CORR=C, DATES=FALSE, ASCENDING=TRUE, FREQ=M, DAYS=T, FILL=B, HEADERS=FALSE")</f>
        <v>7.2050230034950928</v>
      </c>
    </row>
    <row r="7" spans="1:12" ht="15" thickBot="1" x14ac:dyDescent="0.35">
      <c r="A7" s="109" t="s">
        <v>359</v>
      </c>
      <c r="B7" s="110" t="str">
        <f>_xll.MSDP($A7,B$5)</f>
        <v>Conservative Benchmark</v>
      </c>
      <c r="C7" s="111">
        <f>_xll.MSTS($A7,"Return","ed-1y",$D$1,"CORR=C, DATES=FALSE, ASCENDING=TRUE, FREQ=1, DAYS=T, FILL=B, RTYPE=TOTAL, SKIP=FALSE, ANN=FALSE, CONTI=TRUE, CURR="&amp;$D$2&amp;", HEADERS=FALSE")</f>
        <v>31.933273771256697</v>
      </c>
      <c r="D7" s="112">
        <f>_xll.MSTS($A7,"Return","ed-3y",$D$1,"CORR=C, DATES=FALSE, ASCENDING=TRUE, FREQ=1, DAYS=T, FILL=B, RTYPE=TOTAL, SKIP=FALSE, ANN=TRUE, CONTI=TRUE, CURR="&amp;$D$2&amp;", HEADERS=FALSE")</f>
        <v>4.3318444983260207</v>
      </c>
      <c r="E7" s="111">
        <f>_xll.MSTS($A7,"Std_Dev","ed-3y",$D$1,"CORR=C, DATES=FALSE, ASCENDING=TRUE, COMP=S, SOURCE=HP010, ANN=TRUE, CONTI=TRUE, CURR="&amp;$D$2&amp;", HEADERS=FALSE")</f>
        <v>13.654990770861126</v>
      </c>
      <c r="F7" s="113"/>
      <c r="G7" s="117"/>
      <c r="H7" s="154">
        <f>_xll.MSTS($A7,"Sharpe_Ratio","ed-3y",$D$1,"CORR=C, DATES=FALSE, ASCENDING=TRUE, RFP=FOUSA06ISO;XI, COMP=S, SOURCE=HP010, ANN=TRUE, CONTI=TRUE, CURR="&amp;$D$2&amp;", HEADERS=FALSE")</f>
        <v>0.4105884558456307</v>
      </c>
      <c r="I7" s="146"/>
      <c r="J7" s="147"/>
      <c r="K7" s="147"/>
      <c r="L7" s="148"/>
    </row>
    <row r="8" spans="1:12" x14ac:dyDescent="0.3">
      <c r="A8" s="105" t="s">
        <v>356</v>
      </c>
      <c r="B8" s="106" t="str">
        <f>_xll.MSDP($A8,B$5)</f>
        <v>Moderate Conservative Model</v>
      </c>
      <c r="C8" s="107">
        <f>_xll.MSTS($A8,"Return","ed-1y",$D$1,"CORR=C, DATES=FALSE, ASCENDING=TRUE, FREQ=1, DAYS=T, FILL=B, RTYPE=TOTAL, SKIP=FALSE, ANN=FALSE, CONTI=TRUE, CURR="&amp;$D$2&amp;", HEADERS=FALSE")</f>
        <v>30.413748980310416</v>
      </c>
      <c r="D8" s="108">
        <f>_xll.MSTS($A8,"Return","ed-3y",$D$1,"CORR=C, DATES=FALSE, ASCENDING=TRUE, FREQ=1, DAYS=T, FILL=B, RTYPE=TOTAL, SKIP=FALSE, ANN=TRUE, CONTI=TRUE, CURR="&amp;$D$2&amp;", HEADERS=FALSE")</f>
        <v>4.03384168158889</v>
      </c>
      <c r="E8" s="107">
        <f>_xll.MSTS($A8,"Std_Dev","ed-3y",$D$1,"CORR=C, DATES=FALSE, ASCENDING=TRUE, COMP=S, SOURCE=HP010, ANN=TRUE, CONTI=TRUE, CURR="&amp;$D$2&amp;", HEADERS=FALSE")</f>
        <v>14.631929054787868</v>
      </c>
      <c r="F8" s="108">
        <f>_xll.MSTS($A8,F$5,"ed-3y",$D$1,"CORR=C, DATES=FALSE, ASCENDING=TRUE, BENCHMARK="&amp;$A$7&amp;", COMP=S, SOURCE=HP010, ANN=TRUE, CONTI=TRUE, CURR="&amp;$D$2&amp;", HEADERS=FALSE")</f>
        <v>4.6675648411378337</v>
      </c>
      <c r="G8" s="152">
        <f>_xll.MSTS($A8,G$5,"ed-3y",$D$1,"CORR=C, DATES=FALSE, ASCENDING=TRUE, BENCHMARK="&amp;$A$7&amp;", COMP=S, SOURCE=HP010, ANN=TRUE, CONTI=TRUE, CURR="&amp;$D$2&amp;", HEADERS=FALSE")</f>
        <v>-0.29807359403626332</v>
      </c>
      <c r="H8" s="153">
        <f>_xll.MSTS($A8,"Sharpe_Ratio","ed-3y",$D$1,"CORR=C, DATES=FALSE, ASCENDING=TRUE, RFP=FOUSA06ISO;XI, COMP=S, SOURCE=HP010, ANN=TRUE, CONTI=TRUE, CURR="&amp;$D$2&amp;", HEADERS=FALSE")</f>
        <v>0.3708350007311314</v>
      </c>
      <c r="I8" s="158">
        <f>_xll.MSTS($A8,I$5,"ed-m0","lmend","CORR=C, DATES=FALSE, ASCENDING=TRUE, FREQ=M, DAYS=T, FILL=B, HEADERS=FALSE")</f>
        <v>23.401389999999999</v>
      </c>
      <c r="J8" s="159">
        <f>_xll.MSTS($A8,J$5,"ed-m0","lmend","CORR=C, DATES=FALSE, ASCENDING=TRUE, FREQ=M, DAYS=T, FILL=B, HEADERS=FALSE")</f>
        <v>6.3768014002938838</v>
      </c>
      <c r="K8" s="159">
        <f>_xll.MSTS($A8,K$5,"ed-m0","lmend","CORR=C, DATES=FALSE, ASCENDING=TRUE, FREQ=M, DAYS=T, FILL=B, HEADERS=FALSE")</f>
        <v>8.5735588805681182</v>
      </c>
      <c r="L8" s="160">
        <f>_xll.MSTS($A8,L$5,"ed-m0","lmend","CORR=C, DATES=FALSE, ASCENDING=TRUE, FREQ=M, DAYS=T, FILL=B, HEADERS=FALSE")</f>
        <v>7.4065799645782269</v>
      </c>
    </row>
    <row r="9" spans="1:12" ht="15" thickBot="1" x14ac:dyDescent="0.35">
      <c r="A9" s="109" t="s">
        <v>362</v>
      </c>
      <c r="B9" s="110" t="str">
        <f>_xll.MSDP($A9,B$5)</f>
        <v>Moderate Conservative Benchmark</v>
      </c>
      <c r="C9" s="111">
        <f>_xll.MSTS($A9,"Return","ed-1y",$D$1,"CORR=C, DATES=FALSE, ASCENDING=TRUE, FREQ=1, DAYS=T, FILL=B, RTYPE=TOTAL, SKIP=FALSE, ANN=FALSE, CONTI=TRUE, CURR="&amp;$D$2&amp;", HEADERS=FALSE")</f>
        <v>39.302456778711957</v>
      </c>
      <c r="D9" s="112">
        <f>_xll.MSTS($A9,"Return","ed-3y",$D$1,"CORR=C, DATES=FALSE, ASCENDING=TRUE, FREQ=1, DAYS=T, FILL=B, RTYPE=TOTAL, SKIP=FALSE, ANN=TRUE, CONTI=TRUE, CURR="&amp;$D$2&amp;", HEADERS=FALSE")</f>
        <v>7.7234594879607599</v>
      </c>
      <c r="E9" s="111">
        <f>_xll.MSTS($A9,"Std_Dev","ed-3y",$D$1,"CORR=C, DATES=FALSE, ASCENDING=TRUE, COMP=S, SOURCE=HP010, ANN=TRUE, CONTI=TRUE, CURR="&amp;$D$2&amp;", HEADERS=FALSE")</f>
        <v>14.877899200115262</v>
      </c>
      <c r="F9" s="113"/>
      <c r="G9" s="117"/>
      <c r="H9" s="154">
        <f>_xll.MSTS($A9,"Sharpe_Ratio","ed-3y",$D$1,"CORR=C, DATES=FALSE, ASCENDING=TRUE, RFP=FOUSA06ISO;XI, COMP=S, SOURCE=HP010, ANN=TRUE, CONTI=TRUE, CURR="&amp;$D$2&amp;", HEADERS=FALSE")</f>
        <v>0.60441940597419208</v>
      </c>
      <c r="I9" s="161"/>
      <c r="J9" s="150"/>
      <c r="K9" s="150"/>
      <c r="L9" s="151"/>
    </row>
    <row r="10" spans="1:12" x14ac:dyDescent="0.3">
      <c r="A10" s="104" t="s">
        <v>357</v>
      </c>
      <c r="B10" s="101" t="str">
        <f>_xll.MSDP($A10,B$5)</f>
        <v>Moderate Model</v>
      </c>
      <c r="C10" s="5">
        <f>_xll.MSTS($A10,"Return","ed-1y",$D$1,"CORR=C, DATES=FALSE, ASCENDING=TRUE, FREQ=1, DAYS=T, FILL=B, RTYPE=TOTAL, SKIP=FALSE, ANN=FALSE, CONTI=TRUE, CURR="&amp;$D$2&amp;", HEADERS=FALSE")</f>
        <v>30.106819295515109</v>
      </c>
      <c r="D10" s="6">
        <f>_xll.MSTS($A10,"Return","ed-3y",$D$1,"CORR=C, DATES=FALSE, ASCENDING=TRUE, FREQ=1, DAYS=T, FILL=B, RTYPE=TOTAL, SKIP=FALSE, ANN=TRUE, CONTI=TRUE, CURR="&amp;$D$2&amp;", HEADERS=FALSE")</f>
        <v>4.022154525843824</v>
      </c>
      <c r="E10" s="5">
        <f>_xll.MSTS($A10,"Std_Dev","ed-3y",$D$1,"CORR=C, DATES=FALSE, ASCENDING=TRUE, COMP=S, SOURCE=HP010, ANN=TRUE, CONTI=TRUE, CURR="&amp;$D$2&amp;", HEADERS=FALSE")</f>
        <v>14.709522508793032</v>
      </c>
      <c r="F10" s="108">
        <f>_xll.MSTS($A10,F$5,"ed-3y",$D$1,"CORR=C, DATES=FALSE, ASCENDING=TRUE, BENCHMARK="&amp;$A$7&amp;", COMP=S, SOURCE=HP010, ANN=TRUE, CONTI=TRUE, CURR="&amp;$D$2&amp;", HEADERS=FALSE")</f>
        <v>4.7725953782891795</v>
      </c>
      <c r="G10" s="152">
        <f>_xll.MSTS($A10,G$5,"ed-3y",$D$1,"CORR=C, DATES=FALSE, ASCENDING=TRUE, BENCHMARK="&amp;$A$7&amp;", COMP=S, SOURCE=HP010, ANN=TRUE, CONTI=TRUE, CURR="&amp;$D$2&amp;", HEADERS=FALSE")</f>
        <v>-0.30976352157854325</v>
      </c>
      <c r="H10" s="155">
        <f>_xll.MSTS($A10,"Sharpe_Ratio","ed-3y",$D$1,"CORR=C, DATES=FALSE, ASCENDING=TRUE, RFP=FOUSA06ISO;XI, COMP=S, SOURCE=HP010, ANN=TRUE, CONTI=TRUE, CURR="&amp;$D$2&amp;", HEADERS=FALSE")</f>
        <v>0.36874419705368117</v>
      </c>
      <c r="I10" s="143">
        <f>_xll.MSTS($A10,I$5,"ed-m0","lmend","CORR=C, DATES=FALSE, ASCENDING=TRUE, FREQ=M, DAYS=T, FILL=B, HEADERS=FALSE")</f>
        <v>22.91949</v>
      </c>
      <c r="J10" s="144">
        <f>_xll.MSTS($A10,J$5,"ed-m0","lmend","CORR=C, DATES=FALSE, ASCENDING=TRUE, FREQ=M, DAYS=T, FILL=B, HEADERS=FALSE")</f>
        <v>6.1992901006637942</v>
      </c>
      <c r="K10" s="144">
        <f>_xll.MSTS($A10,K$5,"ed-m0","lmend","CORR=C, DATES=FALSE, ASCENDING=TRUE, FREQ=M, DAYS=T, FILL=B, HEADERS=FALSE")</f>
        <v>8.4235907945847384</v>
      </c>
      <c r="L10" s="145">
        <f>_xll.MSTS($A10,L$5,"ed-m0","lmend","CORR=C, DATES=FALSE, ASCENDING=TRUE, FREQ=M, DAYS=T, FILL=B, HEADERS=FALSE")</f>
        <v>7.2419451366211476</v>
      </c>
    </row>
    <row r="11" spans="1:12" ht="15" thickBot="1" x14ac:dyDescent="0.35">
      <c r="A11" s="102" t="s">
        <v>360</v>
      </c>
      <c r="B11" s="101" t="str">
        <f>_xll.MSDP($A11,B$5)</f>
        <v>Moderate Benchmark</v>
      </c>
      <c r="C11" s="5">
        <f>_xll.MSTS($A11,"Return","ed-1y",$D$1,"CORR=C, DATES=FALSE, ASCENDING=TRUE, FREQ=1, DAYS=T, FILL=B, RTYPE=TOTAL, SKIP=FALSE, ANN=FALSE, CONTI=TRUE, CURR="&amp;$D$2&amp;", HEADERS=FALSE")</f>
        <v>44.897992464157042</v>
      </c>
      <c r="D11" s="6">
        <f>_xll.MSTS($A11,"Return","ed-3y",$D$1,"CORR=C, DATES=FALSE, ASCENDING=TRUE, FREQ=1, DAYS=T, FILL=B, RTYPE=TOTAL, SKIP=FALSE, ANN=TRUE, CONTI=TRUE, CURR="&amp;$D$2&amp;", HEADERS=FALSE")</f>
        <v>8.0970854123032723</v>
      </c>
      <c r="E11" s="5">
        <f>_xll.MSTS($A11,"Std_Dev","ed-3y",$D$1,"CORR=C, DATES=FALSE, ASCENDING=TRUE, COMP=S, SOURCE=HP010, ANN=TRUE, CONTI=TRUE, CURR="&amp;$D$2&amp;", HEADERS=FALSE")</f>
        <v>16.448421679643978</v>
      </c>
      <c r="F11" s="103"/>
      <c r="G11" s="61"/>
      <c r="H11" s="155">
        <f>_xll.MSTS($A11,"Sharpe_Ratio","ed-3y",$D$1,"CORR=C, DATES=FALSE, ASCENDING=TRUE, RFP=FOUSA06ISO;XI, COMP=S, SOURCE=HP010, ANN=TRUE, CONTI=TRUE, CURR="&amp;$D$2&amp;", HEADERS=FALSE")</f>
        <v>0.58345393380085964</v>
      </c>
      <c r="I11" s="146"/>
      <c r="J11" s="147"/>
      <c r="K11" s="147"/>
      <c r="L11" s="148"/>
    </row>
    <row r="12" spans="1:12" x14ac:dyDescent="0.3">
      <c r="A12" s="105" t="s">
        <v>355</v>
      </c>
      <c r="B12" s="106" t="str">
        <f>_xll.MSDP($A12,B$5)</f>
        <v>Moderate Aggressive Model</v>
      </c>
      <c r="C12" s="107">
        <f>_xll.MSTS($A12,"Return","ed-1y",$D$1,"CORR=C, DATES=FALSE, ASCENDING=TRUE, FREQ=1, DAYS=T, FILL=B, RTYPE=TOTAL, SKIP=FALSE, ANN=FALSE, CONTI=TRUE, CURR="&amp;$D$2&amp;", HEADERS=FALSE")</f>
        <v>30.405588118938343</v>
      </c>
      <c r="D12" s="108">
        <f>_xll.MSTS($A12,"Return","ed-3y",$D$1,"CORR=C, DATES=FALSE, ASCENDING=TRUE, FREQ=1, DAYS=T, FILL=B, RTYPE=TOTAL, SKIP=FALSE, ANN=TRUE, CONTI=TRUE, CURR="&amp;$D$2&amp;", HEADERS=FALSE")</f>
        <v>3.759181285359392</v>
      </c>
      <c r="E12" s="107">
        <f>_xll.MSTS($A12,"Std_Dev","ed-3y",$D$1,"CORR=C, DATES=FALSE, ASCENDING=TRUE, COMP=S, SOURCE=HP010, ANN=TRUE, CONTI=TRUE, CURR="&amp;$D$2&amp;", HEADERS=FALSE")</f>
        <v>15.299671454502453</v>
      </c>
      <c r="F12" s="108">
        <f>_xll.MSTS($A12,F$5,"ed-3y",$D$1,"CORR=C, DATES=FALSE, ASCENDING=TRUE, BENCHMARK="&amp;$A$7&amp;", COMP=S, SOURCE=HP010, ANN=TRUE, CONTI=TRUE, CURR="&amp;$D$2&amp;", HEADERS=FALSE")</f>
        <v>5.0978025395564552</v>
      </c>
      <c r="G12" s="152">
        <f>_xll.MSTS($A12,G$5,"ed-3y",$D$1,"CORR=C, DATES=FALSE, ASCENDING=TRUE, BENCHMARK="&amp;$A$7&amp;", COMP=S, SOURCE=HP010, ANN=TRUE, CONTI=TRUE, CURR="&amp;$D$2&amp;", HEADERS=FALSE")</f>
        <v>-0.57279905111176088</v>
      </c>
      <c r="H12" s="153">
        <f>_xll.MSTS($A12,"Sharpe_Ratio","ed-3y",$D$1,"CORR=C, DATES=FALSE, ASCENDING=TRUE, RFP=FOUSA06ISO;XI, COMP=S, SOURCE=HP010, ANN=TRUE, CONTI=TRUE, CURR="&amp;$D$2&amp;", HEADERS=FALSE")</f>
        <v>0.3436165032076875</v>
      </c>
      <c r="I12" s="158">
        <f>_xll.MSTS($A12,I$5,"ed-m0","lmend","CORR=C, DATES=FALSE, ASCENDING=TRUE, FREQ=M, DAYS=T, FILL=B, HEADERS=FALSE")</f>
        <v>23.370979999999999</v>
      </c>
      <c r="J12" s="159">
        <f>_xll.MSTS($A12,J$5,"ed-m0","lmend","CORR=C, DATES=FALSE, ASCENDING=TRUE, FREQ=M, DAYS=T, FILL=B, HEADERS=FALSE")</f>
        <v>6.6783000621762696</v>
      </c>
      <c r="K12" s="159">
        <f>_xll.MSTS($A12,K$5,"ed-m0","lmend","CORR=C, DATES=FALSE, ASCENDING=TRUE, FREQ=M, DAYS=T, FILL=B, HEADERS=FALSE")</f>
        <v>8.4702775601781788</v>
      </c>
      <c r="L12" s="160">
        <f>_xll.MSTS($A12,L$5,"ed-m0","lmend","CORR=C, DATES=FALSE, ASCENDING=TRUE, FREQ=M, DAYS=T, FILL=B, HEADERS=FALSE")</f>
        <v>7.2497922363659768</v>
      </c>
    </row>
    <row r="13" spans="1:12" ht="15" thickBot="1" x14ac:dyDescent="0.35">
      <c r="A13" s="109" t="s">
        <v>361</v>
      </c>
      <c r="B13" s="110" t="str">
        <f>_xll.MSDP($A13,B$5)</f>
        <v>Moderate Aggressive Benchmark</v>
      </c>
      <c r="C13" s="111">
        <f>_xll.MSTS($A13,"Return","ed-1y",$D$1,"CORR=C, DATES=FALSE, ASCENDING=TRUE, FREQ=1, DAYS=T, FILL=B, RTYPE=TOTAL, SKIP=FALSE, ANN=FALSE, CONTI=TRUE, CURR="&amp;$D$2&amp;", HEADERS=FALSE")</f>
        <v>47.264735874690111</v>
      </c>
      <c r="D13" s="112">
        <f>_xll.MSTS($A13,"Return","ed-3y",$D$1,"CORR=C, DATES=FALSE, ASCENDING=TRUE, FREQ=1, DAYS=T, FILL=B, RTYPE=TOTAL, SKIP=FALSE, ANN=TRUE, CONTI=TRUE, CURR="&amp;$D$2&amp;", HEADERS=FALSE")</f>
        <v>7.7783610577169648</v>
      </c>
      <c r="E13" s="111">
        <f>_xll.MSTS($A13,"Std_Dev","ed-3y",$D$1,"CORR=C, DATES=FALSE, ASCENDING=TRUE, COMP=S, SOURCE=HP010, ANN=TRUE, CONTI=TRUE, CURR="&amp;$D$2&amp;", HEADERS=FALSE")</f>
        <v>17.284374548421024</v>
      </c>
      <c r="F13" s="113"/>
      <c r="G13" s="117"/>
      <c r="H13" s="154">
        <f>_xll.MSTS($A13,"Sharpe_Ratio","ed-3y",$D$1,"CORR=C, DATES=FALSE, ASCENDING=TRUE, RFP=FOUSA06ISO;XI, COMP=S, SOURCE=HP010, ANN=TRUE, CONTI=TRUE, CURR="&amp;$D$2&amp;", HEADERS=FALSE")</f>
        <v>0.54670611410676218</v>
      </c>
      <c r="I13" s="161"/>
      <c r="J13" s="150"/>
      <c r="K13" s="150"/>
      <c r="L13" s="151"/>
    </row>
    <row r="14" spans="1:12" x14ac:dyDescent="0.3">
      <c r="A14" s="114" t="s">
        <v>358</v>
      </c>
      <c r="B14" s="106" t="str">
        <f>_xll.MSDP($A14,B$5)</f>
        <v>Aggressive Model</v>
      </c>
      <c r="C14" s="107">
        <f>_xll.MSTS($A14,"Return","ed-1y",$D$1,"CORR=C, DATES=FALSE, ASCENDING=TRUE, FREQ=1, DAYS=T, FILL=B, RTYPE=TOTAL, SKIP=FALSE, ANN=FALSE, CONTI=TRUE, CURR="&amp;$D$2&amp;", HEADERS=FALSE")</f>
        <v>29.902337147856461</v>
      </c>
      <c r="D14" s="108">
        <f>_xll.MSTS($A14,"Return","ed-3y",$D$1,"CORR=C, DATES=FALSE, ASCENDING=TRUE, FREQ=1, DAYS=T, FILL=B, RTYPE=TOTAL, SKIP=FALSE, ANN=TRUE, CONTI=TRUE, CURR="&amp;$D$2&amp;", HEADERS=FALSE")</f>
        <v>4.2884928811655953</v>
      </c>
      <c r="E14" s="107">
        <f>_xll.MSTS($A14,"Std_Dev","ed-3y",$D$1,"CORR=C, DATES=FALSE, ASCENDING=TRUE, COMP=S, SOURCE=HP010, ANN=TRUE, CONTI=TRUE, CURR="&amp;$D$2&amp;", HEADERS=FALSE")</f>
        <v>14.327786800446777</v>
      </c>
      <c r="F14" s="108">
        <f>_xll.MSTS($A14,F$5,"ed-3y",$D$1,"CORR=C, DATES=FALSE, ASCENDING=TRUE, BENCHMARK="&amp;$A$7&amp;", COMP=S, SOURCE=HP010, ANN=TRUE, CONTI=TRUE, CURR="&amp;$D$2&amp;", HEADERS=FALSE")</f>
        <v>4.705172651003684</v>
      </c>
      <c r="G14" s="152">
        <f>_xll.MSTS($A14,G$5,"ed-3y",$D$1,"CORR=C, DATES=FALSE, ASCENDING=TRUE, BENCHMARK="&amp;$A$7&amp;", COMP=S, SOURCE=HP010, ANN=TRUE, CONTI=TRUE, CURR="&amp;$D$2&amp;", HEADERS=FALSE")</f>
        <v>-4.3361925493323739E-2</v>
      </c>
      <c r="H14" s="153">
        <f>_xll.MSTS($A14,"Sharpe_Ratio","ed-3y",$D$1,"CORR=C, DATES=FALSE, ASCENDING=TRUE, RFP=FOUSA06ISO;XI, COMP=S, SOURCE=HP010, ANN=TRUE, CONTI=TRUE, CURR="&amp;$D$2&amp;", HEADERS=FALSE")</f>
        <v>0.39259274437998348</v>
      </c>
      <c r="I14" s="143">
        <f>_xll.MSTS($A14,I$5,"ed-m0","lmend","CORR=C, DATES=FALSE, ASCENDING=TRUE, FREQ=M, DAYS=T, FILL=B, HEADERS=FALSE")</f>
        <v>22.553789999999999</v>
      </c>
      <c r="J14" s="144">
        <f>_xll.MSTS($A14,J$5,"ed-m0","lmend","CORR=C, DATES=FALSE, ASCENDING=TRUE, FREQ=M, DAYS=T, FILL=B, HEADERS=FALSE")</f>
        <v>5.7611399942955721</v>
      </c>
      <c r="K14" s="144">
        <f>_xll.MSTS($A14,K$5,"ed-m0","lmend","CORR=C, DATES=FALSE, ASCENDING=TRUE, FREQ=M, DAYS=T, FILL=B, HEADERS=FALSE")</f>
        <v>8.4048521469575537</v>
      </c>
      <c r="L14" s="145">
        <f>_xll.MSTS($A14,L$5,"ed-m0","lmend","CORR=C, DATES=FALSE, ASCENDING=TRUE, FREQ=M, DAYS=T, FILL=B, HEADERS=FALSE")</f>
        <v>7.2818521448277496</v>
      </c>
    </row>
    <row r="15" spans="1:12" ht="15" thickBot="1" x14ac:dyDescent="0.35">
      <c r="A15" s="115" t="s">
        <v>363</v>
      </c>
      <c r="B15" s="110" t="str">
        <f>_xll.MSDP(A15,"name")</f>
        <v>Aggressive Benchmark</v>
      </c>
      <c r="C15" s="111">
        <f>_xll.MSTS($A15,"Return","ed-1y",$D$1,"CORR=C, DATES=FALSE, ASCENDING=TRUE, FREQ=1, DAYS=T, FILL=B, RTYPE=TOTAL, SKIP=FALSE, ANN=FALSE, CONTI=TRUE, CURR="&amp;$D$2&amp;", HEADERS=FALSE")</f>
        <v>48.869068509692546</v>
      </c>
      <c r="D15" s="112">
        <f>_xll.MSTS($A15,"Return","ed-3y",$D$1,"CORR=C, DATES=FALSE, ASCENDING=TRUE, FREQ=1, DAYS=T, FILL=B, RTYPE=TOTAL, SKIP=FALSE, ANN=TRUE, CONTI=TRUE, CURR="&amp;$D$2&amp;", HEADERS=FALSE")</f>
        <v>7.879979526733627</v>
      </c>
      <c r="E15" s="111">
        <f>_xll.MSTS($A15,"Std_Dev","ed-3y",$D$1,"CORR=C, DATES=FALSE, ASCENDING=TRUE, COMP=S, SOURCE=HP010, ANN=TRUE, CONTI=TRUE, CURR="&amp;$D$2&amp;", HEADERS=FALSE")</f>
        <v>17.255840903501603</v>
      </c>
      <c r="F15" s="113"/>
      <c r="G15" s="117"/>
      <c r="H15" s="154">
        <f>_xll.MSTS($A15,"Sharpe_Ratio","ed-3y",$D$1,"CORR=C, DATES=FALSE, ASCENDING=TRUE, RFP=FOUSA06ISO;XI, COMP=S, SOURCE=HP010, ANN=TRUE, CONTI=TRUE, CURR="&amp;$D$2&amp;", HEADERS=FALSE")</f>
        <v>0.55258517188810108</v>
      </c>
      <c r="I15" s="149"/>
      <c r="J15" s="150"/>
      <c r="K15" s="150"/>
      <c r="L15" s="151"/>
    </row>
    <row r="16" spans="1:12" x14ac:dyDescent="0.3">
      <c r="A16" s="102"/>
    </row>
    <row r="17" spans="1:2" x14ac:dyDescent="0.3">
      <c r="A17" s="102"/>
    </row>
    <row r="18" spans="1:2" x14ac:dyDescent="0.3">
      <c r="A18" s="102"/>
    </row>
    <row r="19" spans="1:2" x14ac:dyDescent="0.3">
      <c r="A19" s="138" t="s">
        <v>4599</v>
      </c>
    </row>
    <row r="20" spans="1:2" x14ac:dyDescent="0.3">
      <c r="A20" s="138" t="s">
        <v>4600</v>
      </c>
    </row>
    <row r="21" spans="1:2" x14ac:dyDescent="0.3">
      <c r="A21" s="138" t="s">
        <v>4601</v>
      </c>
    </row>
    <row r="22" spans="1:2" x14ac:dyDescent="0.3">
      <c r="A22" s="138" t="s">
        <v>4598</v>
      </c>
      <c r="B22" s="116"/>
    </row>
    <row r="23" spans="1:2" x14ac:dyDescent="0.3">
      <c r="A23" s="138" t="s">
        <v>4629</v>
      </c>
      <c r="B23" s="101"/>
    </row>
    <row r="24" spans="1:2" x14ac:dyDescent="0.3">
      <c r="A24" s="102"/>
      <c r="B24" s="101"/>
    </row>
    <row r="25" spans="1:2" x14ac:dyDescent="0.3">
      <c r="A25" s="102"/>
      <c r="B25" s="101"/>
    </row>
    <row r="26" spans="1:2" x14ac:dyDescent="0.3">
      <c r="A26" s="102"/>
      <c r="B26" s="101"/>
    </row>
    <row r="27" spans="1:2" x14ac:dyDescent="0.3">
      <c r="A27" s="102"/>
      <c r="B27" s="101"/>
    </row>
    <row r="28" spans="1:2" x14ac:dyDescent="0.3">
      <c r="A28" s="102"/>
      <c r="B28" s="101"/>
    </row>
    <row r="29" spans="1:2" x14ac:dyDescent="0.3">
      <c r="A29" s="102"/>
    </row>
    <row r="30" spans="1:2" x14ac:dyDescent="0.3">
      <c r="A30" s="102"/>
    </row>
    <row r="31" spans="1:2" x14ac:dyDescent="0.3">
      <c r="A31" s="102"/>
    </row>
  </sheetData>
  <mergeCells count="2">
    <mergeCell ref="C4:D4"/>
    <mergeCell ref="E4:H4"/>
  </mergeCells>
  <pageMargins left="0.7" right="0.7" top="0.75" bottom="0.75" header="0.3" footer="0.3"/>
  <pageSetup paperSize="9"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B85EC37811ED54AA421E501B4D83257" ma:contentTypeVersion="14" ma:contentTypeDescription="Create a new document." ma:contentTypeScope="" ma:versionID="7edc932bacbe9b1f29acf38068fc53d0">
  <xsd:schema xmlns:xsd="http://www.w3.org/2001/XMLSchema" xmlns:xs="http://www.w3.org/2001/XMLSchema" xmlns:p="http://schemas.microsoft.com/office/2006/metadata/properties" xmlns:ns1="http://schemas.microsoft.com/sharepoint/v3" xmlns:ns3="f4f6c68d-9d89-46b6-9d05-5810ba76cfa1" xmlns:ns4="721f8191-a150-47e5-992a-b2924f22e901" targetNamespace="http://schemas.microsoft.com/office/2006/metadata/properties" ma:root="true" ma:fieldsID="8849f8ec4d572de7ec27a9f8152294b1" ns1:_="" ns3:_="" ns4:_="">
    <xsd:import namespace="http://schemas.microsoft.com/sharepoint/v3"/>
    <xsd:import namespace="f4f6c68d-9d89-46b6-9d05-5810ba76cfa1"/>
    <xsd:import namespace="721f8191-a150-47e5-992a-b2924f22e90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1:_ip_UnifiedCompliancePolicyProperties" minOccurs="0"/>
                <xsd:element ref="ns1:_ip_UnifiedCompliancePolicyUIAction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EventHashCode" minOccurs="0"/>
                <xsd:element ref="ns4:MediaServiceGenerationTim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1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2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f6c68d-9d89-46b6-9d05-5810ba76cfa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1f8191-a150-47e5-992a-b2924f22e90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5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6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28CBAAB-817F-4FF6-BB95-CED182D32E7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f4f6c68d-9d89-46b6-9d05-5810ba76cfa1"/>
    <ds:schemaRef ds:uri="721f8191-a150-47e5-992a-b2924f22e90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23FB4BF-B404-4639-A044-F723E448D3B4}">
  <ds:schemaRefs>
    <ds:schemaRef ds:uri="f4f6c68d-9d89-46b6-9d05-5810ba76cfa1"/>
    <ds:schemaRef ds:uri="721f8191-a150-47e5-992a-b2924f22e901"/>
    <ds:schemaRef ds:uri="http://schemas.openxmlformats.org/package/2006/metadata/core-properties"/>
    <ds:schemaRef ds:uri="http://purl.org/dc/terms/"/>
    <ds:schemaRef ds:uri="http://schemas.microsoft.com/office/2006/metadata/properties"/>
    <ds:schemaRef ds:uri="http://schemas.microsoft.com/office/2006/documentManagement/types"/>
    <ds:schemaRef ds:uri="http://purl.org/dc/dcmitype/"/>
    <ds:schemaRef ds:uri="http://purl.org/dc/elements/1.1/"/>
    <ds:schemaRef ds:uri="http://schemas.microsoft.com/office/infopath/2007/PartnerControls"/>
    <ds:schemaRef ds:uri="http://schemas.microsoft.com/sharepoint/v3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A9AFF414-1397-4BF0-AF97-55F8FF8E745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Statistics</vt:lpstr>
      <vt:lpstr>Returns</vt:lpstr>
      <vt:lpstr>ESG Rating</vt:lpstr>
      <vt:lpstr>ESG Product Involvement</vt:lpstr>
      <vt:lpstr>ESG Low Carbon</vt:lpstr>
      <vt:lpstr>Holdings</vt:lpstr>
      <vt:lpstr>Historical Holdings</vt:lpstr>
      <vt:lpstr>Owners</vt:lpstr>
      <vt:lpstr>Risk Model</vt:lpstr>
      <vt:lpstr>Revenue Exposure by Country</vt:lpstr>
      <vt:lpstr>Revenue Exposure by Country His</vt:lpstr>
      <vt:lpstr>Flows</vt:lpstr>
      <vt:lpstr>MiFID II</vt:lpstr>
      <vt:lpstr>Effective Duration</vt:lpstr>
      <vt:lpstr>Modified Duration</vt:lpstr>
      <vt:lpstr>Model Portfolios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Julie Petitjean-Freytet</dc:creator>
  <cp:lastModifiedBy>Julie Petitjean-Freytet</cp:lastModifiedBy>
  <dcterms:created xsi:type="dcterms:W3CDTF">2016-09-21T12:19:30Z</dcterms:created>
  <dcterms:modified xsi:type="dcterms:W3CDTF">2021-04-20T13:15:03Z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0x0101004B85EC37811ED54AA421E501B4D83257</vt:lpwstr>
  </property>
</Properties>
</file>